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75" windowWidth="11760" windowHeight="4950" tabRatio="871" activeTab="1"/>
  </bookViews>
  <sheets>
    <sheet name="Budget Total Canevas FBSA " sheetId="18" r:id="rId1"/>
    <sheet name="Budget CG Canevas FBSA " sheetId="19" r:id="rId2"/>
  </sheets>
  <externalReferences>
    <externalReference r:id="rId3"/>
  </externalReferences>
  <definedNames>
    <definedName name="_xlnm.Print_Titles" localSheetId="1">'Budget CG Canevas FBSA '!$1:$6</definedName>
    <definedName name="_xlnm.Print_Titles" localSheetId="0">'Budget Total Canevas FBSA '!$1:$4</definedName>
  </definedNames>
  <calcPr calcId="145621"/>
</workbook>
</file>

<file path=xl/calcChain.xml><?xml version="1.0" encoding="utf-8"?>
<calcChain xmlns="http://schemas.openxmlformats.org/spreadsheetml/2006/main">
  <c r="N17" i="18" l="1"/>
  <c r="N14" i="18"/>
  <c r="B25" i="19" l="1"/>
  <c r="B24" i="19"/>
  <c r="B23" i="19"/>
  <c r="B22" i="19"/>
  <c r="B21" i="19"/>
  <c r="B20" i="19"/>
  <c r="B19" i="19"/>
  <c r="B18" i="19"/>
  <c r="H20" i="18" l="1"/>
  <c r="N20" i="18" l="1"/>
  <c r="H20" i="19" l="1"/>
  <c r="N49" i="18"/>
  <c r="N20" i="19"/>
  <c r="N19" i="19"/>
  <c r="H19" i="19"/>
  <c r="N48" i="18"/>
  <c r="N42" i="18" l="1"/>
  <c r="H42" i="18" l="1"/>
  <c r="A58" i="18" l="1"/>
  <c r="N14" i="19" l="1"/>
  <c r="N32" i="19"/>
  <c r="N33" i="19"/>
  <c r="N15" i="19"/>
  <c r="N34" i="19"/>
  <c r="N25" i="19" l="1"/>
  <c r="J11" i="19"/>
  <c r="J7" i="19" s="1"/>
  <c r="N31" i="19"/>
  <c r="N30" i="19" s="1"/>
  <c r="M11" i="19"/>
  <c r="M7" i="19" s="1"/>
  <c r="H32" i="19"/>
  <c r="L11" i="19"/>
  <c r="L7" i="19" s="1"/>
  <c r="N23" i="19"/>
  <c r="H31" i="19"/>
  <c r="K11" i="19"/>
  <c r="K7" i="19" s="1"/>
  <c r="H21" i="19" l="1"/>
  <c r="H25" i="19"/>
  <c r="H24" i="19"/>
  <c r="H12" i="19"/>
  <c r="N21" i="19"/>
  <c r="G11" i="19"/>
  <c r="G7" i="19" s="1"/>
  <c r="N13" i="19"/>
  <c r="N24" i="19"/>
  <c r="H23" i="19"/>
  <c r="N22" i="19"/>
  <c r="N12" i="19"/>
  <c r="N52" i="18"/>
  <c r="N54" i="18"/>
  <c r="N53" i="18"/>
  <c r="N11" i="19" l="1"/>
  <c r="N7" i="19" s="1"/>
  <c r="S11" i="19"/>
  <c r="S7" i="19" s="1"/>
  <c r="H33" i="19"/>
  <c r="I11" i="19"/>
  <c r="I7" i="19" s="1"/>
  <c r="H34" i="19"/>
  <c r="N50" i="18"/>
  <c r="H30" i="19" l="1"/>
  <c r="N56" i="18"/>
  <c r="Q11" i="19" l="1"/>
  <c r="Q7" i="19" s="1"/>
  <c r="E11" i="19"/>
  <c r="E7" i="19" s="1"/>
  <c r="N23" i="18"/>
  <c r="M8" i="18"/>
  <c r="M5" i="18" s="1"/>
  <c r="R11" i="19" l="1"/>
  <c r="R7" i="19" s="1"/>
  <c r="P11" i="19"/>
  <c r="P7" i="19" s="1"/>
  <c r="O27" i="19"/>
  <c r="F11" i="19"/>
  <c r="F7" i="19" s="1"/>
  <c r="J17" i="19"/>
  <c r="N22" i="18"/>
  <c r="H22" i="18"/>
  <c r="H14" i="18"/>
  <c r="H14" i="19" l="1"/>
  <c r="H15" i="19"/>
  <c r="D11" i="19"/>
  <c r="D7" i="19" s="1"/>
  <c r="K17" i="19"/>
  <c r="K8" i="18"/>
  <c r="K5" i="18" s="1"/>
  <c r="J8" i="18"/>
  <c r="J5" i="18" s="1"/>
  <c r="N34" i="18"/>
  <c r="J27" i="19" l="1"/>
  <c r="J38" i="19" s="1"/>
  <c r="P27" i="19"/>
  <c r="D27" i="19"/>
  <c r="L17" i="19"/>
  <c r="Q27" i="19"/>
  <c r="E27" i="19"/>
  <c r="I36" i="18"/>
  <c r="C17" i="19"/>
  <c r="N25" i="18"/>
  <c r="L8" i="18"/>
  <c r="L5" i="18" s="1"/>
  <c r="C8" i="18"/>
  <c r="C5" i="18" s="1"/>
  <c r="J36" i="18"/>
  <c r="N19" i="18"/>
  <c r="N11" i="18"/>
  <c r="N31" i="18"/>
  <c r="N39" i="18"/>
  <c r="N32" i="18"/>
  <c r="H18" i="19" l="1"/>
  <c r="I17" i="19"/>
  <c r="R27" i="19"/>
  <c r="C27" i="19"/>
  <c r="I21" i="18"/>
  <c r="O17" i="19"/>
  <c r="T11" i="19"/>
  <c r="T7" i="19" s="1"/>
  <c r="O11" i="19"/>
  <c r="O7" i="19" s="1"/>
  <c r="H13" i="19"/>
  <c r="H11" i="19" s="1"/>
  <c r="H7" i="19" s="1"/>
  <c r="C11" i="19"/>
  <c r="C7" i="19" s="1"/>
  <c r="N40" i="18"/>
  <c r="I29" i="18"/>
  <c r="N12" i="18"/>
  <c r="N10" i="18"/>
  <c r="K36" i="18"/>
  <c r="K27" i="19" l="1"/>
  <c r="K38" i="19" s="1"/>
  <c r="N47" i="18"/>
  <c r="D17" i="19"/>
  <c r="D38" i="19" s="1"/>
  <c r="I27" i="19"/>
  <c r="I38" i="19" s="1"/>
  <c r="N24" i="18"/>
  <c r="I16" i="18"/>
  <c r="C38" i="19"/>
  <c r="O38" i="19"/>
  <c r="E17" i="19"/>
  <c r="I28" i="18"/>
  <c r="J21" i="18"/>
  <c r="J29" i="18"/>
  <c r="J28" i="18" s="1"/>
  <c r="N9" i="18"/>
  <c r="H32" i="18"/>
  <c r="L36" i="18"/>
  <c r="M17" i="19" l="1"/>
  <c r="N18" i="19"/>
  <c r="N17" i="19" s="1"/>
  <c r="P17" i="19"/>
  <c r="P38" i="19" s="1"/>
  <c r="J16" i="18"/>
  <c r="J44" i="18" s="1"/>
  <c r="M36" i="18"/>
  <c r="N36" i="18" s="1"/>
  <c r="K58" i="18"/>
  <c r="Q17" i="19"/>
  <c r="E38" i="19"/>
  <c r="F17" i="19"/>
  <c r="J58" i="18"/>
  <c r="I58" i="18"/>
  <c r="N46" i="18"/>
  <c r="L29" i="18"/>
  <c r="L28" i="18" s="1"/>
  <c r="N38" i="18"/>
  <c r="N37" i="18"/>
  <c r="I8" i="18"/>
  <c r="N8" i="18" s="1"/>
  <c r="C36" i="18"/>
  <c r="H40" i="18"/>
  <c r="L21" i="18"/>
  <c r="S27" i="19" l="1"/>
  <c r="T27" i="19"/>
  <c r="N57" i="18"/>
  <c r="G27" i="19"/>
  <c r="H36" i="19"/>
  <c r="G17" i="19"/>
  <c r="N55" i="18"/>
  <c r="F27" i="19"/>
  <c r="F38" i="19" s="1"/>
  <c r="H28" i="19"/>
  <c r="Q38" i="19"/>
  <c r="J59" i="18"/>
  <c r="J60" i="18" s="1"/>
  <c r="J62" i="18" s="1"/>
  <c r="H22" i="19"/>
  <c r="H17" i="19" s="1"/>
  <c r="M21" i="18"/>
  <c r="K29" i="18"/>
  <c r="N30" i="18"/>
  <c r="K21" i="18"/>
  <c r="N33" i="18"/>
  <c r="H8" i="18"/>
  <c r="I5" i="18"/>
  <c r="M58" i="18" l="1"/>
  <c r="G38" i="19"/>
  <c r="H38" i="19" s="1"/>
  <c r="M27" i="19"/>
  <c r="M38" i="19" s="1"/>
  <c r="N36" i="19"/>
  <c r="R17" i="19"/>
  <c r="R38" i="19" s="1"/>
  <c r="S17" i="19"/>
  <c r="S38" i="19" s="1"/>
  <c r="L27" i="19"/>
  <c r="L38" i="19" s="1"/>
  <c r="N28" i="19"/>
  <c r="L16" i="18"/>
  <c r="L44" i="18" s="1"/>
  <c r="K16" i="18"/>
  <c r="J61" i="18"/>
  <c r="T17" i="19"/>
  <c r="L58" i="18"/>
  <c r="N51" i="18"/>
  <c r="M29" i="18"/>
  <c r="M28" i="18" s="1"/>
  <c r="N26" i="18"/>
  <c r="K28" i="18"/>
  <c r="N21" i="18"/>
  <c r="I44" i="18"/>
  <c r="I59" i="18" s="1"/>
  <c r="N5" i="18"/>
  <c r="H33" i="18"/>
  <c r="N58" i="18" l="1"/>
  <c r="N38" i="19"/>
  <c r="N27" i="19"/>
  <c r="T38" i="19"/>
  <c r="N28" i="18"/>
  <c r="N29" i="18"/>
  <c r="L59" i="18"/>
  <c r="L60" i="18" s="1"/>
  <c r="K44" i="18"/>
  <c r="I60" i="18"/>
  <c r="M16" i="18" l="1"/>
  <c r="N18" i="18"/>
  <c r="L62" i="18"/>
  <c r="L61" i="18"/>
  <c r="K59" i="18"/>
  <c r="I62" i="18"/>
  <c r="I61" i="18"/>
  <c r="M44" i="18" l="1"/>
  <c r="N44" i="18" s="1"/>
  <c r="N16" i="18"/>
  <c r="K60" i="18"/>
  <c r="M59" i="18" l="1"/>
  <c r="M60" i="18" s="1"/>
  <c r="M61" i="18" s="1"/>
  <c r="N59" i="18"/>
  <c r="K62" i="18"/>
  <c r="K61" i="18"/>
  <c r="N60" i="18" l="1"/>
  <c r="M62" i="18"/>
  <c r="N61" i="18"/>
  <c r="N62" i="18"/>
  <c r="D36" i="18"/>
  <c r="C29" i="18"/>
  <c r="C28" i="18" s="1"/>
  <c r="H39" i="18" l="1"/>
  <c r="H38" i="18"/>
  <c r="H23" i="18"/>
  <c r="D8" i="18"/>
  <c r="D5" i="18" s="1"/>
  <c r="E36" i="18"/>
  <c r="G36" i="18"/>
  <c r="F36" i="18"/>
  <c r="D21" i="18"/>
  <c r="C21" i="18"/>
  <c r="H27" i="19"/>
  <c r="D16" i="18" l="1"/>
  <c r="C16" i="18"/>
  <c r="H31" i="18"/>
  <c r="H26" i="18"/>
  <c r="H12" i="18"/>
  <c r="F21" i="18"/>
  <c r="H25" i="18"/>
  <c r="E21" i="18"/>
  <c r="H11" i="18"/>
  <c r="H18" i="18"/>
  <c r="H19" i="18"/>
  <c r="H36" i="18"/>
  <c r="E29" i="18"/>
  <c r="E28" i="18" s="1"/>
  <c r="H34" i="18"/>
  <c r="G29" i="18"/>
  <c r="G28" i="18" s="1"/>
  <c r="F29" i="18"/>
  <c r="F28" i="18" s="1"/>
  <c r="H37" i="18"/>
  <c r="D29" i="18"/>
  <c r="E16" i="18" l="1"/>
  <c r="F16" i="18"/>
  <c r="C44" i="18"/>
  <c r="H17" i="18"/>
  <c r="F8" i="18"/>
  <c r="F5" i="18" s="1"/>
  <c r="G8" i="18"/>
  <c r="G5" i="18" s="1"/>
  <c r="H29" i="18"/>
  <c r="D28" i="18"/>
  <c r="H28" i="18" s="1"/>
  <c r="E8" i="18"/>
  <c r="E5" i="18" s="1"/>
  <c r="H10" i="18"/>
  <c r="H30" i="18"/>
  <c r="H24" i="18"/>
  <c r="G21" i="18"/>
  <c r="G16" i="18" s="1"/>
  <c r="H9" i="18"/>
  <c r="C58" i="18"/>
  <c r="H16" i="18" l="1"/>
  <c r="F44" i="18"/>
  <c r="D44" i="18"/>
  <c r="H21" i="18"/>
  <c r="E44" i="18"/>
  <c r="H5" i="18"/>
  <c r="C59" i="18"/>
  <c r="H48" i="18" l="1"/>
  <c r="H49" i="18"/>
  <c r="D58" i="18"/>
  <c r="H53" i="18"/>
  <c r="H47" i="18"/>
  <c r="H52" i="18"/>
  <c r="H55" i="18"/>
  <c r="H51" i="18"/>
  <c r="H50" i="18"/>
  <c r="H56" i="18"/>
  <c r="H57" i="18"/>
  <c r="G44" i="18"/>
  <c r="H44" i="18" s="1"/>
  <c r="C60" i="18"/>
  <c r="E58" i="18" l="1"/>
  <c r="E59" i="18" s="1"/>
  <c r="E60" i="18" s="1"/>
  <c r="G58" i="18"/>
  <c r="G59" i="18" s="1"/>
  <c r="G60" i="18" s="1"/>
  <c r="H54" i="18"/>
  <c r="D59" i="18"/>
  <c r="H46" i="18"/>
  <c r="C61" i="18"/>
  <c r="C62" i="18"/>
  <c r="E62" i="18" l="1"/>
  <c r="G62" i="18"/>
  <c r="E61" i="18"/>
  <c r="F58" i="18"/>
  <c r="G61" i="18"/>
  <c r="D60" i="18"/>
  <c r="F59" i="18" l="1"/>
  <c r="H58" i="18"/>
  <c r="D61" i="18"/>
  <c r="D62" i="18"/>
  <c r="F60" i="18" l="1"/>
  <c r="H59" i="18"/>
  <c r="F61" i="18" l="1"/>
  <c r="H61" i="18" s="1"/>
  <c r="F62" i="18"/>
  <c r="H62" i="18" s="1"/>
  <c r="H60" i="18"/>
</calcChain>
</file>

<file path=xl/sharedStrings.xml><?xml version="1.0" encoding="utf-8"?>
<sst xmlns="http://schemas.openxmlformats.org/spreadsheetml/2006/main" count="108" uniqueCount="90">
  <si>
    <t>Budget du projet</t>
  </si>
  <si>
    <t>1. Coûts opérationnels :</t>
  </si>
  <si>
    <t>1.1. investissements</t>
  </si>
  <si>
    <t xml:space="preserve">1.2. Fonctionnement </t>
  </si>
  <si>
    <t>1.3. Personnel</t>
  </si>
  <si>
    <t>1.3.1 Local</t>
  </si>
  <si>
    <t>1.3.2 International</t>
  </si>
  <si>
    <t>1.3.3 Autres expatriés</t>
  </si>
  <si>
    <t>1.4. Total coûts opérationnels</t>
  </si>
  <si>
    <t>2. Coûts de gestion</t>
  </si>
  <si>
    <t>3. Frais de structure (support costs)</t>
  </si>
  <si>
    <t>4. Coûts totaux</t>
  </si>
  <si>
    <t>5. Subside demandé à la DGD</t>
  </si>
  <si>
    <t>6. Contribution propre</t>
  </si>
  <si>
    <t xml:space="preserve">1. </t>
  </si>
  <si>
    <t>Investissements</t>
  </si>
  <si>
    <t>1.1 Immobilier</t>
  </si>
  <si>
    <t>1.2 Mobilier</t>
  </si>
  <si>
    <t>Fonctionnement</t>
  </si>
  <si>
    <t>2.1 Missions</t>
  </si>
  <si>
    <t>3.</t>
  </si>
  <si>
    <t>Personnel</t>
  </si>
  <si>
    <t>3.1 Siège</t>
  </si>
  <si>
    <t>3.2 Local</t>
  </si>
  <si>
    <t>3.3 Coopérants</t>
  </si>
  <si>
    <t>Un Responsable de Projet: Expatrié</t>
  </si>
  <si>
    <t>1. Coûts de gestion</t>
  </si>
  <si>
    <t xml:space="preserve">1.1.1 Immobilier </t>
  </si>
  <si>
    <t xml:space="preserve">1.1.2 Mobilier </t>
  </si>
  <si>
    <t>1.1.2.1 Matériel de déplacement</t>
  </si>
  <si>
    <t>1.1.2.3 Mobilier de bureau</t>
  </si>
  <si>
    <t>1.1.2.4 Autres matériels et équipements</t>
  </si>
  <si>
    <t>1.1.3 Fonds de crédit</t>
  </si>
  <si>
    <t>1.3.1.1 Personnel Unité de Gestion du Projet (UGP) LD</t>
  </si>
  <si>
    <t>1.2.1 Matériel de déplacement</t>
  </si>
  <si>
    <t>1.2.3 Matériel et Mobilier de bureau</t>
  </si>
  <si>
    <t>1.2.4 Autres matériels et équipements</t>
  </si>
  <si>
    <t>Total coûts de gestion</t>
  </si>
  <si>
    <t>3.2.1 Personnel Unité de Gestion du Projet (UGP) LD</t>
  </si>
  <si>
    <t>3.2.2 Personnel Direction Régionale LD DRAO</t>
  </si>
  <si>
    <t>3.1 Personnel Siège</t>
  </si>
  <si>
    <t>3.2 Personnel Local</t>
  </si>
  <si>
    <t>1.2.4.1 Prestations liées à l'organisation de formations / ateliers</t>
  </si>
  <si>
    <t>1.2.4.3 Autres frais de formation, ateliers, études et échanges</t>
  </si>
  <si>
    <t>1.2.4.4 Promotion et visibilité (publicité, Marketing, diffusion d'info et de supports techniques, émission radio, etc)</t>
  </si>
  <si>
    <t>1.2.4.5 Appuis technique et financier aux promoteurs de projets</t>
  </si>
  <si>
    <t>1.2.4.2 Etudes et voyages d'échanges</t>
  </si>
  <si>
    <t>1.2.2 Matériel informatique, bureautique, électrogène et de communication</t>
  </si>
  <si>
    <t>Coordination ADG</t>
  </si>
  <si>
    <t>Expert domaine SAE LD (16,67%)</t>
  </si>
  <si>
    <t>3.2.3 Personnel ADG</t>
  </si>
  <si>
    <t>3.2.4 Autres frais de personnel local</t>
  </si>
  <si>
    <t>Année 1</t>
  </si>
  <si>
    <t>Année 2</t>
  </si>
  <si>
    <t>Année 3</t>
  </si>
  <si>
    <t>Année 4</t>
  </si>
  <si>
    <t>Année 5</t>
  </si>
  <si>
    <t>Total</t>
  </si>
  <si>
    <t>BELGIQUE</t>
  </si>
  <si>
    <t>Anéée 1</t>
  </si>
  <si>
    <t>Anéée 2</t>
  </si>
  <si>
    <t>Anéée 3</t>
  </si>
  <si>
    <t>Anéée 4</t>
  </si>
  <si>
    <t>Anéée 5</t>
  </si>
  <si>
    <t>Bureau de coordination</t>
  </si>
  <si>
    <t>1.2.1 Frais liés aux déplacement: carburant, entretien, assurance véhicules et motos, autres frais de déplacements</t>
  </si>
  <si>
    <t>1.2.2 Fonctionnement de bureau: loyer et charges locatives, fournitures de bureau, communications, maintenances, frais bancaires</t>
  </si>
  <si>
    <t>1.2.3 Autres frais de fonctionnement de bureau: consommables électricités, petits équipements</t>
  </si>
  <si>
    <t>1.3.1.2 Personnel Direction Régionale LD DRAO</t>
  </si>
  <si>
    <t>1.3.1.3 Personnel GEL nord Bénin</t>
  </si>
  <si>
    <t>1.3.1.4 Personnel ADG</t>
  </si>
  <si>
    <t xml:space="preserve">Résultat 1 </t>
  </si>
  <si>
    <t>Résultat 2</t>
  </si>
  <si>
    <t>Résultat 3</t>
  </si>
  <si>
    <t>Résultat 4</t>
  </si>
  <si>
    <t>Résultat 5</t>
  </si>
  <si>
    <t>Budget Total</t>
  </si>
  <si>
    <t>1.3.1.5 Autres frais de personnel local</t>
  </si>
  <si>
    <t>Budget détaillé du Projet de Louvain Coopération/Programme AMSANA 2015-2020</t>
  </si>
  <si>
    <t>Budget des coûts de gestion/ Projet LD/Programme AMSANA 2015-2020</t>
  </si>
  <si>
    <t>2.2 Evaluation mi-parcours</t>
  </si>
  <si>
    <t>2.3 Etude de référence</t>
  </si>
  <si>
    <t>2.4 Frais liés aux déplacement</t>
  </si>
  <si>
    <t>2.5 Fonctionnement de bureau</t>
  </si>
  <si>
    <t>2.6 Frais de formation</t>
  </si>
  <si>
    <t>2.7 Autres frais de fonctionnement de bureau</t>
  </si>
  <si>
    <t>2.8 Promotion et visibilité (publicité, Marketing, diffusion d'info et de supports techniques, émission radio, etc)</t>
  </si>
  <si>
    <t>1.2.4 Formulation Projet FBSA</t>
  </si>
  <si>
    <t>1.2.5 Frais de fonctionnement liés aux activités</t>
  </si>
  <si>
    <t>Coordonateur du programme Sud LD (8,61%)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</si>
</sst>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u/>
      <sz val="14"/>
      <color theme="1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i/>
      <sz val="11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2" tint="-0.499984740745262"/>
      <name val="Verdana"/>
      <family val="2"/>
    </font>
    <font>
      <b/>
      <sz val="12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1" xfId="0" applyFont="1" applyFill="1" applyBorder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3" fontId="7" fillId="5" borderId="1" xfId="1" applyNumberFormat="1" applyFont="1" applyFill="1" applyBorder="1" applyAlignment="1" applyProtection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9" fillId="0" borderId="0" xfId="0" applyFont="1" applyFill="1"/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0" xfId="0" applyNumberFormat="1" applyFont="1"/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14" fillId="8" borderId="1" xfId="1" applyNumberFormat="1" applyFont="1" applyFill="1" applyBorder="1" applyAlignment="1" applyProtection="1">
      <alignment horizontal="center" vertical="center" wrapText="1"/>
    </xf>
    <xf numFmtId="41" fontId="13" fillId="1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4" fillId="0" borderId="6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11" borderId="4" xfId="0" applyFont="1" applyFill="1" applyBorder="1" applyAlignment="1">
      <alignment vertical="center" wrapText="1"/>
    </xf>
    <xf numFmtId="164" fontId="7" fillId="11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3" fontId="13" fillId="4" borderId="1" xfId="1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7" fillId="12" borderId="1" xfId="1" applyNumberFormat="1" applyFont="1" applyFill="1" applyBorder="1" applyAlignment="1" applyProtection="1">
      <alignment horizontal="left" vertical="center"/>
    </xf>
    <xf numFmtId="164" fontId="7" fillId="12" borderId="1" xfId="1" applyNumberFormat="1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>
      <alignment vertical="center"/>
    </xf>
    <xf numFmtId="164" fontId="7" fillId="1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3" fontId="7" fillId="0" borderId="0" xfId="1" applyNumberFormat="1" applyFont="1"/>
    <xf numFmtId="3" fontId="7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11" fillId="3" borderId="1" xfId="1" applyNumberFormat="1" applyFont="1" applyFill="1" applyBorder="1" applyAlignment="1" applyProtection="1">
      <alignment horizontal="center" vertical="center" wrapText="1"/>
    </xf>
    <xf numFmtId="164" fontId="7" fillId="1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7" fillId="9" borderId="3" xfId="1" applyNumberFormat="1" applyFont="1" applyFill="1" applyBorder="1" applyAlignment="1" applyProtection="1">
      <alignment horizontal="center" vertical="center" wrapText="1"/>
    </xf>
    <xf numFmtId="3" fontId="7" fillId="9" borderId="7" xfId="1" applyNumberFormat="1" applyFont="1" applyFill="1" applyBorder="1" applyAlignment="1" applyProtection="1">
      <alignment horizontal="center" vertical="center" wrapText="1"/>
    </xf>
    <xf numFmtId="3" fontId="7" fillId="9" borderId="4" xfId="1" applyNumberFormat="1" applyFont="1" applyFill="1" applyBorder="1" applyAlignment="1" applyProtection="1">
      <alignment horizontal="center" vertical="center" wrapText="1"/>
    </xf>
    <xf numFmtId="3" fontId="7" fillId="7" borderId="3" xfId="1" applyNumberFormat="1" applyFont="1" applyFill="1" applyBorder="1" applyAlignment="1" applyProtection="1">
      <alignment horizontal="center" vertical="center" wrapText="1"/>
    </xf>
    <xf numFmtId="3" fontId="7" fillId="7" borderId="7" xfId="1" applyNumberFormat="1" applyFont="1" applyFill="1" applyBorder="1" applyAlignment="1" applyProtection="1">
      <alignment horizontal="center" vertical="center" wrapText="1"/>
    </xf>
    <xf numFmtId="3" fontId="7" fillId="7" borderId="4" xfId="1" applyNumberFormat="1" applyFont="1" applyFill="1" applyBorder="1" applyAlignment="1" applyProtection="1">
      <alignment horizontal="center" vertical="center" wrapText="1"/>
    </xf>
    <xf numFmtId="3" fontId="13" fillId="4" borderId="2" xfId="1" applyNumberFormat="1" applyFont="1" applyFill="1" applyBorder="1" applyAlignment="1" applyProtection="1">
      <alignment horizontal="center" vertical="center" wrapText="1"/>
    </xf>
    <xf numFmtId="3" fontId="13" fillId="4" borderId="5" xfId="1" applyNumberFormat="1" applyFont="1" applyFill="1" applyBorder="1" applyAlignment="1" applyProtection="1">
      <alignment horizontal="center" vertical="center" wrapText="1"/>
    </xf>
  </cellXfs>
  <cellStyles count="2">
    <cellStyle name="ColLevel_1" xfId="1" builtinId="2" iLevel="0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licoracle.diplobel.net/Users/Jacques/AppData/Local/Microsoft/Windows/Temporary%20Internet%20Files/Content.Outlook/XKTWOIQO/Draft%20Budget%20FBSA_Canevas%20FBSA_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otal"/>
      <sheetName val="Budget CG"/>
      <sheetName val="Budget Total Canevas FBSA"/>
      <sheetName val="Budget CG Canevas FBSA"/>
    </sheetNames>
    <sheetDataSet>
      <sheetData sheetId="0"/>
      <sheetData sheetId="1"/>
      <sheetData sheetId="2">
        <row r="55">
          <cell r="A55" t="str">
            <v>1. Coûts de gestion :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B41" sqref="B41:B42"/>
    </sheetView>
  </sheetViews>
  <sheetFormatPr defaultColWidth="11.42578125" defaultRowHeight="14.25" outlineLevelCol="1" x14ac:dyDescent="0.2"/>
  <cols>
    <col min="1" max="1" width="7.85546875" style="2" customWidth="1"/>
    <col min="2" max="2" width="45.7109375" style="2" customWidth="1"/>
    <col min="3" max="7" width="12.42578125" style="2" bestFit="1" customWidth="1" outlineLevel="1"/>
    <col min="8" max="8" width="14.85546875" style="52" customWidth="1"/>
    <col min="9" max="9" width="20" style="52" bestFit="1" customWidth="1"/>
    <col min="10" max="13" width="10.28515625" style="52" bestFit="1" customWidth="1"/>
    <col min="14" max="14" width="12.7109375" style="52" bestFit="1" customWidth="1"/>
    <col min="15" max="16384" width="11.42578125" style="2"/>
  </cols>
  <sheetData>
    <row r="1" spans="1:14" ht="18" x14ac:dyDescent="0.25">
      <c r="A1" s="10" t="s">
        <v>78</v>
      </c>
      <c r="E1" s="22"/>
    </row>
    <row r="3" spans="1:14" ht="25.5" x14ac:dyDescent="0.2">
      <c r="A3" s="1" t="s">
        <v>0</v>
      </c>
      <c r="B3" s="1"/>
      <c r="C3" s="26" t="s">
        <v>71</v>
      </c>
      <c r="D3" s="26" t="s">
        <v>72</v>
      </c>
      <c r="E3" s="26" t="s">
        <v>73</v>
      </c>
      <c r="F3" s="26" t="s">
        <v>74</v>
      </c>
      <c r="G3" s="26" t="s">
        <v>75</v>
      </c>
      <c r="H3" s="20" t="s">
        <v>76</v>
      </c>
      <c r="I3" s="41" t="s">
        <v>52</v>
      </c>
      <c r="J3" s="41" t="s">
        <v>53</v>
      </c>
      <c r="K3" s="41" t="s">
        <v>54</v>
      </c>
      <c r="L3" s="41" t="s">
        <v>55</v>
      </c>
      <c r="M3" s="41" t="s">
        <v>56</v>
      </c>
      <c r="N3" s="20" t="s">
        <v>76</v>
      </c>
    </row>
    <row r="4" spans="1:14" x14ac:dyDescent="0.2">
      <c r="A4" s="6" t="s">
        <v>1</v>
      </c>
      <c r="B4" s="7"/>
      <c r="C4" s="12"/>
      <c r="D4" s="12"/>
      <c r="E4" s="12"/>
      <c r="F4" s="12"/>
      <c r="G4" s="12"/>
      <c r="H4" s="53"/>
      <c r="I4" s="11"/>
      <c r="J4" s="11"/>
      <c r="K4" s="11"/>
      <c r="L4" s="11"/>
      <c r="M4" s="11"/>
      <c r="N4" s="53"/>
    </row>
    <row r="5" spans="1:14" s="4" customFormat="1" x14ac:dyDescent="0.2">
      <c r="A5" s="5"/>
      <c r="B5" s="19" t="s">
        <v>2</v>
      </c>
      <c r="C5" s="20">
        <f>C6+C8+C14</f>
        <v>9372</v>
      </c>
      <c r="D5" s="20">
        <f>D6+D8+D14</f>
        <v>7546.8400138564402</v>
      </c>
      <c r="E5" s="20">
        <f>E6+E8+E14</f>
        <v>104162.4414267399</v>
      </c>
      <c r="F5" s="20">
        <f>F6+F8+F14</f>
        <v>7982.1194907303507</v>
      </c>
      <c r="G5" s="20">
        <f>G6+G8+G14</f>
        <v>24410.643143178208</v>
      </c>
      <c r="H5" s="20">
        <f>SUM(C5:G5)</f>
        <v>153474.04407450487</v>
      </c>
      <c r="I5" s="20">
        <f>I6+I8+I14</f>
        <v>140479.92250860957</v>
      </c>
      <c r="J5" s="20">
        <f>J6+J8+J14</f>
        <v>2609.7960689496413</v>
      </c>
      <c r="K5" s="20">
        <f>K6+K8+K14</f>
        <v>2118.0283158804614</v>
      </c>
      <c r="L5" s="20">
        <f>L6+L8+L14</f>
        <v>8266.2971810652216</v>
      </c>
      <c r="M5" s="20">
        <f>M6+M8+M14</f>
        <v>0</v>
      </c>
      <c r="N5" s="20">
        <f>SUM(I5:M5)</f>
        <v>153474.0440745049</v>
      </c>
    </row>
    <row r="6" spans="1:14" s="33" customFormat="1" x14ac:dyDescent="0.2">
      <c r="A6" s="21"/>
      <c r="B6" s="24" t="s">
        <v>27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20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20">
        <v>0</v>
      </c>
    </row>
    <row r="7" spans="1:14" s="30" customFormat="1" x14ac:dyDescent="0.2">
      <c r="A7" s="34"/>
      <c r="B7" s="28"/>
      <c r="C7" s="18"/>
      <c r="D7" s="18"/>
      <c r="E7" s="18"/>
      <c r="F7" s="18"/>
      <c r="G7" s="18"/>
      <c r="H7" s="20"/>
      <c r="I7" s="32"/>
      <c r="J7" s="32"/>
      <c r="K7" s="32"/>
      <c r="L7" s="32"/>
      <c r="M7" s="32"/>
      <c r="N7" s="20"/>
    </row>
    <row r="8" spans="1:14" s="33" customFormat="1" x14ac:dyDescent="0.2">
      <c r="A8" s="21"/>
      <c r="B8" s="24" t="s">
        <v>28</v>
      </c>
      <c r="C8" s="42">
        <f>SUM(C9:C12)</f>
        <v>9372</v>
      </c>
      <c r="D8" s="42">
        <f t="shared" ref="D8:G8" si="0">SUM(D9:D12)</f>
        <v>7546.8400138564402</v>
      </c>
      <c r="E8" s="42">
        <f t="shared" si="0"/>
        <v>104162.4414267399</v>
      </c>
      <c r="F8" s="42">
        <f t="shared" si="0"/>
        <v>7982.1194907303507</v>
      </c>
      <c r="G8" s="42">
        <f t="shared" si="0"/>
        <v>24410.643143178208</v>
      </c>
      <c r="H8" s="20">
        <f t="shared" ref="H8:H14" si="1">I8+J8+K8+L8+M8</f>
        <v>153474.0440745049</v>
      </c>
      <c r="I8" s="32">
        <f>I9+I10+I11+I12</f>
        <v>140479.92250860957</v>
      </c>
      <c r="J8" s="32">
        <f>J9+J10+J11+J12</f>
        <v>2609.7960689496413</v>
      </c>
      <c r="K8" s="32">
        <f>K9+K10+K11+K12</f>
        <v>2118.0283158804614</v>
      </c>
      <c r="L8" s="32">
        <f>L9+L10+L11+L12</f>
        <v>8266.2971810652216</v>
      </c>
      <c r="M8" s="32">
        <f>M9+M10+M11+M12</f>
        <v>0</v>
      </c>
      <c r="N8" s="20">
        <f>SUM(I8:M8)</f>
        <v>153474.0440745049</v>
      </c>
    </row>
    <row r="9" spans="1:14" s="30" customFormat="1" x14ac:dyDescent="0.2">
      <c r="A9" s="34"/>
      <c r="B9" s="35" t="s">
        <v>29</v>
      </c>
      <c r="C9" s="18">
        <v>1372</v>
      </c>
      <c r="D9" s="18">
        <v>5232.029523759129</v>
      </c>
      <c r="E9" s="18">
        <v>61918.129293462327</v>
      </c>
      <c r="F9" s="18">
        <v>4744.8763670782209</v>
      </c>
      <c r="G9" s="18">
        <v>16923.269260320936</v>
      </c>
      <c r="H9" s="54">
        <f>SUM(C9:G9)</f>
        <v>90190.304444620619</v>
      </c>
      <c r="I9" s="29">
        <v>90190.304444620604</v>
      </c>
      <c r="J9" s="29">
        <v>0</v>
      </c>
      <c r="K9" s="29">
        <v>0</v>
      </c>
      <c r="L9" s="29">
        <v>0</v>
      </c>
      <c r="M9" s="29">
        <v>0</v>
      </c>
      <c r="N9" s="54">
        <f>SUM(I9:M9)</f>
        <v>90190.304444620604</v>
      </c>
    </row>
    <row r="10" spans="1:14" s="30" customFormat="1" ht="25.5" x14ac:dyDescent="0.2">
      <c r="A10" s="34"/>
      <c r="B10" s="35" t="s">
        <v>47</v>
      </c>
      <c r="C10" s="18">
        <v>1000</v>
      </c>
      <c r="D10" s="18">
        <v>1639.8057594348613</v>
      </c>
      <c r="E10" s="18">
        <v>36229.151646297927</v>
      </c>
      <c r="F10" s="18">
        <v>2776.29262071331</v>
      </c>
      <c r="G10" s="18">
        <v>5304.0362779915395</v>
      </c>
      <c r="H10" s="54">
        <f>SUM(C10:G10)</f>
        <v>46949.286304437635</v>
      </c>
      <c r="I10" s="29">
        <v>40341.536101299323</v>
      </c>
      <c r="J10" s="29">
        <v>0</v>
      </c>
      <c r="K10" s="29">
        <v>0</v>
      </c>
      <c r="L10" s="29">
        <v>6607.7502031383156</v>
      </c>
      <c r="M10" s="29">
        <v>0</v>
      </c>
      <c r="N10" s="54">
        <f>SUM(I10:M10)</f>
        <v>46949.286304437643</v>
      </c>
    </row>
    <row r="11" spans="1:14" s="30" customFormat="1" x14ac:dyDescent="0.2">
      <c r="A11" s="34"/>
      <c r="B11" s="35" t="s">
        <v>30</v>
      </c>
      <c r="C11" s="18">
        <v>0</v>
      </c>
      <c r="D11" s="18">
        <v>389.10610768351893</v>
      </c>
      <c r="E11" s="18">
        <v>3467.435971720286</v>
      </c>
      <c r="F11" s="18">
        <v>265.71466522503044</v>
      </c>
      <c r="G11" s="18">
        <v>1258.5837677828017</v>
      </c>
      <c r="H11" s="54">
        <f t="shared" ref="H11:H12" si="2">SUM(C11:G11)</f>
        <v>5380.840512411638</v>
      </c>
      <c r="I11" s="29">
        <v>5380.8405124116362</v>
      </c>
      <c r="J11" s="29">
        <v>0</v>
      </c>
      <c r="K11" s="29">
        <v>0</v>
      </c>
      <c r="L11" s="29">
        <v>0</v>
      </c>
      <c r="M11" s="29">
        <v>0</v>
      </c>
      <c r="N11" s="54">
        <f t="shared" ref="N11:N12" si="3">SUM(I11:M11)</f>
        <v>5380.8405124116362</v>
      </c>
    </row>
    <row r="12" spans="1:14" s="30" customFormat="1" x14ac:dyDescent="0.2">
      <c r="A12" s="34"/>
      <c r="B12" s="35" t="s">
        <v>31</v>
      </c>
      <c r="C12" s="18">
        <v>7000</v>
      </c>
      <c r="D12" s="18">
        <v>285.89862297893188</v>
      </c>
      <c r="E12" s="18">
        <v>2547.7245152593464</v>
      </c>
      <c r="F12" s="18">
        <v>195.2358377137902</v>
      </c>
      <c r="G12" s="18">
        <v>924.75383708293236</v>
      </c>
      <c r="H12" s="54">
        <f t="shared" si="2"/>
        <v>10953.612813034999</v>
      </c>
      <c r="I12" s="29">
        <v>4567.2414502779902</v>
      </c>
      <c r="J12" s="29">
        <v>2609.7960689496413</v>
      </c>
      <c r="K12" s="29">
        <v>2118.0283158804614</v>
      </c>
      <c r="L12" s="29">
        <v>1658.5469779269067</v>
      </c>
      <c r="M12" s="29">
        <v>0</v>
      </c>
      <c r="N12" s="54">
        <f t="shared" si="3"/>
        <v>10953.612813034999</v>
      </c>
    </row>
    <row r="13" spans="1:14" s="30" customFormat="1" x14ac:dyDescent="0.2">
      <c r="A13" s="34"/>
      <c r="B13" s="35"/>
      <c r="C13" s="18"/>
      <c r="D13" s="18"/>
      <c r="E13" s="18"/>
      <c r="F13" s="18"/>
      <c r="G13" s="18"/>
      <c r="H13" s="20"/>
      <c r="I13" s="32"/>
      <c r="J13" s="32"/>
      <c r="K13" s="32"/>
      <c r="L13" s="32"/>
      <c r="M13" s="32"/>
      <c r="N13" s="20"/>
    </row>
    <row r="14" spans="1:14" s="33" customFormat="1" x14ac:dyDescent="0.2">
      <c r="A14" s="21"/>
      <c r="B14" s="24" t="s">
        <v>32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20">
        <f t="shared" si="1"/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20">
        <f>SUM(I14:M14)</f>
        <v>0</v>
      </c>
    </row>
    <row r="15" spans="1:14" s="30" customFormat="1" x14ac:dyDescent="0.2">
      <c r="A15" s="34"/>
      <c r="B15" s="28"/>
      <c r="C15" s="18"/>
      <c r="D15" s="18"/>
      <c r="E15" s="18"/>
      <c r="F15" s="18"/>
      <c r="G15" s="18"/>
      <c r="H15" s="20"/>
      <c r="I15" s="32"/>
      <c r="J15" s="32"/>
      <c r="K15" s="32"/>
      <c r="L15" s="32"/>
      <c r="M15" s="32"/>
      <c r="N15" s="20"/>
    </row>
    <row r="16" spans="1:14" s="4" customFormat="1" x14ac:dyDescent="0.2">
      <c r="A16" s="5"/>
      <c r="B16" s="19" t="s">
        <v>3</v>
      </c>
      <c r="C16" s="20">
        <f>C17+C18+C19+C20+C21</f>
        <v>73921</v>
      </c>
      <c r="D16" s="20">
        <f t="shared" ref="D16:G16" si="4">D17+D18+D19+D20+D21</f>
        <v>151310.8536709004</v>
      </c>
      <c r="E16" s="20">
        <f t="shared" si="4"/>
        <v>1141509.9562828597</v>
      </c>
      <c r="F16" s="20">
        <f t="shared" si="4"/>
        <v>85804.96394402624</v>
      </c>
      <c r="G16" s="20">
        <f t="shared" si="4"/>
        <v>369937.860143748</v>
      </c>
      <c r="H16" s="20">
        <f>SUM(C16:G16)</f>
        <v>1822484.6340415343</v>
      </c>
      <c r="I16" s="20">
        <f t="shared" ref="I16" si="5">I17+I18+I19+I20+I21</f>
        <v>386495.46976829984</v>
      </c>
      <c r="J16" s="20">
        <f t="shared" ref="J16" si="6">J17+J18+J19+J20+J21</f>
        <v>443983.27600639005</v>
      </c>
      <c r="K16" s="20">
        <f t="shared" ref="K16" si="7">K17+K18+K19+K20+K21</f>
        <v>461389.09511281911</v>
      </c>
      <c r="L16" s="20">
        <f t="shared" ref="L16" si="8">L17+L18+L19+L20+L21</f>
        <v>416363.9933139176</v>
      </c>
      <c r="M16" s="20">
        <f t="shared" ref="M16" si="9">M17+M18+M19+M20+M21</f>
        <v>114252.79984010757</v>
      </c>
      <c r="N16" s="20">
        <f>SUM(I16:M16)</f>
        <v>1822484.634041534</v>
      </c>
    </row>
    <row r="17" spans="1:14" s="30" customFormat="1" ht="38.25" x14ac:dyDescent="0.2">
      <c r="A17" s="34"/>
      <c r="B17" s="35" t="s">
        <v>65</v>
      </c>
      <c r="C17" s="18">
        <v>15834</v>
      </c>
      <c r="D17" s="18">
        <v>1131.7325763483129</v>
      </c>
      <c r="E17" s="18">
        <v>42454.529143764776</v>
      </c>
      <c r="F17" s="18">
        <v>3253.3523591280796</v>
      </c>
      <c r="G17" s="18">
        <v>3660.6473708233912</v>
      </c>
      <c r="H17" s="54">
        <f t="shared" ref="H17:H20" si="10">SUM(C17:G17)</f>
        <v>66334.261450064572</v>
      </c>
      <c r="I17" s="29">
        <v>14100.052290012913</v>
      </c>
      <c r="J17" s="29">
        <v>13300.052290012913</v>
      </c>
      <c r="K17" s="29">
        <v>13500.052290012913</v>
      </c>
      <c r="L17" s="29">
        <v>13090.052290012913</v>
      </c>
      <c r="M17" s="29">
        <v>12344.052290012913</v>
      </c>
      <c r="N17" s="54">
        <f>SUM(I17:M17)</f>
        <v>66334.261450064558</v>
      </c>
    </row>
    <row r="18" spans="1:14" s="30" customFormat="1" ht="51" x14ac:dyDescent="0.2">
      <c r="A18" s="34"/>
      <c r="B18" s="35" t="s">
        <v>66</v>
      </c>
      <c r="C18" s="18">
        <v>9200</v>
      </c>
      <c r="D18" s="18">
        <v>2857.2978360358552</v>
      </c>
      <c r="E18" s="18">
        <v>37186.525821016148</v>
      </c>
      <c r="F18" s="18">
        <v>2849.6575971411617</v>
      </c>
      <c r="G18" s="18">
        <v>9242.0771741794269</v>
      </c>
      <c r="H18" s="54">
        <f t="shared" si="10"/>
        <v>61335.558428372591</v>
      </c>
      <c r="I18" s="29">
        <v>12112.456914096505</v>
      </c>
      <c r="J18" s="29">
        <v>11802.69362168557</v>
      </c>
      <c r="K18" s="29">
        <v>11802.69362168557</v>
      </c>
      <c r="L18" s="29">
        <v>12808.857135452476</v>
      </c>
      <c r="M18" s="29">
        <v>12808.857135452476</v>
      </c>
      <c r="N18" s="54">
        <f t="shared" ref="N18:N20" si="11">SUM(I18:M18)</f>
        <v>61335.558428372598</v>
      </c>
    </row>
    <row r="19" spans="1:14" s="30" customFormat="1" ht="38.25" x14ac:dyDescent="0.2">
      <c r="A19" s="34"/>
      <c r="B19" s="35" t="s">
        <v>67</v>
      </c>
      <c r="C19" s="18">
        <v>0</v>
      </c>
      <c r="D19" s="18">
        <v>380.99238105004571</v>
      </c>
      <c r="E19" s="18">
        <v>6198.7755062280103</v>
      </c>
      <c r="F19" s="18">
        <v>475.02118910802039</v>
      </c>
      <c r="G19" s="18">
        <v>1232.3395006395519</v>
      </c>
      <c r="H19" s="54">
        <f t="shared" si="10"/>
        <v>8287.1285770256291</v>
      </c>
      <c r="I19" s="29">
        <v>2872.1394847528118</v>
      </c>
      <c r="J19" s="29">
        <v>1170.8084523833118</v>
      </c>
      <c r="K19" s="29">
        <v>1170.8084523833118</v>
      </c>
      <c r="L19" s="29">
        <v>1536.6860937530967</v>
      </c>
      <c r="M19" s="29">
        <v>1536.6860937530967</v>
      </c>
      <c r="N19" s="54">
        <f t="shared" si="11"/>
        <v>8287.1285770256291</v>
      </c>
    </row>
    <row r="20" spans="1:14" s="30" customFormat="1" x14ac:dyDescent="0.2">
      <c r="A20" s="34"/>
      <c r="B20" s="35" t="s">
        <v>87</v>
      </c>
      <c r="C20" s="29">
        <v>2500</v>
      </c>
      <c r="D20" s="29">
        <v>3125</v>
      </c>
      <c r="E20" s="29">
        <v>3125</v>
      </c>
      <c r="F20" s="29">
        <v>3125</v>
      </c>
      <c r="G20" s="29">
        <v>3125</v>
      </c>
      <c r="H20" s="54">
        <f t="shared" si="10"/>
        <v>15000</v>
      </c>
      <c r="I20" s="29">
        <v>15000</v>
      </c>
      <c r="J20" s="29">
        <v>0</v>
      </c>
      <c r="K20" s="29">
        <v>0</v>
      </c>
      <c r="L20" s="29">
        <v>0</v>
      </c>
      <c r="M20" s="29">
        <v>0</v>
      </c>
      <c r="N20" s="54">
        <f t="shared" si="11"/>
        <v>15000</v>
      </c>
    </row>
    <row r="21" spans="1:14" s="30" customFormat="1" ht="25.5" x14ac:dyDescent="0.2">
      <c r="A21" s="34"/>
      <c r="B21" s="35" t="s">
        <v>88</v>
      </c>
      <c r="C21" s="29">
        <f>C22+C23+C24+C25+C26</f>
        <v>46387</v>
      </c>
      <c r="D21" s="29">
        <f>D22+D23+D24+D25+D26</f>
        <v>143815.83087746619</v>
      </c>
      <c r="E21" s="29">
        <f>E22+E23+E24+E25+E26</f>
        <v>1052545.1258118507</v>
      </c>
      <c r="F21" s="29">
        <f>F22+F23+F24+F25+F26</f>
        <v>76101.932798648981</v>
      </c>
      <c r="G21" s="29">
        <f>G22+G23+G24+G25+G26</f>
        <v>352677.79609810561</v>
      </c>
      <c r="H21" s="54">
        <f>SUM(C21:G21)</f>
        <v>1671527.6855860713</v>
      </c>
      <c r="I21" s="29">
        <f>I22+I23+I24+I25+I26</f>
        <v>342410.82107943762</v>
      </c>
      <c r="J21" s="29">
        <f>J22+J23+J24+J25+J26</f>
        <v>417709.72164230823</v>
      </c>
      <c r="K21" s="29">
        <f>K22+K23+K24+K25+K26</f>
        <v>434915.54074873729</v>
      </c>
      <c r="L21" s="29">
        <f>L22+L23+L24+L25+L26</f>
        <v>388928.39779469912</v>
      </c>
      <c r="M21" s="29">
        <f>M22+M23+M24+M25+M26</f>
        <v>87563.204320889083</v>
      </c>
      <c r="N21" s="54">
        <f>SUM(I21:M21)</f>
        <v>1671527.6855860711</v>
      </c>
    </row>
    <row r="22" spans="1:14" s="40" customFormat="1" ht="25.5" x14ac:dyDescent="0.2">
      <c r="A22" s="43"/>
      <c r="B22" s="44" t="s">
        <v>42</v>
      </c>
      <c r="C22" s="45">
        <v>13760</v>
      </c>
      <c r="D22" s="45">
        <v>32014.29361985618</v>
      </c>
      <c r="E22" s="45">
        <v>78755.162304846192</v>
      </c>
      <c r="F22" s="45">
        <v>12439.839806572687</v>
      </c>
      <c r="G22" s="45">
        <v>0</v>
      </c>
      <c r="H22" s="55">
        <f>SUM(C22:G22)</f>
        <v>136969.29573127505</v>
      </c>
      <c r="I22" s="50">
        <v>23580.821258100761</v>
      </c>
      <c r="J22" s="50">
        <v>39095.029247343955</v>
      </c>
      <c r="K22" s="50">
        <v>39095.029247343955</v>
      </c>
      <c r="L22" s="50">
        <v>28173.04724242595</v>
      </c>
      <c r="M22" s="50">
        <v>7025.3687360604426</v>
      </c>
      <c r="N22" s="55">
        <f>SUM(I22:M22)</f>
        <v>136969.29573127505</v>
      </c>
    </row>
    <row r="23" spans="1:14" s="40" customFormat="1" x14ac:dyDescent="0.2">
      <c r="A23" s="43"/>
      <c r="B23" s="44" t="s">
        <v>46</v>
      </c>
      <c r="C23" s="45">
        <v>9786</v>
      </c>
      <c r="D23" s="45">
        <v>38112.254309352596</v>
      </c>
      <c r="E23" s="45">
        <v>0</v>
      </c>
      <c r="F23" s="45">
        <v>7622.4508618705195</v>
      </c>
      <c r="G23" s="45">
        <v>22867.352585611559</v>
      </c>
      <c r="H23" s="55">
        <f>SUM(C23:G23)</f>
        <v>78388.057756834678</v>
      </c>
      <c r="I23" s="50">
        <v>33689.803447482074</v>
      </c>
      <c r="J23" s="50">
        <v>6573.4705171223113</v>
      </c>
      <c r="K23" s="50">
        <v>24991.842757985662</v>
      </c>
      <c r="L23" s="50">
        <v>11146.941034244623</v>
      </c>
      <c r="M23" s="50">
        <v>1986</v>
      </c>
      <c r="N23" s="55">
        <f>SUM(I23:M23)</f>
        <v>78388.057756834663</v>
      </c>
    </row>
    <row r="24" spans="1:14" s="40" customFormat="1" ht="25.5" x14ac:dyDescent="0.2">
      <c r="A24" s="43"/>
      <c r="B24" s="44" t="s">
        <v>43</v>
      </c>
      <c r="C24" s="45">
        <v>12600</v>
      </c>
      <c r="D24" s="45">
        <v>600.4079520446594</v>
      </c>
      <c r="E24" s="45">
        <v>7828.3747693242203</v>
      </c>
      <c r="F24" s="45">
        <v>599.89975245456685</v>
      </c>
      <c r="G24" s="45">
        <v>1942.0504781840777</v>
      </c>
      <c r="H24" s="55">
        <f t="shared" ref="H24:H26" si="12">SUM(C24:G24)</f>
        <v>23570.732952007525</v>
      </c>
      <c r="I24" s="50">
        <v>4815.9186310992945</v>
      </c>
      <c r="J24" s="50">
        <v>5802.6620647389991</v>
      </c>
      <c r="K24" s="50">
        <v>2693.5715603309363</v>
      </c>
      <c r="L24" s="50">
        <v>6845.0091355073582</v>
      </c>
      <c r="M24" s="50">
        <v>3413.5715603309363</v>
      </c>
      <c r="N24" s="55">
        <f t="shared" ref="N24:N26" si="13">SUM(I24:M24)</f>
        <v>23570.732952007522</v>
      </c>
    </row>
    <row r="25" spans="1:14" s="40" customFormat="1" ht="38.25" x14ac:dyDescent="0.2">
      <c r="A25" s="43"/>
      <c r="B25" s="44" t="s">
        <v>44</v>
      </c>
      <c r="C25" s="45">
        <v>0</v>
      </c>
      <c r="D25" s="45">
        <v>24391.842757985662</v>
      </c>
      <c r="E25" s="45">
        <v>13567.693644526427</v>
      </c>
      <c r="F25" s="45">
        <v>51832.665860719528</v>
      </c>
      <c r="G25" s="45">
        <v>48021.44042978427</v>
      </c>
      <c r="H25" s="55">
        <f t="shared" si="12"/>
        <v>137813.64269301589</v>
      </c>
      <c r="I25" s="50">
        <v>31861.690519812502</v>
      </c>
      <c r="J25" s="50">
        <v>34224.769625636429</v>
      </c>
      <c r="K25" s="50">
        <v>26297.426771754086</v>
      </c>
      <c r="L25" s="50">
        <v>26144.980775748169</v>
      </c>
      <c r="M25" s="50">
        <v>19284.775000064703</v>
      </c>
      <c r="N25" s="55">
        <f t="shared" si="13"/>
        <v>137813.64269301589</v>
      </c>
    </row>
    <row r="26" spans="1:14" s="40" customFormat="1" ht="25.5" x14ac:dyDescent="0.2">
      <c r="A26" s="43"/>
      <c r="B26" s="44" t="s">
        <v>45</v>
      </c>
      <c r="C26" s="45">
        <v>10241</v>
      </c>
      <c r="D26" s="45">
        <v>48697.032238227068</v>
      </c>
      <c r="E26" s="45">
        <v>952393.89509315393</v>
      </c>
      <c r="F26" s="45">
        <v>3607.0765170316799</v>
      </c>
      <c r="G26" s="45">
        <v>279846.95260452566</v>
      </c>
      <c r="H26" s="55">
        <f t="shared" si="12"/>
        <v>1294785.9564529383</v>
      </c>
      <c r="I26" s="50">
        <v>248462.58722294297</v>
      </c>
      <c r="J26" s="50">
        <v>332013.79018746654</v>
      </c>
      <c r="K26" s="50">
        <v>341837.67041132267</v>
      </c>
      <c r="L26" s="50">
        <v>316618.41960677301</v>
      </c>
      <c r="M26" s="50">
        <v>55853.489024433009</v>
      </c>
      <c r="N26" s="55">
        <f t="shared" si="13"/>
        <v>1294785.9564529383</v>
      </c>
    </row>
    <row r="27" spans="1:14" s="30" customFormat="1" x14ac:dyDescent="0.2">
      <c r="A27" s="34"/>
      <c r="B27" s="35"/>
      <c r="C27" s="18"/>
      <c r="D27" s="18"/>
      <c r="E27" s="18"/>
      <c r="F27" s="18"/>
      <c r="G27" s="18"/>
      <c r="H27" s="20"/>
      <c r="I27" s="32"/>
      <c r="J27" s="32"/>
      <c r="K27" s="32"/>
      <c r="L27" s="32"/>
      <c r="M27" s="32"/>
      <c r="N27" s="20"/>
    </row>
    <row r="28" spans="1:14" s="4" customFormat="1" x14ac:dyDescent="0.2">
      <c r="A28" s="5"/>
      <c r="B28" s="19" t="s">
        <v>4</v>
      </c>
      <c r="C28" s="20">
        <f>C29+C36+C42</f>
        <v>51192.547000000006</v>
      </c>
      <c r="D28" s="20">
        <f>D29+D36+D42</f>
        <v>33945.870560241681</v>
      </c>
      <c r="E28" s="20">
        <f>E29+E36+E42</f>
        <v>728791.90566114429</v>
      </c>
      <c r="F28" s="20">
        <f>F29+F36+F42</f>
        <v>51795.584788987115</v>
      </c>
      <c r="G28" s="20">
        <f>G29+G36+G42</f>
        <v>123021.39211340863</v>
      </c>
      <c r="H28" s="20">
        <f>SUM(C28:G28)</f>
        <v>988747.30012378166</v>
      </c>
      <c r="I28" s="20">
        <f>I29+I36+I42</f>
        <v>200762.63290749595</v>
      </c>
      <c r="J28" s="20">
        <f>J29+J36+J42</f>
        <v>197332.03180407148</v>
      </c>
      <c r="K28" s="20">
        <f>K29+K36+K42</f>
        <v>197332.03180407148</v>
      </c>
      <c r="L28" s="20">
        <f>L29+L36+L42</f>
        <v>197332.03180407148</v>
      </c>
      <c r="M28" s="20">
        <f>M29+M36+M42</f>
        <v>195988.57180407146</v>
      </c>
      <c r="N28" s="20">
        <f>SUM(I28:M28)</f>
        <v>988747.3001237819</v>
      </c>
    </row>
    <row r="29" spans="1:14" s="33" customFormat="1" x14ac:dyDescent="0.2">
      <c r="A29" s="21"/>
      <c r="B29" s="21" t="s">
        <v>5</v>
      </c>
      <c r="C29" s="32">
        <f>C30+C31+C32+C33+C34</f>
        <v>51192.547000000006</v>
      </c>
      <c r="D29" s="32">
        <f>D30+D31+D32+D33+D34</f>
        <v>13712.621000303812</v>
      </c>
      <c r="E29" s="32">
        <f>E30+E31+E32+E33+E34</f>
        <v>548487.62370938144</v>
      </c>
      <c r="F29" s="32">
        <f>F30+F31+F32+F33+F34</f>
        <v>37978.605237470547</v>
      </c>
      <c r="G29" s="32">
        <f>G30+G31+G32+G33+G34</f>
        <v>57575.903176625929</v>
      </c>
      <c r="H29" s="20">
        <f>SUM(C29:G29)</f>
        <v>708947.30012378178</v>
      </c>
      <c r="I29" s="32">
        <f>I30+I31+I32+I33+I34</f>
        <v>144802.63290749595</v>
      </c>
      <c r="J29" s="32">
        <f>J30+J31+J32+J33+J34</f>
        <v>141372.03180407148</v>
      </c>
      <c r="K29" s="32">
        <f>K30+K31+K32+K33+K34</f>
        <v>141372.03180407148</v>
      </c>
      <c r="L29" s="32">
        <f>L30+L31+L32+L33+L34</f>
        <v>141372.03180407148</v>
      </c>
      <c r="M29" s="32">
        <f>M30+M31+M32+M33+M34</f>
        <v>140028.57180407146</v>
      </c>
      <c r="N29" s="20">
        <f>SUM(I29:M29)</f>
        <v>708947.3001237819</v>
      </c>
    </row>
    <row r="30" spans="1:14" s="30" customFormat="1" ht="25.5" x14ac:dyDescent="0.2">
      <c r="A30" s="34"/>
      <c r="B30" s="35" t="s">
        <v>33</v>
      </c>
      <c r="C30" s="18">
        <v>0</v>
      </c>
      <c r="D30" s="18">
        <v>10672.374630864751</v>
      </c>
      <c r="E30" s="18">
        <v>147991.48116249166</v>
      </c>
      <c r="F30" s="18">
        <v>7288.0029282471469</v>
      </c>
      <c r="G30" s="18">
        <v>47742.069538247728</v>
      </c>
      <c r="H30" s="54">
        <f>SUM(C30:G30)</f>
        <v>213693.92825985129</v>
      </c>
      <c r="I30" s="29">
        <v>42738.785651970262</v>
      </c>
      <c r="J30" s="29">
        <v>42738.785651970262</v>
      </c>
      <c r="K30" s="29">
        <v>42738.785651970262</v>
      </c>
      <c r="L30" s="29">
        <v>42738.785651970262</v>
      </c>
      <c r="M30" s="29">
        <v>42738.785651970262</v>
      </c>
      <c r="N30" s="54">
        <f>SUM(I30:M30)</f>
        <v>213693.92825985129</v>
      </c>
    </row>
    <row r="31" spans="1:14" s="30" customFormat="1" ht="25.5" x14ac:dyDescent="0.2">
      <c r="A31" s="34"/>
      <c r="B31" s="35" t="s">
        <v>68</v>
      </c>
      <c r="C31" s="18">
        <v>0</v>
      </c>
      <c r="D31" s="18">
        <v>1767.455112195903</v>
      </c>
      <c r="E31" s="18">
        <v>15750.298731917259</v>
      </c>
      <c r="F31" s="18">
        <v>1206.9683157463712</v>
      </c>
      <c r="G31" s="18">
        <v>5716.9246911533774</v>
      </c>
      <c r="H31" s="54">
        <f t="shared" ref="H31:H34" si="14">SUM(C31:G31)</f>
        <v>24441.646851012909</v>
      </c>
      <c r="I31" s="29">
        <v>4888.3293702025821</v>
      </c>
      <c r="J31" s="29">
        <v>4888.3293702025821</v>
      </c>
      <c r="K31" s="29">
        <v>4888.3293702025821</v>
      </c>
      <c r="L31" s="29">
        <v>4888.3293702025821</v>
      </c>
      <c r="M31" s="29">
        <v>4888.3293702025821</v>
      </c>
      <c r="N31" s="54">
        <f t="shared" ref="N31:N34" si="15">SUM(I31:M31)</f>
        <v>24441.646851012913</v>
      </c>
    </row>
    <row r="32" spans="1:14" s="30" customFormat="1" x14ac:dyDescent="0.2">
      <c r="A32" s="34"/>
      <c r="B32" s="35" t="s">
        <v>69</v>
      </c>
      <c r="C32" s="18">
        <v>0</v>
      </c>
      <c r="D32" s="18">
        <v>0</v>
      </c>
      <c r="E32" s="18">
        <v>346834.4435910543</v>
      </c>
      <c r="F32" s="18">
        <v>26578.428215816253</v>
      </c>
      <c r="G32" s="18">
        <v>0</v>
      </c>
      <c r="H32" s="54">
        <f t="shared" si="14"/>
        <v>373412.87180687056</v>
      </c>
      <c r="I32" s="29">
        <v>74682.574361374107</v>
      </c>
      <c r="J32" s="29">
        <v>74682.574361374107</v>
      </c>
      <c r="K32" s="29">
        <v>74682.574361374107</v>
      </c>
      <c r="L32" s="29">
        <v>74682.574361374107</v>
      </c>
      <c r="M32" s="29">
        <v>74682.574361374107</v>
      </c>
      <c r="N32" s="54">
        <f t="shared" si="15"/>
        <v>373412.87180687056</v>
      </c>
    </row>
    <row r="33" spans="1:14" s="30" customFormat="1" x14ac:dyDescent="0.2">
      <c r="A33" s="34"/>
      <c r="B33" s="35" t="s">
        <v>70</v>
      </c>
      <c r="C33" s="18">
        <v>51192.547000000006</v>
      </c>
      <c r="D33" s="18">
        <v>0</v>
      </c>
      <c r="E33" s="18">
        <v>0</v>
      </c>
      <c r="F33" s="18">
        <v>0</v>
      </c>
      <c r="G33" s="18">
        <v>0</v>
      </c>
      <c r="H33" s="54">
        <f t="shared" si="14"/>
        <v>51192.547000000006</v>
      </c>
      <c r="I33" s="29">
        <v>12519.927</v>
      </c>
      <c r="J33" s="29">
        <v>10004.02</v>
      </c>
      <c r="K33" s="29">
        <v>10004.02</v>
      </c>
      <c r="L33" s="29">
        <v>10004.02</v>
      </c>
      <c r="M33" s="29">
        <v>8660.5600000000013</v>
      </c>
      <c r="N33" s="54">
        <f t="shared" si="15"/>
        <v>51192.547000000006</v>
      </c>
    </row>
    <row r="34" spans="1:14" s="30" customFormat="1" x14ac:dyDescent="0.2">
      <c r="A34" s="34"/>
      <c r="B34" s="35" t="s">
        <v>77</v>
      </c>
      <c r="C34" s="18">
        <v>0</v>
      </c>
      <c r="D34" s="18">
        <v>1272.7912572431583</v>
      </c>
      <c r="E34" s="18">
        <v>37911.400223918281</v>
      </c>
      <c r="F34" s="18">
        <v>2905.2057776607789</v>
      </c>
      <c r="G34" s="18">
        <v>4116.9089472248206</v>
      </c>
      <c r="H34" s="54">
        <f t="shared" si="14"/>
        <v>46206.30620604704</v>
      </c>
      <c r="I34" s="29">
        <v>9973.0165239489797</v>
      </c>
      <c r="J34" s="29">
        <v>9058.3224205245169</v>
      </c>
      <c r="K34" s="29">
        <v>9058.3224205245169</v>
      </c>
      <c r="L34" s="29">
        <v>9058.3224205245169</v>
      </c>
      <c r="M34" s="29">
        <v>9058.3224205245169</v>
      </c>
      <c r="N34" s="54">
        <f t="shared" si="15"/>
        <v>46206.306206047055</v>
      </c>
    </row>
    <row r="35" spans="1:14" s="30" customFormat="1" x14ac:dyDescent="0.2">
      <c r="A35" s="34"/>
      <c r="B35" s="36"/>
      <c r="C35" s="18"/>
      <c r="D35" s="18"/>
      <c r="E35" s="18"/>
      <c r="F35" s="18"/>
      <c r="G35" s="18"/>
      <c r="H35" s="54"/>
      <c r="I35" s="32"/>
      <c r="J35" s="32"/>
      <c r="K35" s="32"/>
      <c r="L35" s="32"/>
      <c r="M35" s="32"/>
      <c r="N35" s="54"/>
    </row>
    <row r="36" spans="1:14" s="33" customFormat="1" x14ac:dyDescent="0.2">
      <c r="A36" s="21"/>
      <c r="B36" s="21" t="s">
        <v>6</v>
      </c>
      <c r="C36" s="32">
        <f>SUM(C37:C40)</f>
        <v>0</v>
      </c>
      <c r="D36" s="32">
        <f>SUM(D37:D40)</f>
        <v>20233.249559937867</v>
      </c>
      <c r="E36" s="32">
        <f>SUM(E37:E40)</f>
        <v>180304.28195176288</v>
      </c>
      <c r="F36" s="32">
        <f>SUM(F37:F40)</f>
        <v>13816.979551516568</v>
      </c>
      <c r="G36" s="32">
        <f>SUM(G37:G40)</f>
        <v>65445.488936782705</v>
      </c>
      <c r="H36" s="20">
        <f>SUM(C36:G36)</f>
        <v>279800</v>
      </c>
      <c r="I36" s="32">
        <f>SUM(I37:I40)</f>
        <v>55960</v>
      </c>
      <c r="J36" s="32">
        <f>SUM(J37:J40)</f>
        <v>55960</v>
      </c>
      <c r="K36" s="32">
        <f>SUM(K37:K40)</f>
        <v>55960</v>
      </c>
      <c r="L36" s="32">
        <f>SUM(L37:L40)</f>
        <v>55960</v>
      </c>
      <c r="M36" s="32">
        <f>SUM(M37:M40)</f>
        <v>55960</v>
      </c>
      <c r="N36" s="20">
        <f>SUM(I36:M36)</f>
        <v>279800</v>
      </c>
    </row>
    <row r="37" spans="1:14" s="30" customFormat="1" x14ac:dyDescent="0.2">
      <c r="A37" s="34"/>
      <c r="B37" s="35" t="s">
        <v>25</v>
      </c>
      <c r="C37" s="18">
        <v>0</v>
      </c>
      <c r="D37" s="18">
        <v>16270.483027112294</v>
      </c>
      <c r="E37" s="18">
        <v>144990.93437865135</v>
      </c>
      <c r="F37" s="18">
        <v>11110.866329847133</v>
      </c>
      <c r="G37" s="18">
        <v>52627.716264389237</v>
      </c>
      <c r="H37" s="54">
        <f t="shared" ref="H37:H40" si="16">SUM(C37:G37)</f>
        <v>225000</v>
      </c>
      <c r="I37" s="29">
        <v>45000</v>
      </c>
      <c r="J37" s="29">
        <v>45000</v>
      </c>
      <c r="K37" s="29">
        <v>45000</v>
      </c>
      <c r="L37" s="29">
        <v>45000</v>
      </c>
      <c r="M37" s="29">
        <v>45000</v>
      </c>
      <c r="N37" s="54">
        <f t="shared" ref="N37:N40" si="17">SUM(I37:M37)</f>
        <v>225000</v>
      </c>
    </row>
    <row r="38" spans="1:14" s="30" customFormat="1" x14ac:dyDescent="0.2">
      <c r="A38" s="34"/>
      <c r="B38" s="35" t="s">
        <v>49</v>
      </c>
      <c r="C38" s="18">
        <v>0</v>
      </c>
      <c r="D38" s="18">
        <v>3290.2532343715975</v>
      </c>
      <c r="E38" s="18">
        <v>29320.388952127272</v>
      </c>
      <c r="F38" s="18">
        <v>2246.8640800357534</v>
      </c>
      <c r="G38" s="18">
        <v>10642.493733465379</v>
      </c>
      <c r="H38" s="54">
        <f t="shared" si="16"/>
        <v>45500</v>
      </c>
      <c r="I38" s="29">
        <v>9100</v>
      </c>
      <c r="J38" s="29">
        <v>9100</v>
      </c>
      <c r="K38" s="29">
        <v>9100</v>
      </c>
      <c r="L38" s="29">
        <v>9100</v>
      </c>
      <c r="M38" s="29">
        <v>9100</v>
      </c>
      <c r="N38" s="54">
        <f t="shared" si="17"/>
        <v>45500</v>
      </c>
    </row>
    <row r="39" spans="1:14" s="30" customFormat="1" x14ac:dyDescent="0.2">
      <c r="A39" s="34"/>
      <c r="B39" s="35" t="s">
        <v>89</v>
      </c>
      <c r="C39" s="18">
        <v>0</v>
      </c>
      <c r="D39" s="18">
        <v>672.51329845397481</v>
      </c>
      <c r="E39" s="18">
        <v>5992.9586209842555</v>
      </c>
      <c r="F39" s="18">
        <v>459.24914163368152</v>
      </c>
      <c r="G39" s="18">
        <v>2175.2789389280883</v>
      </c>
      <c r="H39" s="54">
        <f t="shared" si="16"/>
        <v>9300</v>
      </c>
      <c r="I39" s="29">
        <v>1860</v>
      </c>
      <c r="J39" s="29">
        <v>1860</v>
      </c>
      <c r="K39" s="29">
        <v>1860</v>
      </c>
      <c r="L39" s="29">
        <v>1860</v>
      </c>
      <c r="M39" s="29">
        <v>1860</v>
      </c>
      <c r="N39" s="54">
        <f t="shared" si="17"/>
        <v>9300</v>
      </c>
    </row>
    <row r="40" spans="1:14" s="30" customFormat="1" x14ac:dyDescent="0.2">
      <c r="A40" s="34"/>
      <c r="B40" s="35" t="s">
        <v>48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54">
        <f t="shared" si="16"/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54">
        <f t="shared" si="17"/>
        <v>0</v>
      </c>
    </row>
    <row r="41" spans="1:14" s="30" customFormat="1" x14ac:dyDescent="0.2">
      <c r="A41" s="34"/>
      <c r="B41" s="28"/>
      <c r="C41" s="18"/>
      <c r="D41" s="18"/>
      <c r="E41" s="18"/>
      <c r="F41" s="18"/>
      <c r="G41" s="18"/>
      <c r="H41" s="20"/>
      <c r="I41" s="32"/>
      <c r="J41" s="32"/>
      <c r="K41" s="32"/>
      <c r="L41" s="32"/>
      <c r="M41" s="32"/>
      <c r="N41" s="20"/>
    </row>
    <row r="42" spans="1:14" s="33" customFormat="1" x14ac:dyDescent="0.2">
      <c r="A42" s="21"/>
      <c r="B42" s="24" t="s">
        <v>7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20">
        <f>SUM(C42:G42)</f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20">
        <f>SUM(I42:M42)</f>
        <v>0</v>
      </c>
    </row>
    <row r="43" spans="1:14" s="30" customFormat="1" x14ac:dyDescent="0.2">
      <c r="A43" s="34"/>
      <c r="B43" s="28"/>
      <c r="C43" s="18"/>
      <c r="D43" s="18"/>
      <c r="E43" s="18"/>
      <c r="F43" s="18"/>
      <c r="G43" s="18"/>
      <c r="H43" s="20"/>
      <c r="I43" s="32"/>
      <c r="J43" s="32"/>
      <c r="K43" s="32"/>
      <c r="L43" s="32"/>
      <c r="M43" s="32"/>
      <c r="N43" s="20"/>
    </row>
    <row r="44" spans="1:14" s="4" customFormat="1" x14ac:dyDescent="0.2">
      <c r="A44" s="5"/>
      <c r="B44" s="19" t="s">
        <v>8</v>
      </c>
      <c r="C44" s="20">
        <f>C5+C16+C28</f>
        <v>134485.54700000002</v>
      </c>
      <c r="D44" s="20">
        <f>D5+D16+D28</f>
        <v>192803.56424499853</v>
      </c>
      <c r="E44" s="20">
        <f>E5+E16+E28</f>
        <v>1974464.3033707438</v>
      </c>
      <c r="F44" s="20">
        <f>F5+F16+F28</f>
        <v>145582.66822374371</v>
      </c>
      <c r="G44" s="20">
        <f>G5+G16+G28</f>
        <v>517369.89540033485</v>
      </c>
      <c r="H44" s="20">
        <f>SUM(C44:G44)</f>
        <v>2964705.9782398213</v>
      </c>
      <c r="I44" s="20">
        <f>I5+I16+I28</f>
        <v>727738.02518440539</v>
      </c>
      <c r="J44" s="20">
        <f>J5+J16+J28</f>
        <v>643925.10387941112</v>
      </c>
      <c r="K44" s="20">
        <f>K5+K16+K28</f>
        <v>660839.15523277107</v>
      </c>
      <c r="L44" s="20">
        <f>L5+L16+L28</f>
        <v>621962.32229905424</v>
      </c>
      <c r="M44" s="20">
        <f>M5+M16+M28</f>
        <v>310241.37164417905</v>
      </c>
      <c r="N44" s="20">
        <f>SUM(I44:M44)</f>
        <v>2964705.9782398208</v>
      </c>
    </row>
    <row r="45" spans="1:14" s="30" customFormat="1" x14ac:dyDescent="0.2">
      <c r="A45" s="59" t="s">
        <v>9</v>
      </c>
      <c r="B45" s="60"/>
      <c r="C45" s="18"/>
      <c r="D45" s="18"/>
      <c r="E45" s="18"/>
      <c r="F45" s="18"/>
      <c r="G45" s="18"/>
      <c r="H45" s="20"/>
      <c r="I45" s="32"/>
      <c r="J45" s="32"/>
      <c r="K45" s="32"/>
      <c r="L45" s="32"/>
      <c r="M45" s="32"/>
      <c r="N45" s="20"/>
    </row>
    <row r="46" spans="1:14" s="14" customFormat="1" x14ac:dyDescent="0.2">
      <c r="A46" s="15"/>
      <c r="B46" s="16" t="s">
        <v>17</v>
      </c>
      <c r="C46" s="18">
        <v>0</v>
      </c>
      <c r="D46" s="18">
        <v>512.90133265536019</v>
      </c>
      <c r="E46" s="18">
        <v>4160.8334121484495</v>
      </c>
      <c r="F46" s="18">
        <v>400.53873783935649</v>
      </c>
      <c r="G46" s="18">
        <v>1402.3614242181061</v>
      </c>
      <c r="H46" s="20">
        <f>SUM(C46:G46)</f>
        <v>6476.6349068612726</v>
      </c>
      <c r="I46" s="29">
        <v>5491.8904800162209</v>
      </c>
      <c r="J46" s="29">
        <v>152.4490172374104</v>
      </c>
      <c r="K46" s="29">
        <v>154.50707897011543</v>
      </c>
      <c r="L46" s="29">
        <v>677.78833063752666</v>
      </c>
      <c r="M46" s="29">
        <v>0</v>
      </c>
      <c r="N46" s="20">
        <f>SUM(I46:M46)</f>
        <v>6476.6349068612744</v>
      </c>
    </row>
    <row r="47" spans="1:14" s="14" customFormat="1" x14ac:dyDescent="0.2">
      <c r="A47" s="15"/>
      <c r="B47" s="16" t="s">
        <v>19</v>
      </c>
      <c r="C47" s="18">
        <v>0</v>
      </c>
      <c r="D47" s="18">
        <v>2816.8492332297496</v>
      </c>
      <c r="E47" s="18">
        <v>29141.980808490538</v>
      </c>
      <c r="F47" s="18">
        <v>2480.4295120746856</v>
      </c>
      <c r="G47" s="18">
        <v>8660.0137217398515</v>
      </c>
      <c r="H47" s="20">
        <f>SUM(C47:G47)</f>
        <v>43099.273275534826</v>
      </c>
      <c r="I47" s="29">
        <v>11282.126724770067</v>
      </c>
      <c r="J47" s="29">
        <v>4626.4465506123115</v>
      </c>
      <c r="K47" s="29">
        <v>8572.5954597633681</v>
      </c>
      <c r="L47" s="29">
        <v>7335.9778156190114</v>
      </c>
      <c r="M47" s="29">
        <v>11282.126724770067</v>
      </c>
      <c r="N47" s="20">
        <f>SUM(I47:M47)</f>
        <v>43099.273275534826</v>
      </c>
    </row>
    <row r="48" spans="1:14" s="14" customFormat="1" x14ac:dyDescent="0.2">
      <c r="A48" s="15"/>
      <c r="B48" s="16" t="s">
        <v>80</v>
      </c>
      <c r="C48" s="18">
        <v>0</v>
      </c>
      <c r="D48" s="18">
        <v>1156.6836545594058</v>
      </c>
      <c r="E48" s="18">
        <v>10692.805087567742</v>
      </c>
      <c r="F48" s="18">
        <v>635.23645904550722</v>
      </c>
      <c r="G48" s="18">
        <v>2515.2747988273459</v>
      </c>
      <c r="H48" s="20">
        <f t="shared" ref="H48:H49" si="18">SUM(C48:G48)</f>
        <v>15000</v>
      </c>
      <c r="I48" s="29">
        <v>0</v>
      </c>
      <c r="J48" s="29">
        <v>0</v>
      </c>
      <c r="K48" s="29">
        <v>15000</v>
      </c>
      <c r="L48" s="29">
        <v>0</v>
      </c>
      <c r="M48" s="29">
        <v>0</v>
      </c>
      <c r="N48" s="20">
        <f t="shared" ref="N48:N49" si="19">SUM(I48:M48)</f>
        <v>15000</v>
      </c>
    </row>
    <row r="49" spans="1:14" s="14" customFormat="1" x14ac:dyDescent="0.2">
      <c r="A49" s="15"/>
      <c r="B49" s="16" t="s">
        <v>81</v>
      </c>
      <c r="C49" s="18">
        <v>0</v>
      </c>
      <c r="D49" s="18">
        <v>751.89496637882519</v>
      </c>
      <c r="E49" s="18">
        <v>5606.0433420806985</v>
      </c>
      <c r="F49" s="18">
        <v>591.12241667517151</v>
      </c>
      <c r="G49" s="18">
        <v>2050.9392748653036</v>
      </c>
      <c r="H49" s="20">
        <f t="shared" si="18"/>
        <v>9000</v>
      </c>
      <c r="I49" s="29">
        <v>9000</v>
      </c>
      <c r="J49" s="29">
        <v>0</v>
      </c>
      <c r="K49" s="29">
        <v>0</v>
      </c>
      <c r="L49" s="29">
        <v>0</v>
      </c>
      <c r="M49" s="29">
        <v>0</v>
      </c>
      <c r="N49" s="20">
        <f t="shared" si="19"/>
        <v>9000</v>
      </c>
    </row>
    <row r="50" spans="1:14" s="14" customFormat="1" x14ac:dyDescent="0.2">
      <c r="A50" s="15"/>
      <c r="B50" s="16" t="s">
        <v>82</v>
      </c>
      <c r="C50" s="18">
        <v>0</v>
      </c>
      <c r="D50" s="18">
        <v>1011.8449250591151</v>
      </c>
      <c r="E50" s="18">
        <v>10692.830657023591</v>
      </c>
      <c r="F50" s="18">
        <v>834.05806764924262</v>
      </c>
      <c r="G50" s="18">
        <v>2925.6946588309597</v>
      </c>
      <c r="H50" s="20">
        <f t="shared" ref="H50:H57" si="20">SUM(C50:G50)</f>
        <v>15464.428308562909</v>
      </c>
      <c r="I50" s="29">
        <v>3092.8856617125816</v>
      </c>
      <c r="J50" s="29">
        <v>3092.8856617125816</v>
      </c>
      <c r="K50" s="29">
        <v>3092.8856617125816</v>
      </c>
      <c r="L50" s="29">
        <v>3092.8856617125816</v>
      </c>
      <c r="M50" s="29">
        <v>3092.8856617125816</v>
      </c>
      <c r="N50" s="20">
        <f t="shared" ref="N50:N57" si="21">SUM(I50:M50)</f>
        <v>15464.428308562909</v>
      </c>
    </row>
    <row r="51" spans="1:14" s="14" customFormat="1" x14ac:dyDescent="0.2">
      <c r="A51" s="15"/>
      <c r="B51" s="16" t="s">
        <v>83</v>
      </c>
      <c r="C51" s="18">
        <v>0</v>
      </c>
      <c r="D51" s="18">
        <v>2687.6006054995814</v>
      </c>
      <c r="E51" s="18">
        <v>28382.619414754648</v>
      </c>
      <c r="F51" s="18">
        <v>2215.1410019170553</v>
      </c>
      <c r="G51" s="18">
        <v>7770.0501419598977</v>
      </c>
      <c r="H51" s="20">
        <f t="shared" si="20"/>
        <v>41055.411164131183</v>
      </c>
      <c r="I51" s="29">
        <v>8269.6226554454024</v>
      </c>
      <c r="J51" s="29">
        <v>8196.4471271714447</v>
      </c>
      <c r="K51" s="29">
        <v>8196.4471271714447</v>
      </c>
      <c r="L51" s="29">
        <v>8196.4471271714447</v>
      </c>
      <c r="M51" s="29">
        <v>8196.4471271714447</v>
      </c>
      <c r="N51" s="20">
        <f t="shared" si="21"/>
        <v>41055.411164131176</v>
      </c>
    </row>
    <row r="52" spans="1:14" s="14" customFormat="1" x14ac:dyDescent="0.2">
      <c r="A52" s="15"/>
      <c r="B52" s="16" t="s">
        <v>84</v>
      </c>
      <c r="C52" s="18">
        <v>0</v>
      </c>
      <c r="D52" s="18">
        <v>353.34575468433871</v>
      </c>
      <c r="E52" s="18">
        <v>3784.1999428925587</v>
      </c>
      <c r="F52" s="18">
        <v>286.4603042094007</v>
      </c>
      <c r="G52" s="18">
        <v>1037.2204124451218</v>
      </c>
      <c r="H52" s="20">
        <f t="shared" si="20"/>
        <v>5461.2264142314198</v>
      </c>
      <c r="I52" s="29">
        <v>2730.6132071157099</v>
      </c>
      <c r="J52" s="29">
        <v>0</v>
      </c>
      <c r="K52" s="29">
        <v>0</v>
      </c>
      <c r="L52" s="29">
        <v>2730.6132071157099</v>
      </c>
      <c r="M52" s="29">
        <v>0</v>
      </c>
      <c r="N52" s="20">
        <f t="shared" si="21"/>
        <v>5461.2264142314198</v>
      </c>
    </row>
    <row r="53" spans="1:14" s="14" customFormat="1" x14ac:dyDescent="0.2">
      <c r="A53" s="15"/>
      <c r="B53" s="16" t="s">
        <v>85</v>
      </c>
      <c r="C53" s="18">
        <v>0</v>
      </c>
      <c r="D53" s="18">
        <v>513.09077692659366</v>
      </c>
      <c r="E53" s="18">
        <v>5365.0974117281021</v>
      </c>
      <c r="F53" s="18">
        <v>422.23875584467322</v>
      </c>
      <c r="G53" s="18">
        <v>1480.5708952980567</v>
      </c>
      <c r="H53" s="20">
        <f t="shared" si="20"/>
        <v>7780.9978397974264</v>
      </c>
      <c r="I53" s="29">
        <v>1731.820835816982</v>
      </c>
      <c r="J53" s="29">
        <v>1512.2942509951108</v>
      </c>
      <c r="K53" s="29">
        <v>1512.2942509951108</v>
      </c>
      <c r="L53" s="29">
        <v>1512.2942509951108</v>
      </c>
      <c r="M53" s="29">
        <v>1512.2942509951108</v>
      </c>
      <c r="N53" s="20">
        <f t="shared" si="21"/>
        <v>7780.9978397974255</v>
      </c>
    </row>
    <row r="54" spans="1:14" s="14" customFormat="1" ht="38.25" x14ac:dyDescent="0.2">
      <c r="A54" s="15"/>
      <c r="B54" s="16" t="s">
        <v>86</v>
      </c>
      <c r="C54" s="18">
        <v>0</v>
      </c>
      <c r="D54" s="18">
        <v>356.61312925842367</v>
      </c>
      <c r="E54" s="18">
        <v>2658.8669273927603</v>
      </c>
      <c r="F54" s="18">
        <v>280.36098685508011</v>
      </c>
      <c r="G54" s="18">
        <v>972.73143914122579</v>
      </c>
      <c r="H54" s="20">
        <f t="shared" si="20"/>
        <v>4268.5724826474898</v>
      </c>
      <c r="I54" s="29">
        <v>4268.5724826474907</v>
      </c>
      <c r="J54" s="29">
        <v>0</v>
      </c>
      <c r="K54" s="29">
        <v>0</v>
      </c>
      <c r="L54" s="29">
        <v>0</v>
      </c>
      <c r="M54" s="29">
        <v>0</v>
      </c>
      <c r="N54" s="20">
        <f t="shared" si="21"/>
        <v>4268.5724826474907</v>
      </c>
    </row>
    <row r="55" spans="1:14" s="14" customFormat="1" x14ac:dyDescent="0.2">
      <c r="A55" s="15"/>
      <c r="B55" s="16" t="s">
        <v>40</v>
      </c>
      <c r="C55" s="18">
        <v>7500</v>
      </c>
      <c r="D55" s="18">
        <v>2695.7356638494166</v>
      </c>
      <c r="E55" s="18">
        <v>28487.611328343461</v>
      </c>
      <c r="F55" s="18">
        <v>2222.0797110308517</v>
      </c>
      <c r="G55" s="18">
        <v>7794.5732967762751</v>
      </c>
      <c r="H55" s="20">
        <f t="shared" si="20"/>
        <v>48700</v>
      </c>
      <c r="I55" s="29">
        <v>10740</v>
      </c>
      <c r="J55" s="29">
        <v>9490</v>
      </c>
      <c r="K55" s="29">
        <v>9490</v>
      </c>
      <c r="L55" s="29">
        <v>9490</v>
      </c>
      <c r="M55" s="29">
        <v>9490</v>
      </c>
      <c r="N55" s="20">
        <f t="shared" si="21"/>
        <v>48700</v>
      </c>
    </row>
    <row r="56" spans="1:14" s="14" customFormat="1" x14ac:dyDescent="0.2">
      <c r="A56" s="15"/>
      <c r="B56" s="16" t="s">
        <v>41</v>
      </c>
      <c r="C56" s="18">
        <v>3003</v>
      </c>
      <c r="D56" s="18">
        <v>2131.2941101692086</v>
      </c>
      <c r="E56" s="18">
        <v>22522.786284686546</v>
      </c>
      <c r="F56" s="18">
        <v>1756.8137202606295</v>
      </c>
      <c r="G56" s="18">
        <v>6162.5211928158242</v>
      </c>
      <c r="H56" s="20">
        <f t="shared" si="20"/>
        <v>35576.415307932213</v>
      </c>
      <c r="I56" s="29">
        <v>7457.6830615864419</v>
      </c>
      <c r="J56" s="29">
        <v>7029.6830615864419</v>
      </c>
      <c r="K56" s="29">
        <v>7029.6830615864419</v>
      </c>
      <c r="L56" s="29">
        <v>7029.6830615864419</v>
      </c>
      <c r="M56" s="29">
        <v>7029.6830615864419</v>
      </c>
      <c r="N56" s="20">
        <f t="shared" si="21"/>
        <v>35576.415307932213</v>
      </c>
    </row>
    <row r="57" spans="1:14" s="14" customFormat="1" x14ac:dyDescent="0.2">
      <c r="A57" s="15"/>
      <c r="B57" s="16" t="s">
        <v>24</v>
      </c>
      <c r="C57" s="18">
        <v>0</v>
      </c>
      <c r="D57" s="18">
        <v>7920.8968018844835</v>
      </c>
      <c r="E57" s="18">
        <v>83705.324854361723</v>
      </c>
      <c r="F57" s="18">
        <v>6529.1505812937357</v>
      </c>
      <c r="G57" s="18">
        <v>22902.843007361789</v>
      </c>
      <c r="H57" s="20">
        <f t="shared" si="20"/>
        <v>121058.21524490174</v>
      </c>
      <c r="I57" s="29">
        <v>24211.643048980346</v>
      </c>
      <c r="J57" s="29">
        <v>24211.643048980346</v>
      </c>
      <c r="K57" s="29">
        <v>24211.643048980346</v>
      </c>
      <c r="L57" s="29">
        <v>24211.643048980346</v>
      </c>
      <c r="M57" s="29">
        <v>24211.643048980346</v>
      </c>
      <c r="N57" s="20">
        <f t="shared" si="21"/>
        <v>121058.21524490173</v>
      </c>
    </row>
    <row r="58" spans="1:14" s="4" customFormat="1" x14ac:dyDescent="0.2">
      <c r="A58" s="46" t="str">
        <f>'[1]Budget Total Canevas FBSA'!$A$55</f>
        <v>1. Coûts de gestion :</v>
      </c>
      <c r="B58" s="47"/>
      <c r="C58" s="56">
        <f>SUM(C46:C57)</f>
        <v>10503</v>
      </c>
      <c r="D58" s="56">
        <f>SUM(D46:D57)</f>
        <v>22908.750954154501</v>
      </c>
      <c r="E58" s="56">
        <f>SUM(E46:E57)</f>
        <v>235200.99947147083</v>
      </c>
      <c r="F58" s="56">
        <f>SUM(F46:F57)</f>
        <v>18653.630254695388</v>
      </c>
      <c r="G58" s="56">
        <f>SUM(G46:G57)</f>
        <v>65674.794264279757</v>
      </c>
      <c r="H58" s="20">
        <f t="shared" ref="H58:H62" si="22">SUM(C58:G58)</f>
        <v>352941.1749446005</v>
      </c>
      <c r="I58" s="56">
        <f>SUM(I46:I57)</f>
        <v>88276.858158091243</v>
      </c>
      <c r="J58" s="56">
        <f>SUM(J46:J57)</f>
        <v>58311.848718295645</v>
      </c>
      <c r="K58" s="56">
        <f>SUM(K46:K57)</f>
        <v>77260.055689179411</v>
      </c>
      <c r="L58" s="56">
        <f>SUM(L46:L57)</f>
        <v>64277.332503818179</v>
      </c>
      <c r="M58" s="56">
        <f>SUM(M46:M57)</f>
        <v>64815.07987521599</v>
      </c>
      <c r="N58" s="20">
        <f>SUM(I58:M58)</f>
        <v>352941.17494460044</v>
      </c>
    </row>
    <row r="59" spans="1:14" s="4" customFormat="1" x14ac:dyDescent="0.2">
      <c r="A59" s="46" t="s">
        <v>10</v>
      </c>
      <c r="B59" s="47"/>
      <c r="C59" s="56">
        <f>(C44+C58)*(207000/3243000)</f>
        <v>9254.5881063829802</v>
      </c>
      <c r="D59" s="56">
        <f>(D44+D58)*(207000/3243000)</f>
        <v>13768.87118292466</v>
      </c>
      <c r="E59" s="56">
        <f>(E44+E58)*(207000/3243000)</f>
        <v>141042.46613886475</v>
      </c>
      <c r="F59" s="56">
        <f>(F44+F58)*(207000/3243000)</f>
        <v>10483.167987985475</v>
      </c>
      <c r="G59" s="56">
        <f>(G44+G58)*(207000/3243000)</f>
        <v>37215.618489230721</v>
      </c>
      <c r="H59" s="20">
        <f t="shared" si="22"/>
        <v>211764.7119053886</v>
      </c>
      <c r="I59" s="56">
        <f>(I44+I58)*(207000/3243000)</f>
        <v>52086.056383563606</v>
      </c>
      <c r="J59" s="56">
        <f>(J44+J58)*(207000/3243000)</f>
        <v>44823.635272194049</v>
      </c>
      <c r="K59" s="56">
        <f>(K44+K58)*(207000/3243000)</f>
        <v>47112.715590762797</v>
      </c>
      <c r="L59" s="56">
        <f>(L44+L58)*(207000/3243000)</f>
        <v>43802.531157630154</v>
      </c>
      <c r="M59" s="56">
        <f>(M44+M58)*(207000/3243000)</f>
        <v>23939.773501237982</v>
      </c>
      <c r="N59" s="20">
        <f>SUM(I59:M59)</f>
        <v>211764.71190538857</v>
      </c>
    </row>
    <row r="60" spans="1:14" s="4" customFormat="1" ht="51" x14ac:dyDescent="0.2">
      <c r="A60" s="19" t="s">
        <v>11</v>
      </c>
      <c r="B60" s="19"/>
      <c r="C60" s="20">
        <f>C59+C58+C44</f>
        <v>154243.13510638301</v>
      </c>
      <c r="D60" s="20">
        <f>D59+D58+D44</f>
        <v>229481.18638207769</v>
      </c>
      <c r="E60" s="20">
        <f>E59+E58+E44</f>
        <v>2350707.7689810796</v>
      </c>
      <c r="F60" s="20">
        <f>F59+F58+F44</f>
        <v>174719.46646642458</v>
      </c>
      <c r="G60" s="20">
        <f>G59+G58+G44</f>
        <v>620260.30815384537</v>
      </c>
      <c r="H60" s="20">
        <f t="shared" si="22"/>
        <v>3529411.86508981</v>
      </c>
      <c r="I60" s="20">
        <f>I59+I58+I44</f>
        <v>868100.93972606026</v>
      </c>
      <c r="J60" s="20">
        <f>J59+J58+J44</f>
        <v>747060.58786990086</v>
      </c>
      <c r="K60" s="20">
        <f>K59+K58+K44</f>
        <v>785211.92651271331</v>
      </c>
      <c r="L60" s="20">
        <f>L59+L58+L44</f>
        <v>730042.1859605026</v>
      </c>
      <c r="M60" s="20">
        <f>M59+M58+M44</f>
        <v>398996.22502063302</v>
      </c>
      <c r="N60" s="20">
        <f>SUM(I60:M60)</f>
        <v>3529411.8650898095</v>
      </c>
    </row>
    <row r="61" spans="1:14" s="4" customFormat="1" x14ac:dyDescent="0.2">
      <c r="A61" s="48" t="s">
        <v>12</v>
      </c>
      <c r="B61" s="48"/>
      <c r="C61" s="49">
        <f>C60*0.85</f>
        <v>131106.66484042554</v>
      </c>
      <c r="D61" s="49">
        <f t="shared" ref="D61:G61" si="23">D60*0.85</f>
        <v>195059.00842476604</v>
      </c>
      <c r="E61" s="49">
        <f t="shared" si="23"/>
        <v>1998101.6036339176</v>
      </c>
      <c r="F61" s="49">
        <f t="shared" si="23"/>
        <v>148511.54649646088</v>
      </c>
      <c r="G61" s="49">
        <f t="shared" si="23"/>
        <v>527221.26193076849</v>
      </c>
      <c r="H61" s="20">
        <f t="shared" si="22"/>
        <v>3000000.0853263382</v>
      </c>
      <c r="I61" s="57">
        <f>I60*0.85</f>
        <v>737885.79876715119</v>
      </c>
      <c r="J61" s="57">
        <f>J60*0.85</f>
        <v>635001.49968941568</v>
      </c>
      <c r="K61" s="57">
        <f>K60*0.85</f>
        <v>667430.13753580628</v>
      </c>
      <c r="L61" s="57">
        <f>L60*0.85</f>
        <v>620535.85806642717</v>
      </c>
      <c r="M61" s="57">
        <f>M60*0.85</f>
        <v>339146.79126753804</v>
      </c>
      <c r="N61" s="20">
        <f>SUM(I61:M61)</f>
        <v>3000000.0853263382</v>
      </c>
    </row>
    <row r="62" spans="1:14" s="4" customFormat="1" x14ac:dyDescent="0.2">
      <c r="A62" s="48" t="s">
        <v>13</v>
      </c>
      <c r="B62" s="48"/>
      <c r="C62" s="49">
        <f>C60*0.15</f>
        <v>23136.47026595745</v>
      </c>
      <c r="D62" s="49">
        <f t="shared" ref="D62:G62" si="24">D60*0.15</f>
        <v>34422.177957311651</v>
      </c>
      <c r="E62" s="49">
        <f t="shared" si="24"/>
        <v>352606.16534716194</v>
      </c>
      <c r="F62" s="49">
        <f t="shared" si="24"/>
        <v>26207.919969963685</v>
      </c>
      <c r="G62" s="49">
        <f t="shared" si="24"/>
        <v>93039.046223076803</v>
      </c>
      <c r="H62" s="20">
        <f t="shared" si="22"/>
        <v>529411.77976347145</v>
      </c>
      <c r="I62" s="57">
        <f>I60*0.15</f>
        <v>130215.14095890903</v>
      </c>
      <c r="J62" s="57">
        <f>J60*0.15</f>
        <v>112059.08818048512</v>
      </c>
      <c r="K62" s="57">
        <f>K60*0.15</f>
        <v>117781.78897690699</v>
      </c>
      <c r="L62" s="57">
        <f>L60*0.15</f>
        <v>109506.32789407538</v>
      </c>
      <c r="M62" s="57">
        <f>M60*0.15</f>
        <v>59849.433753094949</v>
      </c>
      <c r="N62" s="20">
        <f>SUM(I62:M62)</f>
        <v>529411.77976347145</v>
      </c>
    </row>
  </sheetData>
  <mergeCells count="2">
    <mergeCell ref="A3:B3"/>
    <mergeCell ref="A45:B45"/>
  </mergeCells>
  <printOptions horizontalCentered="1"/>
  <pageMargins left="0" right="0" top="0.74803149606299213" bottom="0.74803149606299213" header="0.31496062992125984" footer="0.31496062992125984"/>
  <pageSetup paperSize="9" scale="70" orientation="landscape" r:id="rId1"/>
  <headerFooter>
    <oddFooter>Page &amp;P de &amp;N</oddFooter>
    <evenFooter>&amp;CPage &amp;P de &amp;N</evenFooter>
    <firstFooter>&amp;CPage &amp;P de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/>
    </sheetView>
  </sheetViews>
  <sheetFormatPr defaultColWidth="11.42578125" defaultRowHeight="14.25" x14ac:dyDescent="0.2"/>
  <cols>
    <col min="1" max="1" width="6.140625" style="2" customWidth="1"/>
    <col min="2" max="2" width="33.7109375" style="2" customWidth="1"/>
    <col min="3" max="3" width="9.7109375" style="3" bestFit="1" customWidth="1"/>
    <col min="4" max="4" width="9.7109375" style="2" bestFit="1" customWidth="1"/>
    <col min="5" max="5" width="17.140625" style="2" bestFit="1" customWidth="1"/>
    <col min="6" max="7" width="9.7109375" style="2" bestFit="1" customWidth="1"/>
    <col min="8" max="8" width="11.42578125" style="2" bestFit="1" customWidth="1"/>
    <col min="9" max="9" width="9.7109375" style="3" bestFit="1" customWidth="1"/>
    <col min="10" max="10" width="9.7109375" style="2" bestFit="1" customWidth="1"/>
    <col min="11" max="11" width="17.140625" style="2" bestFit="1" customWidth="1"/>
    <col min="12" max="13" width="9.7109375" style="2" bestFit="1" customWidth="1"/>
    <col min="14" max="14" width="11.42578125" style="2" bestFit="1" customWidth="1"/>
    <col min="15" max="20" width="10.28515625" style="3" bestFit="1" customWidth="1"/>
    <col min="21" max="16384" width="11.42578125" style="2"/>
  </cols>
  <sheetData>
    <row r="1" spans="1:20" ht="15" x14ac:dyDescent="0.2">
      <c r="A1" s="51" t="s">
        <v>79</v>
      </c>
    </row>
    <row r="2" spans="1:20" x14ac:dyDescent="0.2">
      <c r="C2" s="13"/>
    </row>
    <row r="3" spans="1:20" x14ac:dyDescent="0.2">
      <c r="C3" s="13"/>
    </row>
    <row r="4" spans="1:20" x14ac:dyDescent="0.2">
      <c r="A4" s="61" t="s">
        <v>0</v>
      </c>
      <c r="B4" s="62"/>
      <c r="C4" s="69" t="s">
        <v>52</v>
      </c>
      <c r="D4" s="69" t="s">
        <v>53</v>
      </c>
      <c r="E4" s="69" t="s">
        <v>54</v>
      </c>
      <c r="F4" s="69" t="s">
        <v>55</v>
      </c>
      <c r="G4" s="69" t="s">
        <v>56</v>
      </c>
      <c r="H4" s="69" t="s">
        <v>57</v>
      </c>
      <c r="I4" s="66" t="s">
        <v>58</v>
      </c>
      <c r="J4" s="67"/>
      <c r="K4" s="67"/>
      <c r="L4" s="67"/>
      <c r="M4" s="67"/>
      <c r="N4" s="68"/>
      <c r="O4" s="63" t="s">
        <v>64</v>
      </c>
      <c r="P4" s="64"/>
      <c r="Q4" s="64"/>
      <c r="R4" s="64"/>
      <c r="S4" s="64"/>
      <c r="T4" s="65"/>
    </row>
    <row r="5" spans="1:20" x14ac:dyDescent="0.2">
      <c r="A5" s="24"/>
      <c r="B5" s="23"/>
      <c r="C5" s="70"/>
      <c r="D5" s="70"/>
      <c r="E5" s="70"/>
      <c r="F5" s="70"/>
      <c r="G5" s="70"/>
      <c r="H5" s="70" t="s">
        <v>57</v>
      </c>
      <c r="I5" s="25" t="s">
        <v>59</v>
      </c>
      <c r="J5" s="25" t="s">
        <v>60</v>
      </c>
      <c r="K5" s="25" t="s">
        <v>61</v>
      </c>
      <c r="L5" s="25" t="s">
        <v>62</v>
      </c>
      <c r="M5" s="25" t="s">
        <v>63</v>
      </c>
      <c r="N5" s="25" t="s">
        <v>57</v>
      </c>
      <c r="O5" s="26" t="s">
        <v>59</v>
      </c>
      <c r="P5" s="26" t="s">
        <v>60</v>
      </c>
      <c r="Q5" s="26" t="s">
        <v>61</v>
      </c>
      <c r="R5" s="26" t="s">
        <v>62</v>
      </c>
      <c r="S5" s="26" t="s">
        <v>63</v>
      </c>
      <c r="T5" s="26" t="s">
        <v>57</v>
      </c>
    </row>
    <row r="6" spans="1:20" ht="14.25" customHeight="1" x14ac:dyDescent="0.2">
      <c r="A6" s="6" t="s">
        <v>26</v>
      </c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4" customFormat="1" x14ac:dyDescent="0.2">
      <c r="A7" s="8" t="s">
        <v>14</v>
      </c>
      <c r="B7" s="19" t="s">
        <v>15</v>
      </c>
      <c r="C7" s="20">
        <f t="shared" ref="C7:G7" si="0">C8+C11</f>
        <v>5491.8904800162209</v>
      </c>
      <c r="D7" s="20">
        <f t="shared" si="0"/>
        <v>152.4490172374104</v>
      </c>
      <c r="E7" s="20">
        <f t="shared" si="0"/>
        <v>154.50707897011543</v>
      </c>
      <c r="F7" s="20">
        <f t="shared" si="0"/>
        <v>677.78833063752666</v>
      </c>
      <c r="G7" s="20">
        <f t="shared" si="0"/>
        <v>0</v>
      </c>
      <c r="H7" s="20">
        <f>H8+H11</f>
        <v>6476.6349068612726</v>
      </c>
      <c r="I7" s="20">
        <f t="shared" ref="I7" si="1">I8+I11</f>
        <v>0</v>
      </c>
      <c r="J7" s="20">
        <f>J8+J11</f>
        <v>0</v>
      </c>
      <c r="K7" s="20">
        <f>K8+K11</f>
        <v>0</v>
      </c>
      <c r="L7" s="20">
        <f>L8+L11</f>
        <v>0</v>
      </c>
      <c r="M7" s="20">
        <f>M8+M11</f>
        <v>0</v>
      </c>
      <c r="N7" s="20">
        <f>N8+N11</f>
        <v>0</v>
      </c>
      <c r="O7" s="20">
        <f t="shared" ref="O7" si="2">O8+O11</f>
        <v>5491.8904800162209</v>
      </c>
      <c r="P7" s="20">
        <f>P8+P11</f>
        <v>152.4490172374104</v>
      </c>
      <c r="Q7" s="20">
        <f>Q8+Q11</f>
        <v>154.50707897011543</v>
      </c>
      <c r="R7" s="20">
        <f>R8+R11</f>
        <v>677.78833063752666</v>
      </c>
      <c r="S7" s="20">
        <f>S8+S11</f>
        <v>0</v>
      </c>
      <c r="T7" s="20">
        <f>T8+T11</f>
        <v>6476.6349068612735</v>
      </c>
    </row>
    <row r="8" spans="1:20" s="33" customFormat="1" x14ac:dyDescent="0.2">
      <c r="A8" s="31"/>
      <c r="B8" s="24" t="s">
        <v>16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</row>
    <row r="9" spans="1:20" s="30" customFormat="1" x14ac:dyDescent="0.2">
      <c r="A9" s="27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s="30" customFormat="1" x14ac:dyDescent="0.2">
      <c r="A10" s="27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3" customFormat="1" x14ac:dyDescent="0.2">
      <c r="A11" s="31"/>
      <c r="B11" s="21" t="s">
        <v>17</v>
      </c>
      <c r="C11" s="32">
        <f t="shared" ref="C11:T11" si="3">C12+C13+C14+C15</f>
        <v>5491.8904800162209</v>
      </c>
      <c r="D11" s="32">
        <f t="shared" si="3"/>
        <v>152.4490172374104</v>
      </c>
      <c r="E11" s="32">
        <f t="shared" si="3"/>
        <v>154.50707897011543</v>
      </c>
      <c r="F11" s="32">
        <f t="shared" si="3"/>
        <v>677.78833063752666</v>
      </c>
      <c r="G11" s="32">
        <f t="shared" si="3"/>
        <v>0</v>
      </c>
      <c r="H11" s="32">
        <f t="shared" si="3"/>
        <v>6476.6349068612726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5491.8904800162209</v>
      </c>
      <c r="P11" s="32">
        <f t="shared" si="3"/>
        <v>152.4490172374104</v>
      </c>
      <c r="Q11" s="32">
        <f t="shared" si="3"/>
        <v>154.50707897011543</v>
      </c>
      <c r="R11" s="32">
        <f t="shared" si="3"/>
        <v>677.78833063752666</v>
      </c>
      <c r="S11" s="32">
        <f t="shared" si="3"/>
        <v>0</v>
      </c>
      <c r="T11" s="32">
        <f t="shared" si="3"/>
        <v>6476.6349068612735</v>
      </c>
    </row>
    <row r="12" spans="1:20" s="30" customFormat="1" x14ac:dyDescent="0.2">
      <c r="A12" s="27"/>
      <c r="B12" s="34" t="s">
        <v>34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f>SUM(C12:G12)</f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f>SUM(I12:M12)</f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</row>
    <row r="13" spans="1:20" s="30" customFormat="1" ht="38.25" x14ac:dyDescent="0.2">
      <c r="A13" s="27"/>
      <c r="B13" s="34" t="s">
        <v>47</v>
      </c>
      <c r="C13" s="29">
        <v>3504.8699893438138</v>
      </c>
      <c r="D13" s="29">
        <v>0</v>
      </c>
      <c r="E13" s="29">
        <v>0</v>
      </c>
      <c r="F13" s="29">
        <v>638.15158615579992</v>
      </c>
      <c r="G13" s="29">
        <v>0</v>
      </c>
      <c r="H13" s="29">
        <f t="shared" ref="H13:H15" si="4">SUM(C13:G13)</f>
        <v>4143.0215754996134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f t="shared" ref="N13:N15" si="5">SUM(I13:M13)</f>
        <v>0</v>
      </c>
      <c r="O13" s="29">
        <v>3504.8699893438143</v>
      </c>
      <c r="P13" s="29">
        <v>0</v>
      </c>
      <c r="Q13" s="29">
        <v>0</v>
      </c>
      <c r="R13" s="29">
        <v>638.15158615579992</v>
      </c>
      <c r="S13" s="29">
        <v>0</v>
      </c>
      <c r="T13" s="29">
        <v>4143.0215754996143</v>
      </c>
    </row>
    <row r="14" spans="1:20" s="30" customFormat="1" ht="25.5" x14ac:dyDescent="0.2">
      <c r="A14" s="27"/>
      <c r="B14" s="34" t="s">
        <v>35</v>
      </c>
      <c r="C14" s="29">
        <v>1345.2101281029093</v>
      </c>
      <c r="D14" s="29">
        <v>0</v>
      </c>
      <c r="E14" s="29">
        <v>0</v>
      </c>
      <c r="F14" s="29">
        <v>0</v>
      </c>
      <c r="G14" s="29">
        <v>0</v>
      </c>
      <c r="H14" s="29">
        <f t="shared" si="4"/>
        <v>1345.2101281029093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f t="shared" si="5"/>
        <v>0</v>
      </c>
      <c r="O14" s="29">
        <v>1345.2101281029093</v>
      </c>
      <c r="P14" s="29">
        <v>0</v>
      </c>
      <c r="Q14" s="29">
        <v>0</v>
      </c>
      <c r="R14" s="29">
        <v>0</v>
      </c>
      <c r="S14" s="29">
        <v>0</v>
      </c>
      <c r="T14" s="29">
        <v>1345.2101281029093</v>
      </c>
    </row>
    <row r="15" spans="1:20" s="30" customFormat="1" ht="25.5" x14ac:dyDescent="0.2">
      <c r="A15" s="27"/>
      <c r="B15" s="34" t="s">
        <v>36</v>
      </c>
      <c r="C15" s="29">
        <v>641.81036256949778</v>
      </c>
      <c r="D15" s="29">
        <v>152.4490172374104</v>
      </c>
      <c r="E15" s="29">
        <v>154.50707897011543</v>
      </c>
      <c r="F15" s="29">
        <v>39.636744481726701</v>
      </c>
      <c r="G15" s="29">
        <v>0</v>
      </c>
      <c r="H15" s="29">
        <f t="shared" si="4"/>
        <v>988.40320325875041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f t="shared" si="5"/>
        <v>0</v>
      </c>
      <c r="O15" s="29">
        <v>641.81036256949778</v>
      </c>
      <c r="P15" s="29">
        <v>152.4490172374104</v>
      </c>
      <c r="Q15" s="29">
        <v>154.50707897011543</v>
      </c>
      <c r="R15" s="29">
        <v>39.636744481726701</v>
      </c>
      <c r="S15" s="29">
        <v>0</v>
      </c>
      <c r="T15" s="29">
        <v>988.40320325875041</v>
      </c>
    </row>
    <row r="16" spans="1:20" s="30" customFormat="1" x14ac:dyDescent="0.2">
      <c r="A16" s="27"/>
      <c r="B16" s="34"/>
      <c r="C16" s="29"/>
      <c r="D16" s="29"/>
      <c r="E16" s="29"/>
      <c r="F16" s="29"/>
      <c r="G16" s="29"/>
      <c r="H16" s="29"/>
      <c r="I16" s="32"/>
      <c r="J16" s="32"/>
      <c r="K16" s="32"/>
      <c r="L16" s="32"/>
      <c r="M16" s="32"/>
      <c r="N16" s="29"/>
      <c r="O16" s="32"/>
      <c r="P16" s="32"/>
      <c r="Q16" s="32"/>
      <c r="R16" s="32"/>
      <c r="S16" s="32"/>
      <c r="T16" s="29"/>
    </row>
    <row r="17" spans="1:20" s="4" customFormat="1" x14ac:dyDescent="0.2">
      <c r="A17" s="8"/>
      <c r="B17" s="19" t="s">
        <v>18</v>
      </c>
      <c r="C17" s="20">
        <f>SUM(C18:C25)</f>
        <v>40375.641567508232</v>
      </c>
      <c r="D17" s="20">
        <f t="shared" ref="D17:H17" si="6">SUM(D18:D25)</f>
        <v>17428.073590491447</v>
      </c>
      <c r="E17" s="20">
        <f t="shared" si="6"/>
        <v>36374.222499642507</v>
      </c>
      <c r="F17" s="20">
        <f t="shared" si="6"/>
        <v>22868.218062613858</v>
      </c>
      <c r="G17" s="20">
        <f t="shared" si="6"/>
        <v>24083.753764649206</v>
      </c>
      <c r="H17" s="20">
        <f t="shared" si="6"/>
        <v>141129.90948490525</v>
      </c>
      <c r="I17" s="20">
        <f>SUM(I18:I25)</f>
        <v>17281.167820451647</v>
      </c>
      <c r="J17" s="20">
        <f t="shared" ref="J17" si="7">SUM(J18:J25)</f>
        <v>1625.4876462938882</v>
      </c>
      <c r="K17" s="20">
        <f t="shared" ref="K17" si="8">SUM(K18:K25)</f>
        <v>20571.636555444948</v>
      </c>
      <c r="L17" s="20">
        <f t="shared" ref="L17" si="9">SUM(L18:L25)</f>
        <v>4335.018911300589</v>
      </c>
      <c r="M17" s="20">
        <f t="shared" ref="M17" si="10">SUM(M18:M25)</f>
        <v>8281.1678204516447</v>
      </c>
      <c r="N17" s="20">
        <f t="shared" ref="N17" si="11">SUM(N18:N25)</f>
        <v>52094.478753942713</v>
      </c>
      <c r="O17" s="20">
        <f>SUM(O18:O25)</f>
        <v>23094.473747056589</v>
      </c>
      <c r="P17" s="20">
        <f t="shared" ref="P17" si="12">SUM(P18:P25)</f>
        <v>15802.585944197561</v>
      </c>
      <c r="Q17" s="20">
        <f t="shared" ref="Q17" si="13">SUM(Q18:Q25)</f>
        <v>15802.585944197561</v>
      </c>
      <c r="R17" s="20">
        <f t="shared" ref="R17" si="14">SUM(R18:R25)</f>
        <v>18533.199151313274</v>
      </c>
      <c r="S17" s="20">
        <f t="shared" ref="S17" si="15">SUM(S18:S25)</f>
        <v>15802.585944197561</v>
      </c>
      <c r="T17" s="20">
        <f t="shared" ref="T17" si="16">SUM(T18:T25)</f>
        <v>89035.430730962558</v>
      </c>
    </row>
    <row r="18" spans="1:20" s="30" customFormat="1" x14ac:dyDescent="0.2">
      <c r="A18" s="27"/>
      <c r="B18" s="58" t="str">
        <f>'Budget Total Canevas FBSA '!B47</f>
        <v>2.1 Missions</v>
      </c>
      <c r="C18" s="29">
        <v>11282.126724770067</v>
      </c>
      <c r="D18" s="29">
        <v>4626.4465506123115</v>
      </c>
      <c r="E18" s="29">
        <v>8572.5954597633681</v>
      </c>
      <c r="F18" s="29">
        <v>7335.9778156190114</v>
      </c>
      <c r="G18" s="29">
        <v>11282.126724770067</v>
      </c>
      <c r="H18" s="29">
        <f t="shared" ref="H18:H24" si="17">SUM(C18:G18)</f>
        <v>43099.273275534826</v>
      </c>
      <c r="I18" s="29">
        <v>7587.5247920214279</v>
      </c>
      <c r="J18" s="29">
        <v>931.84461786367092</v>
      </c>
      <c r="K18" s="29">
        <v>4877.993527014728</v>
      </c>
      <c r="L18" s="29">
        <v>3641.3758828703712</v>
      </c>
      <c r="M18" s="29">
        <v>7587.5247920214279</v>
      </c>
      <c r="N18" s="29">
        <f t="shared" ref="N18:N24" si="18">SUM(I18:M18)</f>
        <v>24626.263611791626</v>
      </c>
      <c r="O18" s="29">
        <v>3694.6019327486406</v>
      </c>
      <c r="P18" s="29">
        <v>3694.6019327486406</v>
      </c>
      <c r="Q18" s="29">
        <v>3694.6019327486406</v>
      </c>
      <c r="R18" s="29">
        <v>3694.6019327486406</v>
      </c>
      <c r="S18" s="29">
        <v>3694.6019327486406</v>
      </c>
      <c r="T18" s="29">
        <v>18473.009663743203</v>
      </c>
    </row>
    <row r="19" spans="1:20" s="30" customFormat="1" x14ac:dyDescent="0.2">
      <c r="A19" s="27"/>
      <c r="B19" s="58" t="str">
        <f>'Budget Total Canevas FBSA '!B48</f>
        <v>2.2 Evaluation mi-parcours</v>
      </c>
      <c r="C19" s="29">
        <v>0</v>
      </c>
      <c r="D19" s="29">
        <v>0</v>
      </c>
      <c r="E19" s="29">
        <v>15000</v>
      </c>
      <c r="F19" s="29">
        <v>0</v>
      </c>
      <c r="G19" s="29">
        <v>0</v>
      </c>
      <c r="H19" s="29">
        <f t="shared" si="17"/>
        <v>15000</v>
      </c>
      <c r="I19" s="29">
        <v>0</v>
      </c>
      <c r="J19" s="29">
        <v>0</v>
      </c>
      <c r="K19" s="29">
        <v>15000</v>
      </c>
      <c r="L19" s="29">
        <v>0</v>
      </c>
      <c r="M19" s="29">
        <v>0</v>
      </c>
      <c r="N19" s="29">
        <f t="shared" si="18"/>
        <v>15000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</row>
    <row r="20" spans="1:20" s="30" customFormat="1" x14ac:dyDescent="0.2">
      <c r="A20" s="27"/>
      <c r="B20" s="58" t="str">
        <f>'Budget Total Canevas FBSA '!B49</f>
        <v>2.3 Etude de référence</v>
      </c>
      <c r="C20" s="29">
        <v>9000</v>
      </c>
      <c r="D20" s="29">
        <v>0</v>
      </c>
      <c r="E20" s="29">
        <v>0</v>
      </c>
      <c r="F20" s="29">
        <v>0</v>
      </c>
      <c r="G20" s="29">
        <v>0</v>
      </c>
      <c r="H20" s="29">
        <f t="shared" si="17"/>
        <v>9000</v>
      </c>
      <c r="I20" s="29">
        <v>9000</v>
      </c>
      <c r="J20" s="29">
        <v>0</v>
      </c>
      <c r="K20" s="29">
        <v>0</v>
      </c>
      <c r="L20" s="29">
        <v>0</v>
      </c>
      <c r="M20" s="29">
        <v>0</v>
      </c>
      <c r="N20" s="29">
        <f t="shared" si="18"/>
        <v>9000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</row>
    <row r="21" spans="1:20" s="30" customFormat="1" x14ac:dyDescent="0.2">
      <c r="A21" s="27"/>
      <c r="B21" s="58" t="str">
        <f>'Budget Total Canevas FBSA '!B50</f>
        <v>2.4 Frais liés aux déplacement</v>
      </c>
      <c r="C21" s="29">
        <v>3092.8856617125816</v>
      </c>
      <c r="D21" s="29">
        <v>3092.8856617125816</v>
      </c>
      <c r="E21" s="29">
        <v>3092.8856617125816</v>
      </c>
      <c r="F21" s="29">
        <v>3092.8856617125816</v>
      </c>
      <c r="G21" s="29">
        <v>3092.8856617125816</v>
      </c>
      <c r="H21" s="29">
        <f t="shared" si="17"/>
        <v>15464.428308562909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f t="shared" si="18"/>
        <v>0</v>
      </c>
      <c r="O21" s="29">
        <v>3092.8856617125812</v>
      </c>
      <c r="P21" s="29">
        <v>3092.8856617125812</v>
      </c>
      <c r="Q21" s="29">
        <v>3092.8856617125812</v>
      </c>
      <c r="R21" s="29">
        <v>3092.8856617125812</v>
      </c>
      <c r="S21" s="29">
        <v>3092.8856617125812</v>
      </c>
      <c r="T21" s="29">
        <v>15464.428308562907</v>
      </c>
    </row>
    <row r="22" spans="1:20" s="30" customFormat="1" x14ac:dyDescent="0.2">
      <c r="A22" s="27"/>
      <c r="B22" s="58" t="str">
        <f>'Budget Total Canevas FBSA '!B51</f>
        <v>2.5 Fonctionnement de bureau</v>
      </c>
      <c r="C22" s="29">
        <v>8269.6226554454024</v>
      </c>
      <c r="D22" s="29">
        <v>8196.4471271714447</v>
      </c>
      <c r="E22" s="29">
        <v>8196.4471271714447</v>
      </c>
      <c r="F22" s="29">
        <v>8196.4471271714447</v>
      </c>
      <c r="G22" s="29">
        <v>8196.4471271714447</v>
      </c>
      <c r="H22" s="29">
        <f t="shared" si="17"/>
        <v>41055.411164131176</v>
      </c>
      <c r="I22" s="29">
        <v>114.33676292805778</v>
      </c>
      <c r="J22" s="29">
        <v>114.33676292805778</v>
      </c>
      <c r="K22" s="29">
        <v>114.33676292805778</v>
      </c>
      <c r="L22" s="29">
        <v>114.33676292805778</v>
      </c>
      <c r="M22" s="29">
        <v>114.33676292805778</v>
      </c>
      <c r="N22" s="29">
        <f t="shared" si="18"/>
        <v>571.68381464028892</v>
      </c>
      <c r="O22" s="29">
        <v>8155.285892517345</v>
      </c>
      <c r="P22" s="29">
        <v>8082.1103642433882</v>
      </c>
      <c r="Q22" s="29">
        <v>8082.1103642433882</v>
      </c>
      <c r="R22" s="29">
        <v>8082.1103642433882</v>
      </c>
      <c r="S22" s="29">
        <v>8082.1103642433882</v>
      </c>
      <c r="T22" s="29">
        <v>40483.727349490902</v>
      </c>
    </row>
    <row r="23" spans="1:20" s="30" customFormat="1" x14ac:dyDescent="0.2">
      <c r="A23" s="27"/>
      <c r="B23" s="58" t="str">
        <f>'Budget Total Canevas FBSA '!B52</f>
        <v>2.6 Frais de formation</v>
      </c>
      <c r="C23" s="29">
        <v>2730.6132071157099</v>
      </c>
      <c r="D23" s="29">
        <v>0</v>
      </c>
      <c r="E23" s="29">
        <v>0</v>
      </c>
      <c r="F23" s="29">
        <v>2730.6132071157099</v>
      </c>
      <c r="G23" s="29">
        <v>0</v>
      </c>
      <c r="H23" s="29">
        <f t="shared" si="17"/>
        <v>5461.2264142314198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f t="shared" si="18"/>
        <v>0</v>
      </c>
      <c r="O23" s="29">
        <v>2730.6132071157099</v>
      </c>
      <c r="P23" s="29">
        <v>0</v>
      </c>
      <c r="Q23" s="29">
        <v>0</v>
      </c>
      <c r="R23" s="29">
        <v>2730.6132071157099</v>
      </c>
      <c r="S23" s="29">
        <v>0</v>
      </c>
      <c r="T23" s="29">
        <v>5461.2264142314198</v>
      </c>
    </row>
    <row r="24" spans="1:20" s="30" customFormat="1" ht="25.5" x14ac:dyDescent="0.2">
      <c r="A24" s="27"/>
      <c r="B24" s="58" t="str">
        <f>'Budget Total Canevas FBSA '!B53</f>
        <v>2.7 Autres frais de fonctionnement de bureau</v>
      </c>
      <c r="C24" s="29">
        <v>1731.820835816982</v>
      </c>
      <c r="D24" s="29">
        <v>1512.2942509951108</v>
      </c>
      <c r="E24" s="29">
        <v>1512.2942509951108</v>
      </c>
      <c r="F24" s="29">
        <v>1512.2942509951108</v>
      </c>
      <c r="G24" s="29">
        <v>1512.2942509951108</v>
      </c>
      <c r="H24" s="29">
        <f t="shared" si="17"/>
        <v>7780.9978397974255</v>
      </c>
      <c r="I24" s="29">
        <v>579.30626550215948</v>
      </c>
      <c r="J24" s="29">
        <v>579.30626550215948</v>
      </c>
      <c r="K24" s="29">
        <v>579.30626550215948</v>
      </c>
      <c r="L24" s="29">
        <v>579.30626550215948</v>
      </c>
      <c r="M24" s="29">
        <v>579.30626550215948</v>
      </c>
      <c r="N24" s="29">
        <f t="shared" si="18"/>
        <v>2896.5313275107974</v>
      </c>
      <c r="O24" s="29">
        <v>1152.5145703148225</v>
      </c>
      <c r="P24" s="29">
        <v>932.98798549295134</v>
      </c>
      <c r="Q24" s="29">
        <v>932.98798549295134</v>
      </c>
      <c r="R24" s="29">
        <v>932.98798549295134</v>
      </c>
      <c r="S24" s="29">
        <v>932.98798549295134</v>
      </c>
      <c r="T24" s="29">
        <v>4884.4665122866281</v>
      </c>
    </row>
    <row r="25" spans="1:20" s="30" customFormat="1" ht="51" x14ac:dyDescent="0.2">
      <c r="A25" s="27"/>
      <c r="B25" s="58" t="str">
        <f>'Budget Total Canevas FBSA '!B54</f>
        <v>2.8 Promotion et visibilité (publicité, Marketing, diffusion d'info et de supports techniques, émission radio, etc)</v>
      </c>
      <c r="C25" s="29">
        <v>4268.5724826474907</v>
      </c>
      <c r="D25" s="29">
        <v>0</v>
      </c>
      <c r="E25" s="29">
        <v>0</v>
      </c>
      <c r="F25" s="29">
        <v>0</v>
      </c>
      <c r="G25" s="29">
        <v>0</v>
      </c>
      <c r="H25" s="29">
        <f>SUM(C25:G25)</f>
        <v>4268.5724826474907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f>SUM(I25:M25)</f>
        <v>0</v>
      </c>
      <c r="O25" s="29">
        <v>4268.5724826474907</v>
      </c>
      <c r="P25" s="29">
        <v>0</v>
      </c>
      <c r="Q25" s="29">
        <v>0</v>
      </c>
      <c r="R25" s="29">
        <v>0</v>
      </c>
      <c r="S25" s="29">
        <v>0</v>
      </c>
      <c r="T25" s="29">
        <v>4268.5724826474907</v>
      </c>
    </row>
    <row r="26" spans="1:20" s="30" customFormat="1" x14ac:dyDescent="0.2">
      <c r="A26" s="27"/>
      <c r="B26" s="34"/>
      <c r="C26" s="29"/>
      <c r="D26" s="29"/>
      <c r="E26" s="29"/>
      <c r="F26" s="29"/>
      <c r="G26" s="29"/>
      <c r="H26" s="29"/>
      <c r="I26" s="32"/>
      <c r="J26" s="32"/>
      <c r="K26" s="32"/>
      <c r="L26" s="32"/>
      <c r="M26" s="32"/>
      <c r="N26" s="29"/>
      <c r="O26" s="32"/>
      <c r="P26" s="32"/>
      <c r="Q26" s="32"/>
      <c r="R26" s="32"/>
      <c r="S26" s="32"/>
      <c r="T26" s="29"/>
    </row>
    <row r="27" spans="1:20" s="4" customFormat="1" x14ac:dyDescent="0.2">
      <c r="A27" s="8" t="s">
        <v>20</v>
      </c>
      <c r="B27" s="19" t="s">
        <v>21</v>
      </c>
      <c r="C27" s="20">
        <f t="shared" ref="C27:T27" si="19">C28+C30+C36</f>
        <v>42409.326110566792</v>
      </c>
      <c r="D27" s="20">
        <f t="shared" si="19"/>
        <v>40731.326110566792</v>
      </c>
      <c r="E27" s="20">
        <f t="shared" si="19"/>
        <v>40731.326110566792</v>
      </c>
      <c r="F27" s="20">
        <f t="shared" si="19"/>
        <v>40731.326110566792</v>
      </c>
      <c r="G27" s="20">
        <f t="shared" si="19"/>
        <v>40731.326110566792</v>
      </c>
      <c r="H27" s="20">
        <f t="shared" si="19"/>
        <v>205334.63055283396</v>
      </c>
      <c r="I27" s="20">
        <f t="shared" si="19"/>
        <v>24751.643048980346</v>
      </c>
      <c r="J27" s="20">
        <f t="shared" si="19"/>
        <v>24751.643048980346</v>
      </c>
      <c r="K27" s="20">
        <f t="shared" ref="K27:M27" si="20">K28+K30+K36</f>
        <v>24751.643048980346</v>
      </c>
      <c r="L27" s="20">
        <f t="shared" si="20"/>
        <v>24751.643048980346</v>
      </c>
      <c r="M27" s="20">
        <f t="shared" si="20"/>
        <v>24751.643048980346</v>
      </c>
      <c r="N27" s="20">
        <f t="shared" si="19"/>
        <v>123758.21524490173</v>
      </c>
      <c r="O27" s="20">
        <f t="shared" si="19"/>
        <v>17657.683061586442</v>
      </c>
      <c r="P27" s="20">
        <f t="shared" si="19"/>
        <v>15979.683061586442</v>
      </c>
      <c r="Q27" s="20">
        <f t="shared" si="19"/>
        <v>15979.683061586442</v>
      </c>
      <c r="R27" s="20">
        <f t="shared" si="19"/>
        <v>15979.683061586442</v>
      </c>
      <c r="S27" s="20">
        <f t="shared" si="19"/>
        <v>15979.683061586442</v>
      </c>
      <c r="T27" s="20">
        <f t="shared" si="19"/>
        <v>81576.415307932213</v>
      </c>
    </row>
    <row r="28" spans="1:20" s="30" customFormat="1" x14ac:dyDescent="0.2">
      <c r="A28" s="27"/>
      <c r="B28" s="35" t="s">
        <v>22</v>
      </c>
      <c r="C28" s="29">
        <v>10740</v>
      </c>
      <c r="D28" s="29">
        <v>9490</v>
      </c>
      <c r="E28" s="29">
        <v>9490</v>
      </c>
      <c r="F28" s="29">
        <v>9490</v>
      </c>
      <c r="G28" s="29">
        <v>9490</v>
      </c>
      <c r="H28" s="29">
        <f t="shared" ref="H28" si="21">SUM(C28:G28)</f>
        <v>48700</v>
      </c>
      <c r="I28" s="29">
        <v>8240</v>
      </c>
      <c r="J28" s="29">
        <v>8240</v>
      </c>
      <c r="K28" s="29">
        <v>8240</v>
      </c>
      <c r="L28" s="29">
        <v>8240</v>
      </c>
      <c r="M28" s="29">
        <v>8240</v>
      </c>
      <c r="N28" s="29">
        <f t="shared" ref="N28" si="22">SUM(I28:M28)</f>
        <v>41200</v>
      </c>
      <c r="O28" s="50">
        <v>2500</v>
      </c>
      <c r="P28" s="50">
        <v>1250</v>
      </c>
      <c r="Q28" s="50">
        <v>1250</v>
      </c>
      <c r="R28" s="50">
        <v>1250</v>
      </c>
      <c r="S28" s="50">
        <v>1250</v>
      </c>
      <c r="T28" s="29">
        <v>7500</v>
      </c>
    </row>
    <row r="29" spans="1:20" s="30" customFormat="1" x14ac:dyDescent="0.2">
      <c r="A29" s="27"/>
      <c r="B29" s="34"/>
      <c r="C29" s="29"/>
      <c r="D29" s="29"/>
      <c r="E29" s="29"/>
      <c r="F29" s="29"/>
      <c r="G29" s="29"/>
      <c r="H29" s="29"/>
      <c r="I29" s="32"/>
      <c r="J29" s="32"/>
      <c r="K29" s="32">
        <v>0</v>
      </c>
      <c r="L29" s="32"/>
      <c r="M29" s="32"/>
      <c r="N29" s="29"/>
      <c r="O29" s="32"/>
      <c r="P29" s="32"/>
      <c r="Q29" s="32"/>
      <c r="R29" s="32"/>
      <c r="S29" s="32"/>
      <c r="T29" s="29"/>
    </row>
    <row r="30" spans="1:20" s="30" customFormat="1" x14ac:dyDescent="0.2">
      <c r="A30" s="27"/>
      <c r="B30" s="35" t="s">
        <v>23</v>
      </c>
      <c r="C30" s="29">
        <v>7457.6830615864419</v>
      </c>
      <c r="D30" s="29">
        <v>7029.6830615864419</v>
      </c>
      <c r="E30" s="29">
        <v>7029.6830615864419</v>
      </c>
      <c r="F30" s="29">
        <v>7029.6830615864419</v>
      </c>
      <c r="G30" s="29">
        <v>7029.6830615864419</v>
      </c>
      <c r="H30" s="29">
        <f>SUM(H31:H34)</f>
        <v>35576.415307932206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f>SUM(N31:N34)</f>
        <v>0</v>
      </c>
      <c r="O30" s="29">
        <v>7457.6830615864419</v>
      </c>
      <c r="P30" s="29">
        <v>7029.6830615864419</v>
      </c>
      <c r="Q30" s="29">
        <v>7029.6830615864419</v>
      </c>
      <c r="R30" s="29">
        <v>7029.6830615864419</v>
      </c>
      <c r="S30" s="29">
        <v>7029.6830615864419</v>
      </c>
      <c r="T30" s="29">
        <v>35576.415307932206</v>
      </c>
    </row>
    <row r="31" spans="1:20" s="30" customFormat="1" ht="25.5" x14ac:dyDescent="0.2">
      <c r="A31" s="27"/>
      <c r="B31" s="35" t="s">
        <v>38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f t="shared" ref="H31:H34" si="23">SUM(C31:G31)</f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f t="shared" ref="N31:N34" si="24">SUM(I31:M31)</f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</row>
    <row r="32" spans="1:20" s="30" customFormat="1" ht="25.5" x14ac:dyDescent="0.2">
      <c r="A32" s="27"/>
      <c r="B32" s="35" t="s">
        <v>39</v>
      </c>
      <c r="C32" s="29">
        <v>3827.769132777084</v>
      </c>
      <c r="D32" s="29">
        <v>3827.769132777084</v>
      </c>
      <c r="E32" s="29">
        <v>3827.769132777084</v>
      </c>
      <c r="F32" s="29">
        <v>3827.769132777084</v>
      </c>
      <c r="G32" s="29">
        <v>3827.769132777084</v>
      </c>
      <c r="H32" s="29">
        <f t="shared" si="23"/>
        <v>19138.845663885419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f t="shared" si="24"/>
        <v>0</v>
      </c>
      <c r="O32" s="29">
        <v>3827.769132777084</v>
      </c>
      <c r="P32" s="29">
        <v>3827.769132777084</v>
      </c>
      <c r="Q32" s="29">
        <v>3827.769132777084</v>
      </c>
      <c r="R32" s="29">
        <v>3827.769132777084</v>
      </c>
      <c r="S32" s="29">
        <v>3827.769132777084</v>
      </c>
      <c r="T32" s="29">
        <v>19138.845663885419</v>
      </c>
    </row>
    <row r="33" spans="1:20" s="30" customFormat="1" x14ac:dyDescent="0.2">
      <c r="A33" s="27"/>
      <c r="B33" s="35" t="s">
        <v>50</v>
      </c>
      <c r="C33" s="29">
        <v>942.99999999999989</v>
      </c>
      <c r="D33" s="29">
        <v>515</v>
      </c>
      <c r="E33" s="29">
        <v>515</v>
      </c>
      <c r="F33" s="29">
        <v>515</v>
      </c>
      <c r="G33" s="29">
        <v>515</v>
      </c>
      <c r="H33" s="29">
        <f t="shared" si="23"/>
        <v>3003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f t="shared" si="24"/>
        <v>0</v>
      </c>
      <c r="O33" s="29">
        <v>942.99999999999989</v>
      </c>
      <c r="P33" s="29">
        <v>515</v>
      </c>
      <c r="Q33" s="29">
        <v>515</v>
      </c>
      <c r="R33" s="29">
        <v>515</v>
      </c>
      <c r="S33" s="29">
        <v>515</v>
      </c>
      <c r="T33" s="29">
        <v>3003</v>
      </c>
    </row>
    <row r="34" spans="1:20" s="30" customFormat="1" ht="25.5" x14ac:dyDescent="0.2">
      <c r="A34" s="27"/>
      <c r="B34" s="35" t="s">
        <v>51</v>
      </c>
      <c r="C34" s="29">
        <v>2686.9139288093579</v>
      </c>
      <c r="D34" s="29">
        <v>2686.9139288093579</v>
      </c>
      <c r="E34" s="29">
        <v>2686.9139288093579</v>
      </c>
      <c r="F34" s="29">
        <v>2686.9139288093579</v>
      </c>
      <c r="G34" s="29">
        <v>2686.9139288093579</v>
      </c>
      <c r="H34" s="29">
        <f t="shared" si="23"/>
        <v>13434.569644046789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f t="shared" si="24"/>
        <v>0</v>
      </c>
      <c r="O34" s="29">
        <v>2686.9139288093579</v>
      </c>
      <c r="P34" s="29">
        <v>2686.9139288093579</v>
      </c>
      <c r="Q34" s="29">
        <v>2686.9139288093579</v>
      </c>
      <c r="R34" s="29">
        <v>2686.9139288093579</v>
      </c>
      <c r="S34" s="29">
        <v>2686.9139288093579</v>
      </c>
      <c r="T34" s="29">
        <v>13434.569644046789</v>
      </c>
    </row>
    <row r="35" spans="1:20" s="30" customFormat="1" x14ac:dyDescent="0.2">
      <c r="A35" s="27"/>
      <c r="B35" s="36"/>
      <c r="C35" s="29"/>
      <c r="D35" s="29"/>
      <c r="E35" s="29"/>
      <c r="F35" s="29"/>
      <c r="G35" s="29"/>
      <c r="H35" s="29"/>
      <c r="I35" s="32"/>
      <c r="J35" s="32"/>
      <c r="K35" s="32"/>
      <c r="L35" s="32"/>
      <c r="M35" s="32"/>
      <c r="N35" s="29"/>
      <c r="O35" s="32"/>
      <c r="P35" s="32"/>
      <c r="Q35" s="32"/>
      <c r="R35" s="32"/>
      <c r="S35" s="32"/>
      <c r="T35" s="29"/>
    </row>
    <row r="36" spans="1:20" s="30" customFormat="1" x14ac:dyDescent="0.2">
      <c r="A36" s="27"/>
      <c r="B36" s="35" t="s">
        <v>24</v>
      </c>
      <c r="C36" s="29">
        <v>24211.643048980346</v>
      </c>
      <c r="D36" s="29">
        <v>24211.643048980346</v>
      </c>
      <c r="E36" s="29">
        <v>24211.643048980346</v>
      </c>
      <c r="F36" s="29">
        <v>24211.643048980346</v>
      </c>
      <c r="G36" s="29">
        <v>24211.643048980346</v>
      </c>
      <c r="H36" s="29">
        <f>SUM(C36:G36)</f>
        <v>121058.21524490173</v>
      </c>
      <c r="I36" s="29">
        <v>16511.643048980346</v>
      </c>
      <c r="J36" s="29">
        <v>16511.643048980346</v>
      </c>
      <c r="K36" s="29">
        <v>16511.643048980346</v>
      </c>
      <c r="L36" s="29">
        <v>16511.643048980346</v>
      </c>
      <c r="M36" s="29">
        <v>16511.643048980346</v>
      </c>
      <c r="N36" s="29">
        <f>SUM(I36:M36)</f>
        <v>82558.21524490173</v>
      </c>
      <c r="O36" s="29">
        <v>7700</v>
      </c>
      <c r="P36" s="29">
        <v>7700</v>
      </c>
      <c r="Q36" s="29">
        <v>7700</v>
      </c>
      <c r="R36" s="29">
        <v>7700</v>
      </c>
      <c r="S36" s="29">
        <v>7700</v>
      </c>
      <c r="T36" s="29">
        <v>38500</v>
      </c>
    </row>
    <row r="37" spans="1:20" s="30" customFormat="1" x14ac:dyDescent="0.2">
      <c r="A37" s="37"/>
      <c r="B37" s="37"/>
      <c r="C37" s="29"/>
      <c r="D37" s="29"/>
      <c r="E37" s="29"/>
      <c r="F37" s="29"/>
      <c r="G37" s="29"/>
      <c r="H37" s="29"/>
      <c r="I37" s="32"/>
      <c r="J37" s="32"/>
      <c r="K37" s="32"/>
      <c r="L37" s="32"/>
      <c r="M37" s="32"/>
      <c r="N37" s="29"/>
      <c r="O37" s="32"/>
      <c r="P37" s="32"/>
      <c r="Q37" s="32"/>
      <c r="R37" s="32"/>
      <c r="S37" s="32"/>
      <c r="T37" s="29"/>
    </row>
    <row r="38" spans="1:20" s="4" customFormat="1" x14ac:dyDescent="0.2">
      <c r="A38" s="17"/>
      <c r="B38" s="38" t="s">
        <v>37</v>
      </c>
      <c r="C38" s="39">
        <f>C7+C17+C27</f>
        <v>88276.858158091243</v>
      </c>
      <c r="D38" s="39">
        <f>D7+D17+D27</f>
        <v>58311.848718295645</v>
      </c>
      <c r="E38" s="39">
        <f>E7+E17+E27</f>
        <v>77260.055689179411</v>
      </c>
      <c r="F38" s="39">
        <f>F7+F17+F27</f>
        <v>64277.332503818179</v>
      </c>
      <c r="G38" s="39">
        <f>G7+G17+G27</f>
        <v>64815.079875215997</v>
      </c>
      <c r="H38" s="39">
        <f>SUM(C38:G38)</f>
        <v>352941.17494460044</v>
      </c>
      <c r="I38" s="39">
        <f>I7+I17+I27</f>
        <v>42032.810869431996</v>
      </c>
      <c r="J38" s="39">
        <f>J7+J17+J27</f>
        <v>26377.130695274234</v>
      </c>
      <c r="K38" s="39">
        <f>K7+K17+K27</f>
        <v>45323.27960442529</v>
      </c>
      <c r="L38" s="39">
        <f>L7+L17+L27</f>
        <v>29086.661960280937</v>
      </c>
      <c r="M38" s="39">
        <f>M7+M17+M27</f>
        <v>33032.810869431989</v>
      </c>
      <c r="N38" s="39">
        <f>SUM(I38:M38)</f>
        <v>175852.69399884445</v>
      </c>
      <c r="O38" s="39">
        <f>O7+O17+O27</f>
        <v>46244.047288659247</v>
      </c>
      <c r="P38" s="39">
        <f>P7+P17+P27</f>
        <v>31934.718023021414</v>
      </c>
      <c r="Q38" s="39">
        <f>Q7+Q17+Q27</f>
        <v>31936.776084754118</v>
      </c>
      <c r="R38" s="39">
        <f>R7+R17+R27</f>
        <v>35190.670543537242</v>
      </c>
      <c r="S38" s="39">
        <f>S7+S17+S27</f>
        <v>31782.269005784001</v>
      </c>
      <c r="T38" s="39">
        <f>SUM(O38:S38)</f>
        <v>177088.48094575602</v>
      </c>
    </row>
  </sheetData>
  <mergeCells count="9">
    <mergeCell ref="A4:B4"/>
    <mergeCell ref="O4:T4"/>
    <mergeCell ref="I4:N4"/>
    <mergeCell ref="H4:H5"/>
    <mergeCell ref="C4:C5"/>
    <mergeCell ref="D4:D5"/>
    <mergeCell ref="E4:E5"/>
    <mergeCell ref="F4:F5"/>
    <mergeCell ref="G4:G5"/>
  </mergeCells>
  <printOptions horizontalCentered="1"/>
  <pageMargins left="0" right="0" top="0.74803149606299213" bottom="0.74803149606299213" header="0.31496062992125984" footer="0.31496062992125984"/>
  <pageSetup paperSize="9" scale="60" orientation="landscape" r:id="rId1"/>
  <headerFooter>
    <oddFooter>Page &amp;P de &amp;N</oddFooter>
    <evenFooter>&amp;CPage &amp;P de &amp;N</evenFooter>
    <firstFooter>&amp;CPage &amp;P de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Total Canevas FBSA </vt:lpstr>
      <vt:lpstr>Budget CG Canevas FBSA </vt:lpstr>
      <vt:lpstr>'Budget CG Canevas FBSA '!Print_Titles</vt:lpstr>
      <vt:lpstr>'Budget Total Canevas FBSA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Verhulst Laetitia - D1.1</cp:lastModifiedBy>
  <cp:lastPrinted>2015-06-23T14:47:42Z</cp:lastPrinted>
  <dcterms:created xsi:type="dcterms:W3CDTF">2015-04-13T13:56:52Z</dcterms:created>
  <dcterms:modified xsi:type="dcterms:W3CDTF">2017-03-09T09:25:20Z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e04a01fa-4c6f-4cdd-8e82-64a51956c910</vt:lpwstr>
  </property>
  <property fmtid="{D5CDD505-2E9C-101B-9397-08002B2CF9AE}" pid="3" name="BE_ForeignAffairsClassification">
    <vt:lpwstr>Non classifié - Niet geclassificeerd</vt:lpwstr>
  </property>
  <property fmtid="{D5CDD505-2E9C-101B-9397-08002B2CF9AE}" pid="4" name="BE_ForeignAffairsMarkering">
    <vt:lpwstr>Markering inactief - Marquage inactif</vt:lpwstr>
  </property>
</Properties>
</file>