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165" windowWidth="10230" windowHeight="7380" tabRatio="646"/>
  </bookViews>
  <sheets>
    <sheet name="PROGNOSE 2018(20)-2019(25)-2020" sheetId="1" r:id="rId1"/>
    <sheet name="RSZ Bijdrage 2019" sheetId="6" r:id="rId2"/>
    <sheet name="Berekening 2019" sheetId="9" r:id="rId3"/>
    <sheet name="RSZ bijdrage 2020" sheetId="7" r:id="rId4"/>
    <sheet name="Berekening 2020" sheetId="10" r:id="rId5"/>
    <sheet name="RSZ BIJDRAGE 2021" sheetId="8" r:id="rId6"/>
    <sheet name="Berekening 2021" sheetId="11" r:id="rId7"/>
  </sheets>
  <calcPr calcId="145621"/>
</workbook>
</file>

<file path=xl/calcChain.xml><?xml version="1.0" encoding="utf-8"?>
<calcChain xmlns="http://schemas.openxmlformats.org/spreadsheetml/2006/main">
  <c r="I48" i="1" l="1"/>
  <c r="L17" i="1"/>
  <c r="L20" i="1"/>
  <c r="L21" i="1"/>
  <c r="L23" i="1"/>
  <c r="L24" i="1"/>
  <c r="L25" i="1"/>
  <c r="L26" i="1"/>
  <c r="I76" i="1" l="1"/>
  <c r="I88" i="1" l="1"/>
  <c r="I69" i="1"/>
  <c r="I51" i="1"/>
  <c r="H34" i="1"/>
  <c r="E12" i="9" l="1"/>
  <c r="D12" i="9"/>
  <c r="D3" i="10" l="1"/>
  <c r="D2" i="10"/>
  <c r="R17" i="7"/>
  <c r="R18" i="7"/>
  <c r="R19" i="7"/>
  <c r="R20" i="7"/>
  <c r="R21" i="7"/>
  <c r="R22" i="7"/>
  <c r="R31" i="6"/>
  <c r="R32" i="6"/>
  <c r="R33" i="6"/>
  <c r="R34" i="6"/>
  <c r="R15" i="6"/>
  <c r="K48" i="1" l="1"/>
  <c r="J48" i="1"/>
  <c r="H11" i="9" l="1"/>
  <c r="F2" i="9"/>
  <c r="G2" i="9" s="1"/>
  <c r="H2" i="9" s="1"/>
  <c r="E8" i="9"/>
  <c r="E4" i="11" l="1"/>
  <c r="E5" i="11"/>
  <c r="D4" i="11"/>
  <c r="D5" i="11"/>
  <c r="D3" i="11"/>
  <c r="G32" i="8"/>
  <c r="G33" i="8"/>
  <c r="G34" i="8" s="1"/>
  <c r="G35" i="8" s="1"/>
  <c r="R24" i="8"/>
  <c r="L24" i="8"/>
  <c r="M24" i="8"/>
  <c r="N24" i="8"/>
  <c r="O24" i="8"/>
  <c r="P24" i="8"/>
  <c r="Q24" i="8"/>
  <c r="H24" i="8"/>
  <c r="I24" i="8"/>
  <c r="J24" i="8"/>
  <c r="K24" i="8"/>
  <c r="G24" i="8"/>
  <c r="F24" i="8"/>
  <c r="R23" i="8"/>
  <c r="E29" i="9"/>
  <c r="E30" i="9"/>
  <c r="E31" i="9"/>
  <c r="E32" i="9"/>
  <c r="E33" i="9"/>
  <c r="E28" i="9"/>
  <c r="R27" i="7"/>
  <c r="P32" i="7"/>
  <c r="Q32" i="7"/>
  <c r="O32" i="7"/>
  <c r="R32" i="7" s="1"/>
  <c r="H39" i="7" s="1"/>
  <c r="R30" i="7"/>
  <c r="R29" i="7"/>
  <c r="R28" i="7"/>
  <c r="G9" i="9" l="1"/>
  <c r="H9" i="9" s="1"/>
  <c r="H12" i="9" s="1"/>
  <c r="H67" i="1"/>
  <c r="H76" i="1" s="1"/>
  <c r="R3" i="7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23" i="7"/>
  <c r="F19" i="6"/>
  <c r="M19" i="6" l="1"/>
  <c r="N19" i="6"/>
  <c r="O19" i="6"/>
  <c r="P19" i="6"/>
  <c r="Q19" i="6"/>
  <c r="L19" i="6"/>
  <c r="R9" i="6"/>
  <c r="P36" i="6"/>
  <c r="Q36" i="6"/>
  <c r="O36" i="6"/>
  <c r="R27" i="6"/>
  <c r="R28" i="6"/>
  <c r="R29" i="6"/>
  <c r="R30" i="6"/>
  <c r="K67" i="1" l="1"/>
  <c r="K76" i="1" s="1"/>
  <c r="J67" i="1"/>
  <c r="I67" i="1"/>
  <c r="K34" i="1"/>
  <c r="C7" i="11" l="1"/>
  <c r="E6" i="11"/>
  <c r="E3" i="11"/>
  <c r="E7" i="11" l="1"/>
  <c r="D7" i="11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F24" i="7"/>
  <c r="E5" i="10" l="1"/>
  <c r="E3" i="10"/>
  <c r="N24" i="7"/>
  <c r="O24" i="7"/>
  <c r="P24" i="7"/>
  <c r="Q24" i="7"/>
  <c r="G24" i="7"/>
  <c r="H24" i="7"/>
  <c r="I24" i="7"/>
  <c r="J24" i="7"/>
  <c r="K24" i="7"/>
  <c r="L24" i="7"/>
  <c r="M24" i="7"/>
  <c r="K57" i="1"/>
  <c r="K70" i="1" s="1"/>
  <c r="J57" i="1"/>
  <c r="J70" i="1" s="1"/>
  <c r="J75" i="1" s="1"/>
  <c r="R3" i="6"/>
  <c r="R4" i="6"/>
  <c r="R5" i="6"/>
  <c r="R6" i="6"/>
  <c r="R7" i="6"/>
  <c r="R8" i="6"/>
  <c r="R10" i="6"/>
  <c r="R11" i="6"/>
  <c r="R12" i="6"/>
  <c r="R13" i="6"/>
  <c r="R14" i="6"/>
  <c r="R16" i="6"/>
  <c r="R17" i="6"/>
  <c r="R18" i="6"/>
  <c r="R2" i="6"/>
  <c r="H19" i="6"/>
  <c r="I19" i="6"/>
  <c r="J19" i="6"/>
  <c r="K19" i="6"/>
  <c r="G19" i="6"/>
  <c r="R19" i="6" l="1"/>
  <c r="R24" i="7"/>
  <c r="H38" i="7" s="1"/>
  <c r="H40" i="7" s="1"/>
  <c r="H41" i="7" s="1"/>
  <c r="R23" i="6" l="1"/>
  <c r="R24" i="6"/>
  <c r="R25" i="6"/>
  <c r="R26" i="6"/>
  <c r="R22" i="6"/>
  <c r="N36" i="6"/>
  <c r="M36" i="6"/>
  <c r="L36" i="6"/>
  <c r="K36" i="6"/>
  <c r="I68" i="1"/>
  <c r="I75" i="1" s="1"/>
  <c r="I77" i="1" s="1"/>
  <c r="R36" i="6" l="1"/>
  <c r="H43" i="6" s="1"/>
  <c r="C6" i="10" l="1"/>
  <c r="G12" i="9" l="1"/>
  <c r="D6" i="10"/>
  <c r="E2" i="10"/>
  <c r="E6" i="10" s="1"/>
  <c r="R2" i="7"/>
  <c r="J88" i="1"/>
  <c r="K88" i="1"/>
  <c r="K68" i="1"/>
  <c r="K74" i="1" s="1"/>
  <c r="J68" i="1"/>
  <c r="J30" i="1"/>
  <c r="J66" i="1" s="1"/>
  <c r="K30" i="1"/>
  <c r="K66" i="1" s="1"/>
  <c r="J21" i="1"/>
  <c r="J65" i="1" s="1"/>
  <c r="K21" i="1"/>
  <c r="K65" i="1" s="1"/>
  <c r="J17" i="1"/>
  <c r="J64" i="1" s="1"/>
  <c r="K17" i="1"/>
  <c r="K64" i="1" s="1"/>
  <c r="J13" i="1"/>
  <c r="J63" i="1" s="1"/>
  <c r="K13" i="1"/>
  <c r="K63" i="1" s="1"/>
  <c r="H30" i="1"/>
  <c r="I30" i="1"/>
  <c r="I66" i="1" s="1"/>
  <c r="G30" i="1"/>
  <c r="G66" i="1" s="1"/>
  <c r="J74" i="1" l="1"/>
  <c r="J77" i="1" s="1"/>
  <c r="K71" i="1"/>
  <c r="K77" i="1" s="1"/>
  <c r="J71" i="1"/>
  <c r="J80" i="1" l="1"/>
  <c r="K80" i="1"/>
  <c r="H42" i="6" l="1"/>
  <c r="H44" i="6" s="1"/>
  <c r="H45" i="6" s="1"/>
  <c r="H88" i="1" l="1"/>
  <c r="G88" i="1"/>
  <c r="I21" i="1"/>
  <c r="I65" i="1" s="1"/>
  <c r="H21" i="1"/>
  <c r="H65" i="1" s="1"/>
  <c r="G21" i="1"/>
  <c r="G65" i="1" s="1"/>
  <c r="I17" i="1"/>
  <c r="I64" i="1" s="1"/>
  <c r="G17" i="1"/>
  <c r="G64" i="1" s="1"/>
  <c r="I13" i="1"/>
  <c r="I63" i="1" s="1"/>
  <c r="I74" i="1" l="1"/>
  <c r="I71" i="1"/>
  <c r="H17" i="1"/>
  <c r="H64" i="1" s="1"/>
  <c r="G13" i="1"/>
  <c r="G63" i="1" s="1"/>
  <c r="G71" i="1" s="1"/>
  <c r="G77" i="1" s="1"/>
  <c r="H13" i="1"/>
  <c r="H63" i="1" s="1"/>
  <c r="H74" i="1" l="1"/>
  <c r="I80" i="1"/>
  <c r="H71" i="1"/>
  <c r="H77" i="1" s="1"/>
  <c r="G80" i="1"/>
  <c r="H80" i="1" l="1"/>
</calcChain>
</file>

<file path=xl/sharedStrings.xml><?xml version="1.0" encoding="utf-8"?>
<sst xmlns="http://schemas.openxmlformats.org/spreadsheetml/2006/main" count="506" uniqueCount="228">
  <si>
    <t>Duty station</t>
  </si>
  <si>
    <t>IO</t>
  </si>
  <si>
    <t>Naam</t>
  </si>
  <si>
    <t>Begin contract</t>
  </si>
  <si>
    <t>Einde contract</t>
  </si>
  <si>
    <t>Bijdrage 2017</t>
  </si>
  <si>
    <t>Bijdrage 2018</t>
  </si>
  <si>
    <t>Bijdrage 2019</t>
  </si>
  <si>
    <t>Nieuwe aanwerving 2016-Programma 2015</t>
  </si>
  <si>
    <t>Nieuwe aanwerving 2016-Programma 2016</t>
  </si>
  <si>
    <t>TOTAAL BIJDRAGE NIEUWE AANWERVINGEN 2016-programma 2015</t>
  </si>
  <si>
    <t>TOTAAL BIJDRAGE NIEUWE AANWERVINGEN 2016-programma 2016</t>
  </si>
  <si>
    <t>TOTAAL BIJDRAGE NIEUWE AANWERVINGEN 2017-programma 2017</t>
  </si>
  <si>
    <t>TOTAAL BEDRAG USD</t>
  </si>
  <si>
    <t>TOTAAL DIBISS Bijdragen</t>
  </si>
  <si>
    <t>TOTAAL</t>
  </si>
  <si>
    <t>NAAM</t>
  </si>
  <si>
    <t>BEGIN CONTRACT</t>
  </si>
  <si>
    <t>EINDE CONTRACT</t>
  </si>
  <si>
    <t>BIJDRAGE JANUARI</t>
  </si>
  <si>
    <t>BIJDRAGE FEBRUARI</t>
  </si>
  <si>
    <t>BIJDRAGE MAART</t>
  </si>
  <si>
    <t>BIJDRAGE APRIL</t>
  </si>
  <si>
    <t>BIJDRAGE MEI</t>
  </si>
  <si>
    <t>BIJDRAGE JUNI</t>
  </si>
  <si>
    <t>BIJDRAGE JULI</t>
  </si>
  <si>
    <t>BIJDRAGE AUGUSTUS</t>
  </si>
  <si>
    <t>BIJDRAGE SEPTEMBER</t>
  </si>
  <si>
    <t>BIJDRAGE OKTOBER</t>
  </si>
  <si>
    <t>BIJDRAGE NOVEMBER</t>
  </si>
  <si>
    <t>BIJDRAGE DECEMBER</t>
  </si>
  <si>
    <t>rekening houdend met een indexverhoging van 2 % geeft dit een totaal van -&gt;</t>
  </si>
  <si>
    <t>IN USD</t>
  </si>
  <si>
    <t>VASTLEGGING IN EURO*</t>
  </si>
  <si>
    <t>VEREFFENING IN EURO*</t>
  </si>
  <si>
    <t xml:space="preserve">                                                               TOTAAL                           </t>
  </si>
  <si>
    <t>LATAIRE Quinten</t>
  </si>
  <si>
    <t>DECLERCK Ine</t>
  </si>
  <si>
    <t>KAMPIRE Marie-Jeanne</t>
  </si>
  <si>
    <t>VAN CAMP Kirsten</t>
  </si>
  <si>
    <t>VAN CUTSEM Isabelle</t>
  </si>
  <si>
    <t>KUKZKIEWICZ Alice</t>
  </si>
  <si>
    <t>KAYOULI Emna</t>
  </si>
  <si>
    <t>UNDP/OEGANDA</t>
  </si>
  <si>
    <t>UNFPA/NIGER</t>
  </si>
  <si>
    <t>UNRWA/JORDAN</t>
  </si>
  <si>
    <t>WHO/GUINEE</t>
  </si>
  <si>
    <t>UN WOMEN/MALI</t>
  </si>
  <si>
    <t>UNAIDS/GENEVA</t>
  </si>
  <si>
    <t>UNICEF/BURKINA FASO</t>
  </si>
  <si>
    <t>FAO/DR CONGO</t>
  </si>
  <si>
    <t>BWATU Jocelyne</t>
  </si>
  <si>
    <t>WFP/GUINEE</t>
  </si>
  <si>
    <t>DRESSE Anais</t>
  </si>
  <si>
    <t>UNHCR/BURUNDI</t>
  </si>
  <si>
    <t>VANDEVEN Evelien</t>
  </si>
  <si>
    <t>ILO/SENEGAL</t>
  </si>
  <si>
    <t>COOLS Wouter</t>
  </si>
  <si>
    <t xml:space="preserve">UNEP/NAIROBI </t>
  </si>
  <si>
    <t>Derbali Yannis</t>
  </si>
  <si>
    <t>Aansluitings-nummer</t>
  </si>
  <si>
    <t>180270-7</t>
  </si>
  <si>
    <t>170746-8</t>
  </si>
  <si>
    <t>3/7/2016</t>
  </si>
  <si>
    <t>2/7/2019</t>
  </si>
  <si>
    <t>180417-5</t>
  </si>
  <si>
    <t>180415-0</t>
  </si>
  <si>
    <t>12/7/2016</t>
  </si>
  <si>
    <t>11/7/2019</t>
  </si>
  <si>
    <t>180416-2</t>
  </si>
  <si>
    <t>173428-5</t>
  </si>
  <si>
    <t>22/8/2016</t>
  </si>
  <si>
    <t>21/8/2019</t>
  </si>
  <si>
    <t>12/9/2016</t>
  </si>
  <si>
    <t>TOTAAL RSZ BIJDRAGEN ACTIEVE JPO's</t>
  </si>
  <si>
    <t>3/4/2017</t>
  </si>
  <si>
    <t>2/4/2020</t>
  </si>
  <si>
    <t>TOTAAL RSZ BIJDRAGEN ACTIEVE JPOs 2019</t>
  </si>
  <si>
    <t>Nieuwe aanwervingProgramma 2018</t>
  </si>
  <si>
    <t>Bijdrage 2020</t>
  </si>
  <si>
    <t>Bijdrage 2021</t>
  </si>
  <si>
    <t xml:space="preserve"> Nieuwe aanwerving 2019 - Programma 2019</t>
  </si>
  <si>
    <t>Nieuwe aanwervingProgramma 2019</t>
  </si>
  <si>
    <t>Nieuwe aanwervingProgramma 2020</t>
  </si>
  <si>
    <t>PENSIOENBIJDRAGEN TOTAAL RSZ</t>
  </si>
  <si>
    <t>BIJDRAGEN 2019</t>
  </si>
  <si>
    <t>BIJDRAGEN 2020</t>
  </si>
  <si>
    <t>180508-3</t>
  </si>
  <si>
    <t>170625-3</t>
  </si>
  <si>
    <t>168921-6</t>
  </si>
  <si>
    <t>169781-9</t>
  </si>
  <si>
    <t>VERSTRAETE Mathilde</t>
  </si>
  <si>
    <t>181480-6</t>
  </si>
  <si>
    <t>VAN PARYS Benjamin</t>
  </si>
  <si>
    <t>VAN PARYS Benjamin - OCHA - Amman</t>
  </si>
  <si>
    <t>DE CLERCK Ine - UNRWA - Amman</t>
  </si>
  <si>
    <t>VAN CAMP kirsten - UNDP - Oeganda</t>
  </si>
  <si>
    <t>VANCUTSEM Isabelle - UNFPA - Niger</t>
  </si>
  <si>
    <t>KAYOULI Emna  - UNICEF - Burkina Faso</t>
  </si>
  <si>
    <t>BWATU Jocelyne - FAO - DR Congo</t>
  </si>
  <si>
    <t>KUCZKIEWICZ Alice - UN Women - Mali</t>
  </si>
  <si>
    <t>VANDEVEN EVELIEN - UNHCR - Burundi</t>
  </si>
  <si>
    <t>DRESSE Anaïs - WFP - Conakry</t>
  </si>
  <si>
    <t>COOLS Wouter - ILO - Senegal</t>
  </si>
  <si>
    <t>DERBALI Yannis - UNEP - Nairobi</t>
  </si>
  <si>
    <t>VERSTRAETE Mathilde - IOM - New York</t>
  </si>
  <si>
    <t>21/1/2018</t>
  </si>
  <si>
    <t>20/1/2021</t>
  </si>
  <si>
    <t>GOOSSENS Els - UNRWA - Beirut</t>
  </si>
  <si>
    <t>VAN DE VELDE Astrid - UNICEF - Dakar</t>
  </si>
  <si>
    <t>SARRAMAGNAN François - UNFAP - East Jerusalem</t>
  </si>
  <si>
    <t>D'ALMEIDA Irina - UNDP - Kigali</t>
  </si>
  <si>
    <t>LAMBERT Sophie - UN Women - Marokko</t>
  </si>
  <si>
    <t>5/2/2018</t>
  </si>
  <si>
    <t>4/2/2021</t>
  </si>
  <si>
    <t>15/8/2016</t>
  </si>
  <si>
    <t>14/8/2019</t>
  </si>
  <si>
    <t>20/10/2017</t>
  </si>
  <si>
    <t>19/10/2020</t>
  </si>
  <si>
    <t>2/6/2017</t>
  </si>
  <si>
    <t>1/6/2020</t>
  </si>
  <si>
    <t xml:space="preserve"> Nieuwe aanwerving 2017 - Programma 2016</t>
  </si>
  <si>
    <t>IOM/NEW YORK</t>
  </si>
  <si>
    <t xml:space="preserve"> Nieuwe aanwerving 2018 - Programma 2016</t>
  </si>
  <si>
    <t>OCHA/AMMAN</t>
  </si>
  <si>
    <t>OHCHR/GENEVA</t>
  </si>
  <si>
    <t>CUYPERS An</t>
  </si>
  <si>
    <t>UNDP/RWANDA</t>
  </si>
  <si>
    <t>UNFPA/EAST-JERUSALEM</t>
  </si>
  <si>
    <t>SARRAMAGNAN François</t>
  </si>
  <si>
    <t>UN WOMEN/MOROCCO</t>
  </si>
  <si>
    <t>LAMBERT Sophie</t>
  </si>
  <si>
    <t>UNRWA/BEIRUT</t>
  </si>
  <si>
    <t>GOOSSENS Els</t>
  </si>
  <si>
    <t>UNICEF/SENEGAL</t>
  </si>
  <si>
    <t>VAN DE VELDE Astrid</t>
  </si>
  <si>
    <t xml:space="preserve"> Nieuwe aanwerving 2018 - Programma 2017</t>
  </si>
  <si>
    <t>TOTAAL BIJDRAGE NIEUWE AANWERVINGEN 2018-programma 2016-2017</t>
  </si>
  <si>
    <t>2/10/2018</t>
  </si>
  <si>
    <t>1/10/2021</t>
  </si>
  <si>
    <t>TOTAAL RSZ BIJDRAGEN ACTIEVE + NIEUWE AANWERVINGEN 2019</t>
  </si>
  <si>
    <t>TOTAAL RSZ BIJDRAGEN NIEUWE AANWERVINGEN 2019</t>
  </si>
  <si>
    <t>TOTAAL BIJDRAGE NIEUWE AANWERVINGEN 2019-programma 2019</t>
  </si>
  <si>
    <t>2/10/2019</t>
  </si>
  <si>
    <t>1/10/2022</t>
  </si>
  <si>
    <t>TOTAAL RSZ BIJDRAGEN ACTIEVE JPOs 2020</t>
  </si>
  <si>
    <t xml:space="preserve">TOTAAL RSZ BIJDRAGEN 2019 -&gt;  </t>
  </si>
  <si>
    <t xml:space="preserve"> Nieuwe aanwerving 2020 - Programma 2020</t>
  </si>
  <si>
    <t>TOTAAL BIJDRAGE NIEUWE AANWERVINGEN 2020-programma 2020</t>
  </si>
  <si>
    <t>2/10/2020</t>
  </si>
  <si>
    <t>1/10/2023</t>
  </si>
  <si>
    <t>BIJDRAGEN 2021</t>
  </si>
  <si>
    <t>2/7/2018</t>
  </si>
  <si>
    <t>TOTAAL BEDRAG AAN RSZ</t>
  </si>
  <si>
    <t>11/9/2018</t>
  </si>
  <si>
    <t>181787-8</t>
  </si>
  <si>
    <t>181837-1</t>
  </si>
  <si>
    <t>172276-3</t>
  </si>
  <si>
    <t>181870-4</t>
  </si>
  <si>
    <t>STEUKERS Gertie - UNDP - Kigali</t>
  </si>
  <si>
    <t>182103-0</t>
  </si>
  <si>
    <t>181836-9</t>
  </si>
  <si>
    <t>STEUKERS Gertie</t>
  </si>
  <si>
    <t>euro</t>
  </si>
  <si>
    <t>dollar</t>
  </si>
  <si>
    <t xml:space="preserve"> ALGEMEEN TOTAAL BEDRAG AAN ORG EURO </t>
  </si>
  <si>
    <t>TOTAAL RSZ BIJDRAGEN NIEUWE AANWERVINGEN 2020</t>
  </si>
  <si>
    <t>TOTAAL RSZ BIJDRAGEN ACTIEVE + NIEUWE AANWERVINGEN 2020</t>
  </si>
  <si>
    <t xml:space="preserve">TOTAAL RSZ BIJDRAGEN 2020 -&gt;  </t>
  </si>
  <si>
    <t>TOTAAL BEDRAG AAN VN ACTIEVE JPO's IN EURO</t>
  </si>
  <si>
    <t>TOTAAL BEDRAG VN NIEUWE AANWERVINGEN JPO's IN EURO</t>
  </si>
  <si>
    <t>TOTAAL BEDRAG WB JPO's en MID-CAREER IN TRUST FUND in EURO</t>
  </si>
  <si>
    <t>JPO's en Mid-Career bij WB</t>
  </si>
  <si>
    <t>JPOs bij VN</t>
  </si>
  <si>
    <t>Nieuwe aanwervingen JPO's bij VN</t>
  </si>
  <si>
    <t>11 ACTIEVE BIJ VN ORG.</t>
  </si>
  <si>
    <t>2 ACTIEVE BIJ WB</t>
  </si>
  <si>
    <t xml:space="preserve">JPO Country Office </t>
  </si>
  <si>
    <t xml:space="preserve">JPO Washington </t>
  </si>
  <si>
    <t>KOSTENRAMINGEN BIJ WB - contribution to Trust Fund for 2 years</t>
  </si>
  <si>
    <t>Mid-Career Washington - GF level</t>
  </si>
  <si>
    <t>Mid-Career Country Office - GF level</t>
  </si>
  <si>
    <t>Mid-Career Washington - GG level</t>
  </si>
  <si>
    <t>Mid-Career Country Office - GG level</t>
  </si>
  <si>
    <t>BIJDRAGEN EURO*</t>
  </si>
  <si>
    <t>BIJDRAGEN IN USD</t>
  </si>
  <si>
    <t>4 AANWERVINGEN BIJ VN ORG. PROGRAMMA 2020</t>
  </si>
  <si>
    <t>TOTAAL RSZ BIJDRAGEN ACTIEVE + NIEUWE AANWERVINGEN 2021</t>
  </si>
  <si>
    <t>TOTAAL RSZ BIJDRAGEN ACTIEVE JPOs 2021</t>
  </si>
  <si>
    <t>TOTAAL RSZ BIJDRAGEN NIEUWE AANWERVINGEN 2021</t>
  </si>
  <si>
    <t xml:space="preserve">TOTAAL RSZ BIJDRAGEN 2021 -&gt;  </t>
  </si>
  <si>
    <t>13 ACTIEVE BIJ VN ORG.</t>
  </si>
  <si>
    <t>0 AANWERVINGEN BIJ VN ORGANISATIES PROGRAMMA 2021</t>
  </si>
  <si>
    <t xml:space="preserve">2 ACTIEVE BIJ WB </t>
  </si>
  <si>
    <t>UNDP JPO SC (UNDP, UNFPA, UNRWA, UN Women)</t>
  </si>
  <si>
    <t xml:space="preserve">TOTAAL </t>
  </si>
  <si>
    <t>UNICEF</t>
  </si>
  <si>
    <t>ILO</t>
  </si>
  <si>
    <t>UNEP</t>
  </si>
  <si>
    <t>IOM</t>
  </si>
  <si>
    <t>UNDESA (OCHA, OHCHR)</t>
  </si>
  <si>
    <t>USD                              (A)</t>
  </si>
  <si>
    <t>TOTAAL IN USD     (totaal kolom A)</t>
  </si>
  <si>
    <t>VASTLEGGING IN EURO (totaal kolom A x 0,88)</t>
  </si>
  <si>
    <t xml:space="preserve">EURO                                 (A x 0,88)     </t>
  </si>
  <si>
    <t xml:space="preserve"> </t>
  </si>
  <si>
    <t>4/2/2019</t>
  </si>
  <si>
    <t>13 AANWERVINGEN BIJ VN ORG. PROGRAMMA 2019</t>
  </si>
  <si>
    <t>19 ACTIEVEBIJ VN ORG.</t>
  </si>
  <si>
    <t>FAO</t>
  </si>
  <si>
    <t>UNHCR</t>
  </si>
  <si>
    <t>UNDP</t>
  </si>
  <si>
    <t>UNAIDS</t>
  </si>
  <si>
    <t>UN Women</t>
  </si>
  <si>
    <t>UNRWA</t>
  </si>
  <si>
    <t>WHO</t>
  </si>
  <si>
    <t>UNDESA-CAAC</t>
  </si>
  <si>
    <t>Trust FUND Wereld Bank JPO (Programma 2018-aanwerving 2019)</t>
  </si>
  <si>
    <t>WB/Washington</t>
  </si>
  <si>
    <t>Trust FUND Wereld Bank Mid-Career (Progr. 2018-aanwerving 2018)</t>
  </si>
  <si>
    <t>KROLL Guillaume</t>
  </si>
  <si>
    <t>VAN DAMME Jozefien</t>
  </si>
  <si>
    <t>TOTAAL BIJDRAGE Trust Fund Wereldbank 2019</t>
  </si>
  <si>
    <t>Nieuwe aanwerving 2019 - Programma 2019 TRUST FUND WB</t>
  </si>
  <si>
    <t>WB</t>
  </si>
  <si>
    <t>TOTAAL BIJDRAGE Trust Fund Wereldbank AANWERVINGEN 2018-2019 - programma 2018</t>
  </si>
  <si>
    <t>Nieuwe aanwervingen JPO's bij  WB</t>
  </si>
  <si>
    <t>WFP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</si>
</sst>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.00"/>
    <numFmt numFmtId="165" formatCode="#,##0.00\ &quot;€&quot;"/>
    <numFmt numFmtId="166" formatCode="[$$-409]#,##0"/>
    <numFmt numFmtId="167" formatCode="[$$-1409]#,##0;[Red][$$-1409]#,##0"/>
    <numFmt numFmtId="168" formatCode="#,##0\ &quot;€&quot;"/>
  </numFmts>
  <fonts count="28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9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name val="Tahoma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4"/>
      <name val="Tahoma"/>
      <family val="2"/>
    </font>
    <font>
      <sz val="9"/>
      <name val="Verdana"/>
      <family val="2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ahoma"/>
      <family val="2"/>
    </font>
    <font>
      <sz val="10"/>
      <color rgb="FFFF0000"/>
      <name val="Tahoma"/>
      <family val="2"/>
    </font>
    <font>
      <b/>
      <sz val="11"/>
      <color theme="3"/>
      <name val="Calibri"/>
      <family val="2"/>
      <scheme val="minor"/>
    </font>
    <font>
      <sz val="9"/>
      <color rgb="FFFF0000"/>
      <name val="Arial"/>
      <family val="2"/>
    </font>
    <font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/>
    <xf numFmtId="0" fontId="2" fillId="2" borderId="3" xfId="0" applyFont="1" applyFill="1" applyBorder="1"/>
    <xf numFmtId="14" fontId="2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/>
    <xf numFmtId="0" fontId="2" fillId="2" borderId="2" xfId="0" applyFont="1" applyFill="1" applyBorder="1"/>
    <xf numFmtId="14" fontId="2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2" fillId="3" borderId="2" xfId="0" applyFont="1" applyFill="1" applyBorder="1"/>
    <xf numFmtId="14" fontId="2" fillId="3" borderId="2" xfId="0" applyNumberFormat="1" applyFont="1" applyFill="1" applyBorder="1" applyAlignment="1">
      <alignment horizontal="left"/>
    </xf>
    <xf numFmtId="164" fontId="3" fillId="3" borderId="2" xfId="0" applyNumberFormat="1" applyFont="1" applyFill="1" applyBorder="1"/>
    <xf numFmtId="0" fontId="2" fillId="4" borderId="0" xfId="0" applyFont="1" applyFill="1" applyBorder="1"/>
    <xf numFmtId="14" fontId="2" fillId="4" borderId="0" xfId="0" applyNumberFormat="1" applyFont="1" applyFill="1" applyBorder="1" applyAlignment="1">
      <alignment horizontal="left"/>
    </xf>
    <xf numFmtId="164" fontId="3" fillId="4" borderId="0" xfId="0" applyNumberFormat="1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8" fillId="2" borderId="0" xfId="0" applyFont="1" applyFill="1" applyBorder="1"/>
    <xf numFmtId="0" fontId="2" fillId="2" borderId="0" xfId="0" applyFont="1" applyFill="1" applyBorder="1"/>
    <xf numFmtId="0" fontId="8" fillId="3" borderId="0" xfId="0" applyFont="1" applyFill="1" applyBorder="1"/>
    <xf numFmtId="0" fontId="2" fillId="3" borderId="0" xfId="0" applyFont="1" applyFill="1" applyBorder="1"/>
    <xf numFmtId="164" fontId="6" fillId="0" borderId="0" xfId="0" applyNumberFormat="1" applyFont="1" applyFill="1" applyBorder="1"/>
    <xf numFmtId="0" fontId="8" fillId="0" borderId="0" xfId="0" applyFont="1" applyFill="1" applyBorder="1"/>
    <xf numFmtId="165" fontId="6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9" fillId="0" borderId="5" xfId="0" applyNumberFormat="1" applyFont="1" applyFill="1" applyBorder="1" applyAlignment="1">
      <alignment horizontal="left"/>
    </xf>
    <xf numFmtId="0" fontId="2" fillId="0" borderId="6" xfId="0" applyNumberFormat="1" applyFont="1" applyFill="1" applyBorder="1"/>
    <xf numFmtId="0" fontId="2" fillId="0" borderId="6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left"/>
    </xf>
    <xf numFmtId="0" fontId="9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10" fillId="0" borderId="6" xfId="0" applyNumberFormat="1" applyFont="1" applyFill="1" applyBorder="1" applyAlignment="1">
      <alignment horizontal="center"/>
    </xf>
    <xf numFmtId="0" fontId="9" fillId="0" borderId="8" xfId="0" applyNumberFormat="1" applyFont="1" applyFill="1" applyBorder="1"/>
    <xf numFmtId="0" fontId="9" fillId="0" borderId="0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center"/>
    </xf>
    <xf numFmtId="0" fontId="9" fillId="0" borderId="9" xfId="0" applyNumberFormat="1" applyFont="1" applyFill="1" applyBorder="1"/>
    <xf numFmtId="0" fontId="9" fillId="0" borderId="10" xfId="0" applyNumberFormat="1" applyFont="1" applyFill="1" applyBorder="1"/>
    <xf numFmtId="0" fontId="10" fillId="0" borderId="10" xfId="0" applyNumberFormat="1" applyFont="1" applyFill="1" applyBorder="1"/>
    <xf numFmtId="0" fontId="9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5" fontId="1" fillId="5" borderId="13" xfId="0" applyNumberFormat="1" applyFont="1" applyFill="1" applyBorder="1" applyAlignment="1">
      <alignment horizontal="center" vertical="center" wrapText="1"/>
    </xf>
    <xf numFmtId="15" fontId="12" fillId="5" borderId="1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Border="1"/>
    <xf numFmtId="165" fontId="2" fillId="6" borderId="0" xfId="0" applyNumberFormat="1" applyFont="1" applyFill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15" fontId="14" fillId="0" borderId="0" xfId="0" applyNumberFormat="1" applyFont="1" applyAlignment="1">
      <alignment horizontal="center"/>
    </xf>
    <xf numFmtId="165" fontId="1" fillId="0" borderId="1" xfId="0" applyNumberFormat="1" applyFont="1" applyBorder="1"/>
    <xf numFmtId="165" fontId="1" fillId="0" borderId="0" xfId="0" applyNumberFormat="1" applyFont="1"/>
    <xf numFmtId="0" fontId="1" fillId="0" borderId="0" xfId="0" applyFont="1" applyBorder="1" applyAlignment="1"/>
    <xf numFmtId="165" fontId="1" fillId="0" borderId="0" xfId="0" applyNumberFormat="1" applyFont="1" applyBorder="1"/>
    <xf numFmtId="0" fontId="0" fillId="0" borderId="0" xfId="0" applyFont="1" applyBorder="1" applyAlignment="1"/>
    <xf numFmtId="0" fontId="11" fillId="0" borderId="0" xfId="0" applyFont="1" applyAlignment="1">
      <alignment horizontal="center"/>
    </xf>
    <xf numFmtId="0" fontId="1" fillId="0" borderId="0" xfId="0" applyFont="1" applyAlignment="1"/>
    <xf numFmtId="15" fontId="12" fillId="0" borderId="0" xfId="0" applyNumberFormat="1" applyFont="1" applyAlignment="1">
      <alignment horizontal="center"/>
    </xf>
    <xf numFmtId="0" fontId="11" fillId="0" borderId="0" xfId="0" applyFont="1" applyAlignment="1"/>
    <xf numFmtId="165" fontId="11" fillId="0" borderId="0" xfId="0" applyNumberFormat="1" applyFont="1"/>
    <xf numFmtId="15" fontId="11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4" fontId="11" fillId="0" borderId="0" xfId="0" applyNumberFormat="1" applyFont="1" applyBorder="1"/>
    <xf numFmtId="0" fontId="16" fillId="0" borderId="0" xfId="0" applyFont="1"/>
    <xf numFmtId="165" fontId="11" fillId="0" borderId="0" xfId="0" applyNumberFormat="1" applyFont="1" applyBorder="1"/>
    <xf numFmtId="0" fontId="17" fillId="0" borderId="1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3" fontId="18" fillId="0" borderId="11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justify" vertical="center" wrapText="1"/>
    </xf>
    <xf numFmtId="3" fontId="17" fillId="0" borderId="11" xfId="0" applyNumberFormat="1" applyFont="1" applyBorder="1" applyAlignment="1">
      <alignment vertical="center" wrapText="1"/>
    </xf>
    <xf numFmtId="3" fontId="0" fillId="0" borderId="0" xfId="0" applyNumberFormat="1"/>
    <xf numFmtId="0" fontId="1" fillId="5" borderId="1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left"/>
    </xf>
    <xf numFmtId="14" fontId="0" fillId="6" borderId="0" xfId="0" applyNumberFormat="1" applyFont="1" applyFill="1" applyAlignment="1">
      <alignment horizontal="center" vertical="center" wrapText="1"/>
    </xf>
    <xf numFmtId="14" fontId="0" fillId="6" borderId="0" xfId="0" applyNumberFormat="1" applyFont="1" applyFill="1" applyBorder="1" applyAlignment="1">
      <alignment horizontal="left"/>
    </xf>
    <xf numFmtId="0" fontId="0" fillId="6" borderId="0" xfId="0" applyFont="1" applyFill="1" applyBorder="1"/>
    <xf numFmtId="49" fontId="0" fillId="6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165" fontId="0" fillId="0" borderId="0" xfId="0" applyNumberFormat="1" applyFont="1" applyBorder="1"/>
    <xf numFmtId="0" fontId="19" fillId="0" borderId="0" xfId="0" applyFont="1" applyFill="1" applyAlignment="1">
      <alignment horizontal="center"/>
    </xf>
    <xf numFmtId="0" fontId="19" fillId="0" borderId="0" xfId="0" applyFont="1"/>
    <xf numFmtId="0" fontId="2" fillId="0" borderId="0" xfId="0" applyFont="1" applyFill="1" applyBorder="1" applyAlignment="1">
      <alignment horizontal="center"/>
    </xf>
    <xf numFmtId="15" fontId="14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" fillId="6" borderId="0" xfId="0" applyFont="1" applyFill="1" applyBorder="1" applyAlignment="1"/>
    <xf numFmtId="0" fontId="0" fillId="6" borderId="0" xfId="0" applyFont="1" applyFill="1" applyBorder="1" applyAlignment="1"/>
    <xf numFmtId="166" fontId="18" fillId="0" borderId="11" xfId="0" applyNumberFormat="1" applyFont="1" applyBorder="1" applyAlignment="1">
      <alignment vertical="center" wrapText="1"/>
    </xf>
    <xf numFmtId="0" fontId="8" fillId="7" borderId="0" xfId="0" applyFont="1" applyFill="1" applyBorder="1"/>
    <xf numFmtId="0" fontId="2" fillId="7" borderId="0" xfId="0" applyFont="1" applyFill="1" applyBorder="1"/>
    <xf numFmtId="0" fontId="2" fillId="7" borderId="2" xfId="0" applyFont="1" applyFill="1" applyBorder="1"/>
    <xf numFmtId="14" fontId="2" fillId="7" borderId="2" xfId="0" applyNumberFormat="1" applyFont="1" applyFill="1" applyBorder="1" applyAlignment="1">
      <alignment horizontal="left"/>
    </xf>
    <xf numFmtId="164" fontId="3" fillId="7" borderId="2" xfId="0" applyNumberFormat="1" applyFont="1" applyFill="1" applyBorder="1"/>
    <xf numFmtId="0" fontId="2" fillId="8" borderId="2" xfId="0" applyFont="1" applyFill="1" applyBorder="1"/>
    <xf numFmtId="14" fontId="2" fillId="8" borderId="2" xfId="0" applyNumberFormat="1" applyFont="1" applyFill="1" applyBorder="1" applyAlignment="1">
      <alignment horizontal="left"/>
    </xf>
    <xf numFmtId="164" fontId="3" fillId="8" borderId="2" xfId="0" applyNumberFormat="1" applyFont="1" applyFill="1" applyBorder="1"/>
    <xf numFmtId="0" fontId="2" fillId="8" borderId="0" xfId="0" applyFont="1" applyFill="1" applyBorder="1"/>
    <xf numFmtId="0" fontId="8" fillId="8" borderId="0" xfId="0" applyFont="1" applyFill="1" applyBorder="1"/>
    <xf numFmtId="0" fontId="2" fillId="9" borderId="2" xfId="0" applyFont="1" applyFill="1" applyBorder="1"/>
    <xf numFmtId="14" fontId="2" fillId="9" borderId="2" xfId="0" applyNumberFormat="1" applyFont="1" applyFill="1" applyBorder="1" applyAlignment="1">
      <alignment horizontal="left"/>
    </xf>
    <xf numFmtId="164" fontId="3" fillId="9" borderId="2" xfId="0" applyNumberFormat="1" applyFont="1" applyFill="1" applyBorder="1"/>
    <xf numFmtId="0" fontId="8" fillId="9" borderId="0" xfId="0" applyFont="1" applyFill="1" applyBorder="1"/>
    <xf numFmtId="0" fontId="2" fillId="9" borderId="0" xfId="0" applyFont="1" applyFill="1" applyBorder="1"/>
    <xf numFmtId="165" fontId="1" fillId="0" borderId="0" xfId="0" applyNumberFormat="1" applyFont="1" applyFill="1"/>
    <xf numFmtId="0" fontId="11" fillId="0" borderId="0" xfId="0" applyFont="1" applyFill="1"/>
    <xf numFmtId="167" fontId="18" fillId="0" borderId="11" xfId="0" applyNumberFormat="1" applyFont="1" applyBorder="1" applyAlignment="1">
      <alignment horizontal="right" vertical="center" wrapText="1"/>
    </xf>
    <xf numFmtId="0" fontId="11" fillId="6" borderId="0" xfId="0" applyFont="1" applyFill="1" applyBorder="1" applyAlignment="1"/>
    <xf numFmtId="0" fontId="21" fillId="0" borderId="0" xfId="0" applyFont="1"/>
    <xf numFmtId="0" fontId="2" fillId="10" borderId="2" xfId="0" applyFont="1" applyFill="1" applyBorder="1"/>
    <xf numFmtId="14" fontId="2" fillId="10" borderId="2" xfId="0" applyNumberFormat="1" applyFont="1" applyFill="1" applyBorder="1" applyAlignment="1">
      <alignment horizontal="left"/>
    </xf>
    <xf numFmtId="164" fontId="3" fillId="10" borderId="2" xfId="0" applyNumberFormat="1" applyFont="1" applyFill="1" applyBorder="1"/>
    <xf numFmtId="0" fontId="8" fillId="10" borderId="0" xfId="0" applyFont="1" applyFill="1" applyBorder="1"/>
    <xf numFmtId="0" fontId="2" fillId="10" borderId="0" xfId="0" applyFont="1" applyFill="1" applyBorder="1"/>
    <xf numFmtId="14" fontId="2" fillId="0" borderId="6" xfId="0" applyNumberFormat="1" applyFont="1" applyFill="1" applyBorder="1" applyAlignment="1">
      <alignment horizontal="left"/>
    </xf>
    <xf numFmtId="164" fontId="3" fillId="0" borderId="6" xfId="0" applyNumberFormat="1" applyFont="1" applyFill="1" applyBorder="1"/>
    <xf numFmtId="0" fontId="3" fillId="0" borderId="6" xfId="0" applyFont="1" applyFill="1" applyBorder="1"/>
    <xf numFmtId="0" fontId="3" fillId="0" borderId="15" xfId="0" applyFont="1" applyFill="1" applyBorder="1"/>
    <xf numFmtId="165" fontId="6" fillId="0" borderId="16" xfId="0" applyNumberFormat="1" applyFont="1" applyFill="1" applyBorder="1"/>
    <xf numFmtId="0" fontId="3" fillId="0" borderId="16" xfId="0" applyFont="1" applyFill="1" applyBorder="1"/>
    <xf numFmtId="14" fontId="2" fillId="0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4" fontId="0" fillId="0" borderId="0" xfId="0" applyNumberFormat="1"/>
    <xf numFmtId="4" fontId="3" fillId="0" borderId="0" xfId="0" applyNumberFormat="1" applyFont="1" applyBorder="1"/>
    <xf numFmtId="4" fontId="3" fillId="0" borderId="0" xfId="0" applyNumberFormat="1" applyFont="1"/>
    <xf numFmtId="4" fontId="7" fillId="0" borderId="0" xfId="0" applyNumberFormat="1" applyFont="1"/>
    <xf numFmtId="4" fontId="3" fillId="0" borderId="0" xfId="0" applyNumberFormat="1" applyFont="1" applyFill="1" applyBorder="1"/>
    <xf numFmtId="4" fontId="3" fillId="4" borderId="0" xfId="0" applyNumberFormat="1" applyFont="1" applyFill="1" applyBorder="1"/>
    <xf numFmtId="4" fontId="7" fillId="0" borderId="0" xfId="0" applyNumberFormat="1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14" fontId="23" fillId="2" borderId="2" xfId="0" applyNumberFormat="1" applyFont="1" applyFill="1" applyBorder="1" applyAlignment="1">
      <alignment horizontal="left"/>
    </xf>
    <xf numFmtId="14" fontId="24" fillId="6" borderId="0" xfId="0" applyNumberFormat="1" applyFont="1" applyFill="1" applyAlignment="1">
      <alignment horizontal="center" vertical="center" wrapText="1"/>
    </xf>
    <xf numFmtId="49" fontId="22" fillId="6" borderId="0" xfId="0" applyNumberFormat="1" applyFont="1" applyFill="1" applyBorder="1" applyAlignment="1">
      <alignment horizontal="center"/>
    </xf>
    <xf numFmtId="164" fontId="7" fillId="0" borderId="0" xfId="0" applyNumberFormat="1" applyFont="1" applyFill="1"/>
    <xf numFmtId="14" fontId="5" fillId="0" borderId="0" xfId="0" applyNumberFormat="1" applyFont="1" applyFill="1" applyBorder="1" applyAlignment="1">
      <alignment horizontal="center"/>
    </xf>
    <xf numFmtId="165" fontId="3" fillId="2" borderId="3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3" borderId="2" xfId="0" applyNumberFormat="1" applyFont="1" applyFill="1" applyBorder="1"/>
    <xf numFmtId="165" fontId="3" fillId="4" borderId="0" xfId="0" applyNumberFormat="1" applyFont="1" applyFill="1" applyBorder="1"/>
    <xf numFmtId="165" fontId="3" fillId="7" borderId="2" xfId="0" applyNumberFormat="1" applyFont="1" applyFill="1" applyBorder="1"/>
    <xf numFmtId="165" fontId="3" fillId="8" borderId="2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8" xfId="0" applyFont="1" applyFill="1" applyBorder="1"/>
    <xf numFmtId="0" fontId="5" fillId="0" borderId="8" xfId="0" applyFont="1" applyFill="1" applyBorder="1"/>
    <xf numFmtId="165" fontId="3" fillId="0" borderId="16" xfId="0" applyNumberFormat="1" applyFont="1" applyFill="1" applyBorder="1"/>
    <xf numFmtId="0" fontId="2" fillId="0" borderId="9" xfId="0" applyFont="1" applyFill="1" applyBorder="1"/>
    <xf numFmtId="0" fontId="10" fillId="0" borderId="0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168" fontId="18" fillId="0" borderId="11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right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vertical="center" wrapText="1"/>
    </xf>
    <xf numFmtId="164" fontId="18" fillId="0" borderId="11" xfId="0" applyNumberFormat="1" applyFont="1" applyBorder="1" applyAlignment="1">
      <alignment horizontal="right" vertical="center" wrapText="1"/>
    </xf>
    <xf numFmtId="164" fontId="17" fillId="0" borderId="11" xfId="0" applyNumberFormat="1" applyFont="1" applyBorder="1" applyAlignment="1">
      <alignment vertical="center" wrapText="1"/>
    </xf>
    <xf numFmtId="165" fontId="18" fillId="0" borderId="11" xfId="0" applyNumberFormat="1" applyFont="1" applyBorder="1" applyAlignment="1">
      <alignment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center"/>
    </xf>
    <xf numFmtId="165" fontId="3" fillId="2" borderId="19" xfId="0" applyNumberFormat="1" applyFont="1" applyFill="1" applyBorder="1"/>
    <xf numFmtId="165" fontId="6" fillId="2" borderId="19" xfId="0" applyNumberFormat="1" applyFont="1" applyFill="1" applyBorder="1"/>
    <xf numFmtId="165" fontId="3" fillId="3" borderId="20" xfId="0" applyNumberFormat="1" applyFont="1" applyFill="1" applyBorder="1"/>
    <xf numFmtId="165" fontId="3" fillId="7" borderId="20" xfId="0" applyNumberFormat="1" applyFont="1" applyFill="1" applyBorder="1"/>
    <xf numFmtId="165" fontId="6" fillId="8" borderId="20" xfId="0" applyNumberFormat="1" applyFont="1" applyFill="1" applyBorder="1"/>
    <xf numFmtId="165" fontId="3" fillId="8" borderId="20" xfId="0" applyNumberFormat="1" applyFont="1" applyFill="1" applyBorder="1"/>
    <xf numFmtId="164" fontId="3" fillId="9" borderId="20" xfId="0" applyNumberFormat="1" applyFont="1" applyFill="1" applyBorder="1"/>
    <xf numFmtId="164" fontId="3" fillId="10" borderId="20" xfId="0" applyNumberFormat="1" applyFont="1" applyFill="1" applyBorder="1"/>
    <xf numFmtId="0" fontId="10" fillId="0" borderId="12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3" fillId="2" borderId="21" xfId="0" applyNumberFormat="1" applyFont="1" applyFill="1" applyBorder="1"/>
    <xf numFmtId="164" fontId="3" fillId="2" borderId="22" xfId="0" applyNumberFormat="1" applyFont="1" applyFill="1" applyBorder="1"/>
    <xf numFmtId="164" fontId="3" fillId="3" borderId="22" xfId="0" applyNumberFormat="1" applyFont="1" applyFill="1" applyBorder="1"/>
    <xf numFmtId="164" fontId="3" fillId="7" borderId="22" xfId="0" applyNumberFormat="1" applyFont="1" applyFill="1" applyBorder="1"/>
    <xf numFmtId="164" fontId="3" fillId="8" borderId="22" xfId="0" applyNumberFormat="1" applyFont="1" applyFill="1" applyBorder="1"/>
    <xf numFmtId="164" fontId="3" fillId="9" borderId="22" xfId="0" applyNumberFormat="1" applyFont="1" applyFill="1" applyBorder="1"/>
    <xf numFmtId="164" fontId="3" fillId="10" borderId="22" xfId="0" applyNumberFormat="1" applyFont="1" applyFill="1" applyBorder="1"/>
    <xf numFmtId="0" fontId="10" fillId="0" borderId="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3" fillId="2" borderId="23" xfId="0" applyNumberFormat="1" applyFont="1" applyFill="1" applyBorder="1"/>
    <xf numFmtId="164" fontId="3" fillId="0" borderId="18" xfId="0" applyNumberFormat="1" applyFont="1" applyFill="1" applyBorder="1" applyAlignment="1">
      <alignment horizontal="right"/>
    </xf>
    <xf numFmtId="164" fontId="3" fillId="0" borderId="18" xfId="0" applyNumberFormat="1" applyFont="1" applyFill="1" applyBorder="1"/>
    <xf numFmtId="164" fontId="3" fillId="4" borderId="18" xfId="0" applyNumberFormat="1" applyFont="1" applyFill="1" applyBorder="1"/>
    <xf numFmtId="164" fontId="3" fillId="8" borderId="24" xfId="0" applyNumberFormat="1" applyFont="1" applyFill="1" applyBorder="1"/>
    <xf numFmtId="164" fontId="3" fillId="9" borderId="24" xfId="0" applyNumberFormat="1" applyFont="1" applyFill="1" applyBorder="1"/>
    <xf numFmtId="164" fontId="3" fillId="10" borderId="24" xfId="0" applyNumberFormat="1" applyFont="1" applyFill="1" applyBorder="1"/>
    <xf numFmtId="164" fontId="0" fillId="0" borderId="18" xfId="0" applyNumberFormat="1" applyBorder="1"/>
    <xf numFmtId="164" fontId="6" fillId="0" borderId="18" xfId="0" applyNumberFormat="1" applyFont="1" applyFill="1" applyBorder="1"/>
    <xf numFmtId="164" fontId="3" fillId="0" borderId="17" xfId="0" applyNumberFormat="1" applyFont="1" applyFill="1" applyBorder="1"/>
    <xf numFmtId="165" fontId="3" fillId="0" borderId="18" xfId="0" applyNumberFormat="1" applyFont="1" applyFill="1" applyBorder="1"/>
    <xf numFmtId="165" fontId="6" fillId="0" borderId="18" xfId="0" applyNumberFormat="1" applyFont="1" applyFill="1" applyBorder="1"/>
    <xf numFmtId="164" fontId="3" fillId="0" borderId="14" xfId="0" applyNumberFormat="1" applyFont="1" applyFill="1" applyBorder="1"/>
    <xf numFmtId="0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164" fontId="1" fillId="11" borderId="1" xfId="0" applyNumberFormat="1" applyFont="1" applyFill="1" applyBorder="1" applyAlignment="1">
      <alignment horizontal="center"/>
    </xf>
    <xf numFmtId="164" fontId="6" fillId="2" borderId="24" xfId="0" applyNumberFormat="1" applyFont="1" applyFill="1" applyBorder="1"/>
    <xf numFmtId="164" fontId="6" fillId="3" borderId="24" xfId="0" applyNumberFormat="1" applyFont="1" applyFill="1" applyBorder="1"/>
    <xf numFmtId="164" fontId="6" fillId="2" borderId="23" xfId="0" applyNumberFormat="1" applyFont="1" applyFill="1" applyBorder="1"/>
    <xf numFmtId="164" fontId="26" fillId="7" borderId="24" xfId="0" applyNumberFormat="1" applyFont="1" applyFill="1" applyBorder="1"/>
    <xf numFmtId="14" fontId="23" fillId="8" borderId="2" xfId="0" applyNumberFormat="1" applyFont="1" applyFill="1" applyBorder="1" applyAlignment="1">
      <alignment horizontal="left"/>
    </xf>
    <xf numFmtId="164" fontId="27" fillId="0" borderId="11" xfId="0" applyNumberFormat="1" applyFont="1" applyBorder="1" applyAlignment="1">
      <alignment vertical="center" wrapText="1"/>
    </xf>
    <xf numFmtId="165" fontId="27" fillId="0" borderId="11" xfId="0" applyNumberFormat="1" applyFont="1" applyBorder="1" applyAlignment="1">
      <alignment vertical="center" wrapText="1"/>
    </xf>
    <xf numFmtId="14" fontId="23" fillId="2" borderId="3" xfId="0" applyNumberFormat="1" applyFont="1" applyFill="1" applyBorder="1" applyAlignment="1">
      <alignment horizontal="left"/>
    </xf>
    <xf numFmtId="0" fontId="2" fillId="12" borderId="0" xfId="0" applyFont="1" applyFill="1" applyBorder="1"/>
    <xf numFmtId="0" fontId="8" fillId="12" borderId="0" xfId="0" applyFont="1" applyFill="1" applyBorder="1"/>
    <xf numFmtId="0" fontId="2" fillId="13" borderId="2" xfId="0" applyFont="1" applyFill="1" applyBorder="1"/>
    <xf numFmtId="14" fontId="2" fillId="13" borderId="2" xfId="0" applyNumberFormat="1" applyFont="1" applyFill="1" applyBorder="1" applyAlignment="1">
      <alignment horizontal="left"/>
    </xf>
    <xf numFmtId="164" fontId="3" fillId="13" borderId="2" xfId="0" applyNumberFormat="1" applyFont="1" applyFill="1" applyBorder="1"/>
    <xf numFmtId="165" fontId="3" fillId="13" borderId="20" xfId="0" applyNumberFormat="1" applyFont="1" applyFill="1" applyBorder="1"/>
    <xf numFmtId="164" fontId="3" fillId="13" borderId="24" xfId="0" applyNumberFormat="1" applyFont="1" applyFill="1" applyBorder="1"/>
    <xf numFmtId="164" fontId="3" fillId="13" borderId="22" xfId="0" applyNumberFormat="1" applyFont="1" applyFill="1" applyBorder="1"/>
    <xf numFmtId="0" fontId="8" fillId="13" borderId="0" xfId="0" applyFont="1" applyFill="1" applyBorder="1"/>
    <xf numFmtId="0" fontId="2" fillId="13" borderId="0" xfId="0" applyFont="1" applyFill="1" applyBorder="1"/>
    <xf numFmtId="0" fontId="2" fillId="12" borderId="2" xfId="0" applyFont="1" applyFill="1" applyBorder="1"/>
    <xf numFmtId="14" fontId="2" fillId="12" borderId="2" xfId="0" applyNumberFormat="1" applyFont="1" applyFill="1" applyBorder="1" applyAlignment="1">
      <alignment horizontal="left"/>
    </xf>
    <xf numFmtId="164" fontId="3" fillId="12" borderId="2" xfId="0" applyNumberFormat="1" applyFont="1" applyFill="1" applyBorder="1"/>
    <xf numFmtId="0" fontId="5" fillId="14" borderId="2" xfId="0" applyFont="1" applyFill="1" applyBorder="1"/>
    <xf numFmtId="0" fontId="2" fillId="14" borderId="2" xfId="0" applyFont="1" applyFill="1" applyBorder="1"/>
    <xf numFmtId="0" fontId="3" fillId="0" borderId="0" xfId="0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165" fontId="15" fillId="0" borderId="7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8" fillId="0" borderId="18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5" fontId="18" fillId="0" borderId="17" xfId="0" applyNumberFormat="1" applyFont="1" applyBorder="1" applyAlignment="1">
      <alignment horizontal="center" vertical="center" wrapText="1"/>
    </xf>
    <xf numFmtId="165" fontId="18" fillId="0" borderId="18" xfId="0" applyNumberFormat="1" applyFont="1" applyBorder="1" applyAlignment="1">
      <alignment horizontal="center"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165" fontId="18" fillId="0" borderId="17" xfId="0" applyNumberFormat="1" applyFont="1" applyBorder="1" applyAlignment="1">
      <alignment horizontal="right" vertical="center" wrapText="1"/>
    </xf>
    <xf numFmtId="165" fontId="18" fillId="0" borderId="18" xfId="0" applyNumberFormat="1" applyFont="1" applyBorder="1" applyAlignment="1">
      <alignment horizontal="right" vertical="center" wrapText="1"/>
    </xf>
    <xf numFmtId="165" fontId="18" fillId="0" borderId="1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3737"/>
      <color rgb="FFFF7C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88"/>
  <sheetViews>
    <sheetView tabSelected="1" view="pageLayout" topLeftCell="A43" zoomScale="75" zoomScaleNormal="100" zoomScalePageLayoutView="75" workbookViewId="0">
      <selection activeCell="I80" sqref="I79:I82"/>
    </sheetView>
  </sheetViews>
  <sheetFormatPr defaultRowHeight="15" x14ac:dyDescent="0.25"/>
  <cols>
    <col min="1" max="1" width="4.42578125" style="146" customWidth="1"/>
    <col min="2" max="2" width="50.28515625" customWidth="1"/>
    <col min="3" max="3" width="20.28515625" customWidth="1"/>
    <col min="4" max="4" width="25.5703125" customWidth="1"/>
    <col min="5" max="5" width="15.85546875" customWidth="1"/>
    <col min="6" max="6" width="14.5703125" customWidth="1"/>
    <col min="7" max="7" width="13.5703125" style="72" customWidth="1"/>
    <col min="8" max="8" width="14.42578125" style="72" customWidth="1"/>
    <col min="9" max="9" width="15.28515625" style="72" customWidth="1"/>
    <col min="10" max="10" width="15.140625" customWidth="1"/>
    <col min="11" max="11" width="14.140625" customWidth="1"/>
    <col min="12" max="12" width="11.28515625" style="162" bestFit="1" customWidth="1"/>
    <col min="14" max="14" width="12.28515625" bestFit="1" customWidth="1"/>
    <col min="18" max="18" width="17.5703125" customWidth="1"/>
    <col min="19" max="19" width="9.140625" style="4"/>
    <col min="20" max="20" width="12.85546875" style="5" customWidth="1"/>
    <col min="21" max="21" width="13" style="4" customWidth="1"/>
    <col min="22" max="22" width="11.28515625" style="4" customWidth="1"/>
    <col min="254" max="254" width="3.140625" customWidth="1"/>
    <col min="255" max="255" width="32.42578125" customWidth="1"/>
    <col min="256" max="256" width="10.85546875" customWidth="1"/>
    <col min="257" max="257" width="25.5703125" customWidth="1"/>
    <col min="258" max="258" width="15.85546875" customWidth="1"/>
    <col min="259" max="259" width="14.5703125" customWidth="1"/>
    <col min="260" max="260" width="16.5703125" customWidth="1"/>
    <col min="261" max="261" width="15.28515625" customWidth="1"/>
    <col min="262" max="263" width="13.5703125" customWidth="1"/>
    <col min="264" max="265" width="14" customWidth="1"/>
    <col min="274" max="274" width="17.5703125" customWidth="1"/>
    <col min="276" max="276" width="12.85546875" customWidth="1"/>
    <col min="277" max="277" width="13" customWidth="1"/>
    <col min="278" max="278" width="11.28515625" customWidth="1"/>
    <col min="510" max="510" width="3.140625" customWidth="1"/>
    <col min="511" max="511" width="32.42578125" customWidth="1"/>
    <col min="512" max="512" width="10.85546875" customWidth="1"/>
    <col min="513" max="513" width="25.5703125" customWidth="1"/>
    <col min="514" max="514" width="15.85546875" customWidth="1"/>
    <col min="515" max="515" width="14.5703125" customWidth="1"/>
    <col min="516" max="516" width="16.5703125" customWidth="1"/>
    <col min="517" max="517" width="15.28515625" customWidth="1"/>
    <col min="518" max="519" width="13.5703125" customWidth="1"/>
    <col min="520" max="521" width="14" customWidth="1"/>
    <col min="530" max="530" width="17.5703125" customWidth="1"/>
    <col min="532" max="532" width="12.85546875" customWidth="1"/>
    <col min="533" max="533" width="13" customWidth="1"/>
    <col min="534" max="534" width="11.28515625" customWidth="1"/>
    <col min="766" max="766" width="3.140625" customWidth="1"/>
    <col min="767" max="767" width="32.42578125" customWidth="1"/>
    <col min="768" max="768" width="10.85546875" customWidth="1"/>
    <col min="769" max="769" width="25.5703125" customWidth="1"/>
    <col min="770" max="770" width="15.85546875" customWidth="1"/>
    <col min="771" max="771" width="14.5703125" customWidth="1"/>
    <col min="772" max="772" width="16.5703125" customWidth="1"/>
    <col min="773" max="773" width="15.28515625" customWidth="1"/>
    <col min="774" max="775" width="13.5703125" customWidth="1"/>
    <col min="776" max="777" width="14" customWidth="1"/>
    <col min="786" max="786" width="17.5703125" customWidth="1"/>
    <col min="788" max="788" width="12.85546875" customWidth="1"/>
    <col min="789" max="789" width="13" customWidth="1"/>
    <col min="790" max="790" width="11.28515625" customWidth="1"/>
    <col min="1022" max="1022" width="3.140625" customWidth="1"/>
    <col min="1023" max="1023" width="32.42578125" customWidth="1"/>
    <col min="1024" max="1024" width="10.85546875" customWidth="1"/>
    <col min="1025" max="1025" width="25.5703125" customWidth="1"/>
    <col min="1026" max="1026" width="15.85546875" customWidth="1"/>
    <col min="1027" max="1027" width="14.5703125" customWidth="1"/>
    <col min="1028" max="1028" width="16.5703125" customWidth="1"/>
    <col min="1029" max="1029" width="15.28515625" customWidth="1"/>
    <col min="1030" max="1031" width="13.5703125" customWidth="1"/>
    <col min="1032" max="1033" width="14" customWidth="1"/>
    <col min="1042" max="1042" width="17.5703125" customWidth="1"/>
    <col min="1044" max="1044" width="12.85546875" customWidth="1"/>
    <col min="1045" max="1045" width="13" customWidth="1"/>
    <col min="1046" max="1046" width="11.28515625" customWidth="1"/>
    <col min="1278" max="1278" width="3.140625" customWidth="1"/>
    <col min="1279" max="1279" width="32.42578125" customWidth="1"/>
    <col min="1280" max="1280" width="10.85546875" customWidth="1"/>
    <col min="1281" max="1281" width="25.5703125" customWidth="1"/>
    <col min="1282" max="1282" width="15.85546875" customWidth="1"/>
    <col min="1283" max="1283" width="14.5703125" customWidth="1"/>
    <col min="1284" max="1284" width="16.5703125" customWidth="1"/>
    <col min="1285" max="1285" width="15.28515625" customWidth="1"/>
    <col min="1286" max="1287" width="13.5703125" customWidth="1"/>
    <col min="1288" max="1289" width="14" customWidth="1"/>
    <col min="1298" max="1298" width="17.5703125" customWidth="1"/>
    <col min="1300" max="1300" width="12.85546875" customWidth="1"/>
    <col min="1301" max="1301" width="13" customWidth="1"/>
    <col min="1302" max="1302" width="11.28515625" customWidth="1"/>
    <col min="1534" max="1534" width="3.140625" customWidth="1"/>
    <col min="1535" max="1535" width="32.42578125" customWidth="1"/>
    <col min="1536" max="1536" width="10.85546875" customWidth="1"/>
    <col min="1537" max="1537" width="25.5703125" customWidth="1"/>
    <col min="1538" max="1538" width="15.85546875" customWidth="1"/>
    <col min="1539" max="1539" width="14.5703125" customWidth="1"/>
    <col min="1540" max="1540" width="16.5703125" customWidth="1"/>
    <col min="1541" max="1541" width="15.28515625" customWidth="1"/>
    <col min="1542" max="1543" width="13.5703125" customWidth="1"/>
    <col min="1544" max="1545" width="14" customWidth="1"/>
    <col min="1554" max="1554" width="17.5703125" customWidth="1"/>
    <col min="1556" max="1556" width="12.85546875" customWidth="1"/>
    <col min="1557" max="1557" width="13" customWidth="1"/>
    <col min="1558" max="1558" width="11.28515625" customWidth="1"/>
    <col min="1790" max="1790" width="3.140625" customWidth="1"/>
    <col min="1791" max="1791" width="32.42578125" customWidth="1"/>
    <col min="1792" max="1792" width="10.85546875" customWidth="1"/>
    <col min="1793" max="1793" width="25.5703125" customWidth="1"/>
    <col min="1794" max="1794" width="15.85546875" customWidth="1"/>
    <col min="1795" max="1795" width="14.5703125" customWidth="1"/>
    <col min="1796" max="1796" width="16.5703125" customWidth="1"/>
    <col min="1797" max="1797" width="15.28515625" customWidth="1"/>
    <col min="1798" max="1799" width="13.5703125" customWidth="1"/>
    <col min="1800" max="1801" width="14" customWidth="1"/>
    <col min="1810" max="1810" width="17.5703125" customWidth="1"/>
    <col min="1812" max="1812" width="12.85546875" customWidth="1"/>
    <col min="1813" max="1813" width="13" customWidth="1"/>
    <col min="1814" max="1814" width="11.28515625" customWidth="1"/>
    <col min="2046" max="2046" width="3.140625" customWidth="1"/>
    <col min="2047" max="2047" width="32.42578125" customWidth="1"/>
    <col min="2048" max="2048" width="10.85546875" customWidth="1"/>
    <col min="2049" max="2049" width="25.5703125" customWidth="1"/>
    <col min="2050" max="2050" width="15.85546875" customWidth="1"/>
    <col min="2051" max="2051" width="14.5703125" customWidth="1"/>
    <col min="2052" max="2052" width="16.5703125" customWidth="1"/>
    <col min="2053" max="2053" width="15.28515625" customWidth="1"/>
    <col min="2054" max="2055" width="13.5703125" customWidth="1"/>
    <col min="2056" max="2057" width="14" customWidth="1"/>
    <col min="2066" max="2066" width="17.5703125" customWidth="1"/>
    <col min="2068" max="2068" width="12.85546875" customWidth="1"/>
    <col min="2069" max="2069" width="13" customWidth="1"/>
    <col min="2070" max="2070" width="11.28515625" customWidth="1"/>
    <col min="2302" max="2302" width="3.140625" customWidth="1"/>
    <col min="2303" max="2303" width="32.42578125" customWidth="1"/>
    <col min="2304" max="2304" width="10.85546875" customWidth="1"/>
    <col min="2305" max="2305" width="25.5703125" customWidth="1"/>
    <col min="2306" max="2306" width="15.85546875" customWidth="1"/>
    <col min="2307" max="2307" width="14.5703125" customWidth="1"/>
    <col min="2308" max="2308" width="16.5703125" customWidth="1"/>
    <col min="2309" max="2309" width="15.28515625" customWidth="1"/>
    <col min="2310" max="2311" width="13.5703125" customWidth="1"/>
    <col min="2312" max="2313" width="14" customWidth="1"/>
    <col min="2322" max="2322" width="17.5703125" customWidth="1"/>
    <col min="2324" max="2324" width="12.85546875" customWidth="1"/>
    <col min="2325" max="2325" width="13" customWidth="1"/>
    <col min="2326" max="2326" width="11.28515625" customWidth="1"/>
    <col min="2558" max="2558" width="3.140625" customWidth="1"/>
    <col min="2559" max="2559" width="32.42578125" customWidth="1"/>
    <col min="2560" max="2560" width="10.85546875" customWidth="1"/>
    <col min="2561" max="2561" width="25.5703125" customWidth="1"/>
    <col min="2562" max="2562" width="15.85546875" customWidth="1"/>
    <col min="2563" max="2563" width="14.5703125" customWidth="1"/>
    <col min="2564" max="2564" width="16.5703125" customWidth="1"/>
    <col min="2565" max="2565" width="15.28515625" customWidth="1"/>
    <col min="2566" max="2567" width="13.5703125" customWidth="1"/>
    <col min="2568" max="2569" width="14" customWidth="1"/>
    <col min="2578" max="2578" width="17.5703125" customWidth="1"/>
    <col min="2580" max="2580" width="12.85546875" customWidth="1"/>
    <col min="2581" max="2581" width="13" customWidth="1"/>
    <col min="2582" max="2582" width="11.28515625" customWidth="1"/>
    <col min="2814" max="2814" width="3.140625" customWidth="1"/>
    <col min="2815" max="2815" width="32.42578125" customWidth="1"/>
    <col min="2816" max="2816" width="10.85546875" customWidth="1"/>
    <col min="2817" max="2817" width="25.5703125" customWidth="1"/>
    <col min="2818" max="2818" width="15.85546875" customWidth="1"/>
    <col min="2819" max="2819" width="14.5703125" customWidth="1"/>
    <col min="2820" max="2820" width="16.5703125" customWidth="1"/>
    <col min="2821" max="2821" width="15.28515625" customWidth="1"/>
    <col min="2822" max="2823" width="13.5703125" customWidth="1"/>
    <col min="2824" max="2825" width="14" customWidth="1"/>
    <col min="2834" max="2834" width="17.5703125" customWidth="1"/>
    <col min="2836" max="2836" width="12.85546875" customWidth="1"/>
    <col min="2837" max="2837" width="13" customWidth="1"/>
    <col min="2838" max="2838" width="11.28515625" customWidth="1"/>
    <col min="3070" max="3070" width="3.140625" customWidth="1"/>
    <col min="3071" max="3071" width="32.42578125" customWidth="1"/>
    <col min="3072" max="3072" width="10.85546875" customWidth="1"/>
    <col min="3073" max="3073" width="25.5703125" customWidth="1"/>
    <col min="3074" max="3074" width="15.85546875" customWidth="1"/>
    <col min="3075" max="3075" width="14.5703125" customWidth="1"/>
    <col min="3076" max="3076" width="16.5703125" customWidth="1"/>
    <col min="3077" max="3077" width="15.28515625" customWidth="1"/>
    <col min="3078" max="3079" width="13.5703125" customWidth="1"/>
    <col min="3080" max="3081" width="14" customWidth="1"/>
    <col min="3090" max="3090" width="17.5703125" customWidth="1"/>
    <col min="3092" max="3092" width="12.85546875" customWidth="1"/>
    <col min="3093" max="3093" width="13" customWidth="1"/>
    <col min="3094" max="3094" width="11.28515625" customWidth="1"/>
    <col min="3326" max="3326" width="3.140625" customWidth="1"/>
    <col min="3327" max="3327" width="32.42578125" customWidth="1"/>
    <col min="3328" max="3328" width="10.85546875" customWidth="1"/>
    <col min="3329" max="3329" width="25.5703125" customWidth="1"/>
    <col min="3330" max="3330" width="15.85546875" customWidth="1"/>
    <col min="3331" max="3331" width="14.5703125" customWidth="1"/>
    <col min="3332" max="3332" width="16.5703125" customWidth="1"/>
    <col min="3333" max="3333" width="15.28515625" customWidth="1"/>
    <col min="3334" max="3335" width="13.5703125" customWidth="1"/>
    <col min="3336" max="3337" width="14" customWidth="1"/>
    <col min="3346" max="3346" width="17.5703125" customWidth="1"/>
    <col min="3348" max="3348" width="12.85546875" customWidth="1"/>
    <col min="3349" max="3349" width="13" customWidth="1"/>
    <col min="3350" max="3350" width="11.28515625" customWidth="1"/>
    <col min="3582" max="3582" width="3.140625" customWidth="1"/>
    <col min="3583" max="3583" width="32.42578125" customWidth="1"/>
    <col min="3584" max="3584" width="10.85546875" customWidth="1"/>
    <col min="3585" max="3585" width="25.5703125" customWidth="1"/>
    <col min="3586" max="3586" width="15.85546875" customWidth="1"/>
    <col min="3587" max="3587" width="14.5703125" customWidth="1"/>
    <col min="3588" max="3588" width="16.5703125" customWidth="1"/>
    <col min="3589" max="3589" width="15.28515625" customWidth="1"/>
    <col min="3590" max="3591" width="13.5703125" customWidth="1"/>
    <col min="3592" max="3593" width="14" customWidth="1"/>
    <col min="3602" max="3602" width="17.5703125" customWidth="1"/>
    <col min="3604" max="3604" width="12.85546875" customWidth="1"/>
    <col min="3605" max="3605" width="13" customWidth="1"/>
    <col min="3606" max="3606" width="11.28515625" customWidth="1"/>
    <col min="3838" max="3838" width="3.140625" customWidth="1"/>
    <col min="3839" max="3839" width="32.42578125" customWidth="1"/>
    <col min="3840" max="3840" width="10.85546875" customWidth="1"/>
    <col min="3841" max="3841" width="25.5703125" customWidth="1"/>
    <col min="3842" max="3842" width="15.85546875" customWidth="1"/>
    <col min="3843" max="3843" width="14.5703125" customWidth="1"/>
    <col min="3844" max="3844" width="16.5703125" customWidth="1"/>
    <col min="3845" max="3845" width="15.28515625" customWidth="1"/>
    <col min="3846" max="3847" width="13.5703125" customWidth="1"/>
    <col min="3848" max="3849" width="14" customWidth="1"/>
    <col min="3858" max="3858" width="17.5703125" customWidth="1"/>
    <col min="3860" max="3860" width="12.85546875" customWidth="1"/>
    <col min="3861" max="3861" width="13" customWidth="1"/>
    <col min="3862" max="3862" width="11.28515625" customWidth="1"/>
    <col min="4094" max="4094" width="3.140625" customWidth="1"/>
    <col min="4095" max="4095" width="32.42578125" customWidth="1"/>
    <col min="4096" max="4096" width="10.85546875" customWidth="1"/>
    <col min="4097" max="4097" width="25.5703125" customWidth="1"/>
    <col min="4098" max="4098" width="15.85546875" customWidth="1"/>
    <col min="4099" max="4099" width="14.5703125" customWidth="1"/>
    <col min="4100" max="4100" width="16.5703125" customWidth="1"/>
    <col min="4101" max="4101" width="15.28515625" customWidth="1"/>
    <col min="4102" max="4103" width="13.5703125" customWidth="1"/>
    <col min="4104" max="4105" width="14" customWidth="1"/>
    <col min="4114" max="4114" width="17.5703125" customWidth="1"/>
    <col min="4116" max="4116" width="12.85546875" customWidth="1"/>
    <col min="4117" max="4117" width="13" customWidth="1"/>
    <col min="4118" max="4118" width="11.28515625" customWidth="1"/>
    <col min="4350" max="4350" width="3.140625" customWidth="1"/>
    <col min="4351" max="4351" width="32.42578125" customWidth="1"/>
    <col min="4352" max="4352" width="10.85546875" customWidth="1"/>
    <col min="4353" max="4353" width="25.5703125" customWidth="1"/>
    <col min="4354" max="4354" width="15.85546875" customWidth="1"/>
    <col min="4355" max="4355" width="14.5703125" customWidth="1"/>
    <col min="4356" max="4356" width="16.5703125" customWidth="1"/>
    <col min="4357" max="4357" width="15.28515625" customWidth="1"/>
    <col min="4358" max="4359" width="13.5703125" customWidth="1"/>
    <col min="4360" max="4361" width="14" customWidth="1"/>
    <col min="4370" max="4370" width="17.5703125" customWidth="1"/>
    <col min="4372" max="4372" width="12.85546875" customWidth="1"/>
    <col min="4373" max="4373" width="13" customWidth="1"/>
    <col min="4374" max="4374" width="11.28515625" customWidth="1"/>
    <col min="4606" max="4606" width="3.140625" customWidth="1"/>
    <col min="4607" max="4607" width="32.42578125" customWidth="1"/>
    <col min="4608" max="4608" width="10.85546875" customWidth="1"/>
    <col min="4609" max="4609" width="25.5703125" customWidth="1"/>
    <col min="4610" max="4610" width="15.85546875" customWidth="1"/>
    <col min="4611" max="4611" width="14.5703125" customWidth="1"/>
    <col min="4612" max="4612" width="16.5703125" customWidth="1"/>
    <col min="4613" max="4613" width="15.28515625" customWidth="1"/>
    <col min="4614" max="4615" width="13.5703125" customWidth="1"/>
    <col min="4616" max="4617" width="14" customWidth="1"/>
    <col min="4626" max="4626" width="17.5703125" customWidth="1"/>
    <col min="4628" max="4628" width="12.85546875" customWidth="1"/>
    <col min="4629" max="4629" width="13" customWidth="1"/>
    <col min="4630" max="4630" width="11.28515625" customWidth="1"/>
    <col min="4862" max="4862" width="3.140625" customWidth="1"/>
    <col min="4863" max="4863" width="32.42578125" customWidth="1"/>
    <col min="4864" max="4864" width="10.85546875" customWidth="1"/>
    <col min="4865" max="4865" width="25.5703125" customWidth="1"/>
    <col min="4866" max="4866" width="15.85546875" customWidth="1"/>
    <col min="4867" max="4867" width="14.5703125" customWidth="1"/>
    <col min="4868" max="4868" width="16.5703125" customWidth="1"/>
    <col min="4869" max="4869" width="15.28515625" customWidth="1"/>
    <col min="4870" max="4871" width="13.5703125" customWidth="1"/>
    <col min="4872" max="4873" width="14" customWidth="1"/>
    <col min="4882" max="4882" width="17.5703125" customWidth="1"/>
    <col min="4884" max="4884" width="12.85546875" customWidth="1"/>
    <col min="4885" max="4885" width="13" customWidth="1"/>
    <col min="4886" max="4886" width="11.28515625" customWidth="1"/>
    <col min="5118" max="5118" width="3.140625" customWidth="1"/>
    <col min="5119" max="5119" width="32.42578125" customWidth="1"/>
    <col min="5120" max="5120" width="10.85546875" customWidth="1"/>
    <col min="5121" max="5121" width="25.5703125" customWidth="1"/>
    <col min="5122" max="5122" width="15.85546875" customWidth="1"/>
    <col min="5123" max="5123" width="14.5703125" customWidth="1"/>
    <col min="5124" max="5124" width="16.5703125" customWidth="1"/>
    <col min="5125" max="5125" width="15.28515625" customWidth="1"/>
    <col min="5126" max="5127" width="13.5703125" customWidth="1"/>
    <col min="5128" max="5129" width="14" customWidth="1"/>
    <col min="5138" max="5138" width="17.5703125" customWidth="1"/>
    <col min="5140" max="5140" width="12.85546875" customWidth="1"/>
    <col min="5141" max="5141" width="13" customWidth="1"/>
    <col min="5142" max="5142" width="11.28515625" customWidth="1"/>
    <col min="5374" max="5374" width="3.140625" customWidth="1"/>
    <col min="5375" max="5375" width="32.42578125" customWidth="1"/>
    <col min="5376" max="5376" width="10.85546875" customWidth="1"/>
    <col min="5377" max="5377" width="25.5703125" customWidth="1"/>
    <col min="5378" max="5378" width="15.85546875" customWidth="1"/>
    <col min="5379" max="5379" width="14.5703125" customWidth="1"/>
    <col min="5380" max="5380" width="16.5703125" customWidth="1"/>
    <col min="5381" max="5381" width="15.28515625" customWidth="1"/>
    <col min="5382" max="5383" width="13.5703125" customWidth="1"/>
    <col min="5384" max="5385" width="14" customWidth="1"/>
    <col min="5394" max="5394" width="17.5703125" customWidth="1"/>
    <col min="5396" max="5396" width="12.85546875" customWidth="1"/>
    <col min="5397" max="5397" width="13" customWidth="1"/>
    <col min="5398" max="5398" width="11.28515625" customWidth="1"/>
    <col min="5630" max="5630" width="3.140625" customWidth="1"/>
    <col min="5631" max="5631" width="32.42578125" customWidth="1"/>
    <col min="5632" max="5632" width="10.85546875" customWidth="1"/>
    <col min="5633" max="5633" width="25.5703125" customWidth="1"/>
    <col min="5634" max="5634" width="15.85546875" customWidth="1"/>
    <col min="5635" max="5635" width="14.5703125" customWidth="1"/>
    <col min="5636" max="5636" width="16.5703125" customWidth="1"/>
    <col min="5637" max="5637" width="15.28515625" customWidth="1"/>
    <col min="5638" max="5639" width="13.5703125" customWidth="1"/>
    <col min="5640" max="5641" width="14" customWidth="1"/>
    <col min="5650" max="5650" width="17.5703125" customWidth="1"/>
    <col min="5652" max="5652" width="12.85546875" customWidth="1"/>
    <col min="5653" max="5653" width="13" customWidth="1"/>
    <col min="5654" max="5654" width="11.28515625" customWidth="1"/>
    <col min="5886" max="5886" width="3.140625" customWidth="1"/>
    <col min="5887" max="5887" width="32.42578125" customWidth="1"/>
    <col min="5888" max="5888" width="10.85546875" customWidth="1"/>
    <col min="5889" max="5889" width="25.5703125" customWidth="1"/>
    <col min="5890" max="5890" width="15.85546875" customWidth="1"/>
    <col min="5891" max="5891" width="14.5703125" customWidth="1"/>
    <col min="5892" max="5892" width="16.5703125" customWidth="1"/>
    <col min="5893" max="5893" width="15.28515625" customWidth="1"/>
    <col min="5894" max="5895" width="13.5703125" customWidth="1"/>
    <col min="5896" max="5897" width="14" customWidth="1"/>
    <col min="5906" max="5906" width="17.5703125" customWidth="1"/>
    <col min="5908" max="5908" width="12.85546875" customWidth="1"/>
    <col min="5909" max="5909" width="13" customWidth="1"/>
    <col min="5910" max="5910" width="11.28515625" customWidth="1"/>
    <col min="6142" max="6142" width="3.140625" customWidth="1"/>
    <col min="6143" max="6143" width="32.42578125" customWidth="1"/>
    <col min="6144" max="6144" width="10.85546875" customWidth="1"/>
    <col min="6145" max="6145" width="25.5703125" customWidth="1"/>
    <col min="6146" max="6146" width="15.85546875" customWidth="1"/>
    <col min="6147" max="6147" width="14.5703125" customWidth="1"/>
    <col min="6148" max="6148" width="16.5703125" customWidth="1"/>
    <col min="6149" max="6149" width="15.28515625" customWidth="1"/>
    <col min="6150" max="6151" width="13.5703125" customWidth="1"/>
    <col min="6152" max="6153" width="14" customWidth="1"/>
    <col min="6162" max="6162" width="17.5703125" customWidth="1"/>
    <col min="6164" max="6164" width="12.85546875" customWidth="1"/>
    <col min="6165" max="6165" width="13" customWidth="1"/>
    <col min="6166" max="6166" width="11.28515625" customWidth="1"/>
    <col min="6398" max="6398" width="3.140625" customWidth="1"/>
    <col min="6399" max="6399" width="32.42578125" customWidth="1"/>
    <col min="6400" max="6400" width="10.85546875" customWidth="1"/>
    <col min="6401" max="6401" width="25.5703125" customWidth="1"/>
    <col min="6402" max="6402" width="15.85546875" customWidth="1"/>
    <col min="6403" max="6403" width="14.5703125" customWidth="1"/>
    <col min="6404" max="6404" width="16.5703125" customWidth="1"/>
    <col min="6405" max="6405" width="15.28515625" customWidth="1"/>
    <col min="6406" max="6407" width="13.5703125" customWidth="1"/>
    <col min="6408" max="6409" width="14" customWidth="1"/>
    <col min="6418" max="6418" width="17.5703125" customWidth="1"/>
    <col min="6420" max="6420" width="12.85546875" customWidth="1"/>
    <col min="6421" max="6421" width="13" customWidth="1"/>
    <col min="6422" max="6422" width="11.28515625" customWidth="1"/>
    <col min="6654" max="6654" width="3.140625" customWidth="1"/>
    <col min="6655" max="6655" width="32.42578125" customWidth="1"/>
    <col min="6656" max="6656" width="10.85546875" customWidth="1"/>
    <col min="6657" max="6657" width="25.5703125" customWidth="1"/>
    <col min="6658" max="6658" width="15.85546875" customWidth="1"/>
    <col min="6659" max="6659" width="14.5703125" customWidth="1"/>
    <col min="6660" max="6660" width="16.5703125" customWidth="1"/>
    <col min="6661" max="6661" width="15.28515625" customWidth="1"/>
    <col min="6662" max="6663" width="13.5703125" customWidth="1"/>
    <col min="6664" max="6665" width="14" customWidth="1"/>
    <col min="6674" max="6674" width="17.5703125" customWidth="1"/>
    <col min="6676" max="6676" width="12.85546875" customWidth="1"/>
    <col min="6677" max="6677" width="13" customWidth="1"/>
    <col min="6678" max="6678" width="11.28515625" customWidth="1"/>
    <col min="6910" max="6910" width="3.140625" customWidth="1"/>
    <col min="6911" max="6911" width="32.42578125" customWidth="1"/>
    <col min="6912" max="6912" width="10.85546875" customWidth="1"/>
    <col min="6913" max="6913" width="25.5703125" customWidth="1"/>
    <col min="6914" max="6914" width="15.85546875" customWidth="1"/>
    <col min="6915" max="6915" width="14.5703125" customWidth="1"/>
    <col min="6916" max="6916" width="16.5703125" customWidth="1"/>
    <col min="6917" max="6917" width="15.28515625" customWidth="1"/>
    <col min="6918" max="6919" width="13.5703125" customWidth="1"/>
    <col min="6920" max="6921" width="14" customWidth="1"/>
    <col min="6930" max="6930" width="17.5703125" customWidth="1"/>
    <col min="6932" max="6932" width="12.85546875" customWidth="1"/>
    <col min="6933" max="6933" width="13" customWidth="1"/>
    <col min="6934" max="6934" width="11.28515625" customWidth="1"/>
    <col min="7166" max="7166" width="3.140625" customWidth="1"/>
    <col min="7167" max="7167" width="32.42578125" customWidth="1"/>
    <col min="7168" max="7168" width="10.85546875" customWidth="1"/>
    <col min="7169" max="7169" width="25.5703125" customWidth="1"/>
    <col min="7170" max="7170" width="15.85546875" customWidth="1"/>
    <col min="7171" max="7171" width="14.5703125" customWidth="1"/>
    <col min="7172" max="7172" width="16.5703125" customWidth="1"/>
    <col min="7173" max="7173" width="15.28515625" customWidth="1"/>
    <col min="7174" max="7175" width="13.5703125" customWidth="1"/>
    <col min="7176" max="7177" width="14" customWidth="1"/>
    <col min="7186" max="7186" width="17.5703125" customWidth="1"/>
    <col min="7188" max="7188" width="12.85546875" customWidth="1"/>
    <col min="7189" max="7189" width="13" customWidth="1"/>
    <col min="7190" max="7190" width="11.28515625" customWidth="1"/>
    <col min="7422" max="7422" width="3.140625" customWidth="1"/>
    <col min="7423" max="7423" width="32.42578125" customWidth="1"/>
    <col min="7424" max="7424" width="10.85546875" customWidth="1"/>
    <col min="7425" max="7425" width="25.5703125" customWidth="1"/>
    <col min="7426" max="7426" width="15.85546875" customWidth="1"/>
    <col min="7427" max="7427" width="14.5703125" customWidth="1"/>
    <col min="7428" max="7428" width="16.5703125" customWidth="1"/>
    <col min="7429" max="7429" width="15.28515625" customWidth="1"/>
    <col min="7430" max="7431" width="13.5703125" customWidth="1"/>
    <col min="7432" max="7433" width="14" customWidth="1"/>
    <col min="7442" max="7442" width="17.5703125" customWidth="1"/>
    <col min="7444" max="7444" width="12.85546875" customWidth="1"/>
    <col min="7445" max="7445" width="13" customWidth="1"/>
    <col min="7446" max="7446" width="11.28515625" customWidth="1"/>
    <col min="7678" max="7678" width="3.140625" customWidth="1"/>
    <col min="7679" max="7679" width="32.42578125" customWidth="1"/>
    <col min="7680" max="7680" width="10.85546875" customWidth="1"/>
    <col min="7681" max="7681" width="25.5703125" customWidth="1"/>
    <col min="7682" max="7682" width="15.85546875" customWidth="1"/>
    <col min="7683" max="7683" width="14.5703125" customWidth="1"/>
    <col min="7684" max="7684" width="16.5703125" customWidth="1"/>
    <col min="7685" max="7685" width="15.28515625" customWidth="1"/>
    <col min="7686" max="7687" width="13.5703125" customWidth="1"/>
    <col min="7688" max="7689" width="14" customWidth="1"/>
    <col min="7698" max="7698" width="17.5703125" customWidth="1"/>
    <col min="7700" max="7700" width="12.85546875" customWidth="1"/>
    <col min="7701" max="7701" width="13" customWidth="1"/>
    <col min="7702" max="7702" width="11.28515625" customWidth="1"/>
    <col min="7934" max="7934" width="3.140625" customWidth="1"/>
    <col min="7935" max="7935" width="32.42578125" customWidth="1"/>
    <col min="7936" max="7936" width="10.85546875" customWidth="1"/>
    <col min="7937" max="7937" width="25.5703125" customWidth="1"/>
    <col min="7938" max="7938" width="15.85546875" customWidth="1"/>
    <col min="7939" max="7939" width="14.5703125" customWidth="1"/>
    <col min="7940" max="7940" width="16.5703125" customWidth="1"/>
    <col min="7941" max="7941" width="15.28515625" customWidth="1"/>
    <col min="7942" max="7943" width="13.5703125" customWidth="1"/>
    <col min="7944" max="7945" width="14" customWidth="1"/>
    <col min="7954" max="7954" width="17.5703125" customWidth="1"/>
    <col min="7956" max="7956" width="12.85546875" customWidth="1"/>
    <col min="7957" max="7957" width="13" customWidth="1"/>
    <col min="7958" max="7958" width="11.28515625" customWidth="1"/>
    <col min="8190" max="8190" width="3.140625" customWidth="1"/>
    <col min="8191" max="8191" width="32.42578125" customWidth="1"/>
    <col min="8192" max="8192" width="10.85546875" customWidth="1"/>
    <col min="8193" max="8193" width="25.5703125" customWidth="1"/>
    <col min="8194" max="8194" width="15.85546875" customWidth="1"/>
    <col min="8195" max="8195" width="14.5703125" customWidth="1"/>
    <col min="8196" max="8196" width="16.5703125" customWidth="1"/>
    <col min="8197" max="8197" width="15.28515625" customWidth="1"/>
    <col min="8198" max="8199" width="13.5703125" customWidth="1"/>
    <col min="8200" max="8201" width="14" customWidth="1"/>
    <col min="8210" max="8210" width="17.5703125" customWidth="1"/>
    <col min="8212" max="8212" width="12.85546875" customWidth="1"/>
    <col min="8213" max="8213" width="13" customWidth="1"/>
    <col min="8214" max="8214" width="11.28515625" customWidth="1"/>
    <col min="8446" max="8446" width="3.140625" customWidth="1"/>
    <col min="8447" max="8447" width="32.42578125" customWidth="1"/>
    <col min="8448" max="8448" width="10.85546875" customWidth="1"/>
    <col min="8449" max="8449" width="25.5703125" customWidth="1"/>
    <col min="8450" max="8450" width="15.85546875" customWidth="1"/>
    <col min="8451" max="8451" width="14.5703125" customWidth="1"/>
    <col min="8452" max="8452" width="16.5703125" customWidth="1"/>
    <col min="8453" max="8453" width="15.28515625" customWidth="1"/>
    <col min="8454" max="8455" width="13.5703125" customWidth="1"/>
    <col min="8456" max="8457" width="14" customWidth="1"/>
    <col min="8466" max="8466" width="17.5703125" customWidth="1"/>
    <col min="8468" max="8468" width="12.85546875" customWidth="1"/>
    <col min="8469" max="8469" width="13" customWidth="1"/>
    <col min="8470" max="8470" width="11.28515625" customWidth="1"/>
    <col min="8702" max="8702" width="3.140625" customWidth="1"/>
    <col min="8703" max="8703" width="32.42578125" customWidth="1"/>
    <col min="8704" max="8704" width="10.85546875" customWidth="1"/>
    <col min="8705" max="8705" width="25.5703125" customWidth="1"/>
    <col min="8706" max="8706" width="15.85546875" customWidth="1"/>
    <col min="8707" max="8707" width="14.5703125" customWidth="1"/>
    <col min="8708" max="8708" width="16.5703125" customWidth="1"/>
    <col min="8709" max="8709" width="15.28515625" customWidth="1"/>
    <col min="8710" max="8711" width="13.5703125" customWidth="1"/>
    <col min="8712" max="8713" width="14" customWidth="1"/>
    <col min="8722" max="8722" width="17.5703125" customWidth="1"/>
    <col min="8724" max="8724" width="12.85546875" customWidth="1"/>
    <col min="8725" max="8725" width="13" customWidth="1"/>
    <col min="8726" max="8726" width="11.28515625" customWidth="1"/>
    <col min="8958" max="8958" width="3.140625" customWidth="1"/>
    <col min="8959" max="8959" width="32.42578125" customWidth="1"/>
    <col min="8960" max="8960" width="10.85546875" customWidth="1"/>
    <col min="8961" max="8961" width="25.5703125" customWidth="1"/>
    <col min="8962" max="8962" width="15.85546875" customWidth="1"/>
    <col min="8963" max="8963" width="14.5703125" customWidth="1"/>
    <col min="8964" max="8964" width="16.5703125" customWidth="1"/>
    <col min="8965" max="8965" width="15.28515625" customWidth="1"/>
    <col min="8966" max="8967" width="13.5703125" customWidth="1"/>
    <col min="8968" max="8969" width="14" customWidth="1"/>
    <col min="8978" max="8978" width="17.5703125" customWidth="1"/>
    <col min="8980" max="8980" width="12.85546875" customWidth="1"/>
    <col min="8981" max="8981" width="13" customWidth="1"/>
    <col min="8982" max="8982" width="11.28515625" customWidth="1"/>
    <col min="9214" max="9214" width="3.140625" customWidth="1"/>
    <col min="9215" max="9215" width="32.42578125" customWidth="1"/>
    <col min="9216" max="9216" width="10.85546875" customWidth="1"/>
    <col min="9217" max="9217" width="25.5703125" customWidth="1"/>
    <col min="9218" max="9218" width="15.85546875" customWidth="1"/>
    <col min="9219" max="9219" width="14.5703125" customWidth="1"/>
    <col min="9220" max="9220" width="16.5703125" customWidth="1"/>
    <col min="9221" max="9221" width="15.28515625" customWidth="1"/>
    <col min="9222" max="9223" width="13.5703125" customWidth="1"/>
    <col min="9224" max="9225" width="14" customWidth="1"/>
    <col min="9234" max="9234" width="17.5703125" customWidth="1"/>
    <col min="9236" max="9236" width="12.85546875" customWidth="1"/>
    <col min="9237" max="9237" width="13" customWidth="1"/>
    <col min="9238" max="9238" width="11.28515625" customWidth="1"/>
    <col min="9470" max="9470" width="3.140625" customWidth="1"/>
    <col min="9471" max="9471" width="32.42578125" customWidth="1"/>
    <col min="9472" max="9472" width="10.85546875" customWidth="1"/>
    <col min="9473" max="9473" width="25.5703125" customWidth="1"/>
    <col min="9474" max="9474" width="15.85546875" customWidth="1"/>
    <col min="9475" max="9475" width="14.5703125" customWidth="1"/>
    <col min="9476" max="9476" width="16.5703125" customWidth="1"/>
    <col min="9477" max="9477" width="15.28515625" customWidth="1"/>
    <col min="9478" max="9479" width="13.5703125" customWidth="1"/>
    <col min="9480" max="9481" width="14" customWidth="1"/>
    <col min="9490" max="9490" width="17.5703125" customWidth="1"/>
    <col min="9492" max="9492" width="12.85546875" customWidth="1"/>
    <col min="9493" max="9493" width="13" customWidth="1"/>
    <col min="9494" max="9494" width="11.28515625" customWidth="1"/>
    <col min="9726" max="9726" width="3.140625" customWidth="1"/>
    <col min="9727" max="9727" width="32.42578125" customWidth="1"/>
    <col min="9728" max="9728" width="10.85546875" customWidth="1"/>
    <col min="9729" max="9729" width="25.5703125" customWidth="1"/>
    <col min="9730" max="9730" width="15.85546875" customWidth="1"/>
    <col min="9731" max="9731" width="14.5703125" customWidth="1"/>
    <col min="9732" max="9732" width="16.5703125" customWidth="1"/>
    <col min="9733" max="9733" width="15.28515625" customWidth="1"/>
    <col min="9734" max="9735" width="13.5703125" customWidth="1"/>
    <col min="9736" max="9737" width="14" customWidth="1"/>
    <col min="9746" max="9746" width="17.5703125" customWidth="1"/>
    <col min="9748" max="9748" width="12.85546875" customWidth="1"/>
    <col min="9749" max="9749" width="13" customWidth="1"/>
    <col min="9750" max="9750" width="11.28515625" customWidth="1"/>
    <col min="9982" max="9982" width="3.140625" customWidth="1"/>
    <col min="9983" max="9983" width="32.42578125" customWidth="1"/>
    <col min="9984" max="9984" width="10.85546875" customWidth="1"/>
    <col min="9985" max="9985" width="25.5703125" customWidth="1"/>
    <col min="9986" max="9986" width="15.85546875" customWidth="1"/>
    <col min="9987" max="9987" width="14.5703125" customWidth="1"/>
    <col min="9988" max="9988" width="16.5703125" customWidth="1"/>
    <col min="9989" max="9989" width="15.28515625" customWidth="1"/>
    <col min="9990" max="9991" width="13.5703125" customWidth="1"/>
    <col min="9992" max="9993" width="14" customWidth="1"/>
    <col min="10002" max="10002" width="17.5703125" customWidth="1"/>
    <col min="10004" max="10004" width="12.85546875" customWidth="1"/>
    <col min="10005" max="10005" width="13" customWidth="1"/>
    <col min="10006" max="10006" width="11.28515625" customWidth="1"/>
    <col min="10238" max="10238" width="3.140625" customWidth="1"/>
    <col min="10239" max="10239" width="32.42578125" customWidth="1"/>
    <col min="10240" max="10240" width="10.85546875" customWidth="1"/>
    <col min="10241" max="10241" width="25.5703125" customWidth="1"/>
    <col min="10242" max="10242" width="15.85546875" customWidth="1"/>
    <col min="10243" max="10243" width="14.5703125" customWidth="1"/>
    <col min="10244" max="10244" width="16.5703125" customWidth="1"/>
    <col min="10245" max="10245" width="15.28515625" customWidth="1"/>
    <col min="10246" max="10247" width="13.5703125" customWidth="1"/>
    <col min="10248" max="10249" width="14" customWidth="1"/>
    <col min="10258" max="10258" width="17.5703125" customWidth="1"/>
    <col min="10260" max="10260" width="12.85546875" customWidth="1"/>
    <col min="10261" max="10261" width="13" customWidth="1"/>
    <col min="10262" max="10262" width="11.28515625" customWidth="1"/>
    <col min="10494" max="10494" width="3.140625" customWidth="1"/>
    <col min="10495" max="10495" width="32.42578125" customWidth="1"/>
    <col min="10496" max="10496" width="10.85546875" customWidth="1"/>
    <col min="10497" max="10497" width="25.5703125" customWidth="1"/>
    <col min="10498" max="10498" width="15.85546875" customWidth="1"/>
    <col min="10499" max="10499" width="14.5703125" customWidth="1"/>
    <col min="10500" max="10500" width="16.5703125" customWidth="1"/>
    <col min="10501" max="10501" width="15.28515625" customWidth="1"/>
    <col min="10502" max="10503" width="13.5703125" customWidth="1"/>
    <col min="10504" max="10505" width="14" customWidth="1"/>
    <col min="10514" max="10514" width="17.5703125" customWidth="1"/>
    <col min="10516" max="10516" width="12.85546875" customWidth="1"/>
    <col min="10517" max="10517" width="13" customWidth="1"/>
    <col min="10518" max="10518" width="11.28515625" customWidth="1"/>
    <col min="10750" max="10750" width="3.140625" customWidth="1"/>
    <col min="10751" max="10751" width="32.42578125" customWidth="1"/>
    <col min="10752" max="10752" width="10.85546875" customWidth="1"/>
    <col min="10753" max="10753" width="25.5703125" customWidth="1"/>
    <col min="10754" max="10754" width="15.85546875" customWidth="1"/>
    <col min="10755" max="10755" width="14.5703125" customWidth="1"/>
    <col min="10756" max="10756" width="16.5703125" customWidth="1"/>
    <col min="10757" max="10757" width="15.28515625" customWidth="1"/>
    <col min="10758" max="10759" width="13.5703125" customWidth="1"/>
    <col min="10760" max="10761" width="14" customWidth="1"/>
    <col min="10770" max="10770" width="17.5703125" customWidth="1"/>
    <col min="10772" max="10772" width="12.85546875" customWidth="1"/>
    <col min="10773" max="10773" width="13" customWidth="1"/>
    <col min="10774" max="10774" width="11.28515625" customWidth="1"/>
    <col min="11006" max="11006" width="3.140625" customWidth="1"/>
    <col min="11007" max="11007" width="32.42578125" customWidth="1"/>
    <col min="11008" max="11008" width="10.85546875" customWidth="1"/>
    <col min="11009" max="11009" width="25.5703125" customWidth="1"/>
    <col min="11010" max="11010" width="15.85546875" customWidth="1"/>
    <col min="11011" max="11011" width="14.5703125" customWidth="1"/>
    <col min="11012" max="11012" width="16.5703125" customWidth="1"/>
    <col min="11013" max="11013" width="15.28515625" customWidth="1"/>
    <col min="11014" max="11015" width="13.5703125" customWidth="1"/>
    <col min="11016" max="11017" width="14" customWidth="1"/>
    <col min="11026" max="11026" width="17.5703125" customWidth="1"/>
    <col min="11028" max="11028" width="12.85546875" customWidth="1"/>
    <col min="11029" max="11029" width="13" customWidth="1"/>
    <col min="11030" max="11030" width="11.28515625" customWidth="1"/>
    <col min="11262" max="11262" width="3.140625" customWidth="1"/>
    <col min="11263" max="11263" width="32.42578125" customWidth="1"/>
    <col min="11264" max="11264" width="10.85546875" customWidth="1"/>
    <col min="11265" max="11265" width="25.5703125" customWidth="1"/>
    <col min="11266" max="11266" width="15.85546875" customWidth="1"/>
    <col min="11267" max="11267" width="14.5703125" customWidth="1"/>
    <col min="11268" max="11268" width="16.5703125" customWidth="1"/>
    <col min="11269" max="11269" width="15.28515625" customWidth="1"/>
    <col min="11270" max="11271" width="13.5703125" customWidth="1"/>
    <col min="11272" max="11273" width="14" customWidth="1"/>
    <col min="11282" max="11282" width="17.5703125" customWidth="1"/>
    <col min="11284" max="11284" width="12.85546875" customWidth="1"/>
    <col min="11285" max="11285" width="13" customWidth="1"/>
    <col min="11286" max="11286" width="11.28515625" customWidth="1"/>
    <col min="11518" max="11518" width="3.140625" customWidth="1"/>
    <col min="11519" max="11519" width="32.42578125" customWidth="1"/>
    <col min="11520" max="11520" width="10.85546875" customWidth="1"/>
    <col min="11521" max="11521" width="25.5703125" customWidth="1"/>
    <col min="11522" max="11522" width="15.85546875" customWidth="1"/>
    <col min="11523" max="11523" width="14.5703125" customWidth="1"/>
    <col min="11524" max="11524" width="16.5703125" customWidth="1"/>
    <col min="11525" max="11525" width="15.28515625" customWidth="1"/>
    <col min="11526" max="11527" width="13.5703125" customWidth="1"/>
    <col min="11528" max="11529" width="14" customWidth="1"/>
    <col min="11538" max="11538" width="17.5703125" customWidth="1"/>
    <col min="11540" max="11540" width="12.85546875" customWidth="1"/>
    <col min="11541" max="11541" width="13" customWidth="1"/>
    <col min="11542" max="11542" width="11.28515625" customWidth="1"/>
    <col min="11774" max="11774" width="3.140625" customWidth="1"/>
    <col min="11775" max="11775" width="32.42578125" customWidth="1"/>
    <col min="11776" max="11776" width="10.85546875" customWidth="1"/>
    <col min="11777" max="11777" width="25.5703125" customWidth="1"/>
    <col min="11778" max="11778" width="15.85546875" customWidth="1"/>
    <col min="11779" max="11779" width="14.5703125" customWidth="1"/>
    <col min="11780" max="11780" width="16.5703125" customWidth="1"/>
    <col min="11781" max="11781" width="15.28515625" customWidth="1"/>
    <col min="11782" max="11783" width="13.5703125" customWidth="1"/>
    <col min="11784" max="11785" width="14" customWidth="1"/>
    <col min="11794" max="11794" width="17.5703125" customWidth="1"/>
    <col min="11796" max="11796" width="12.85546875" customWidth="1"/>
    <col min="11797" max="11797" width="13" customWidth="1"/>
    <col min="11798" max="11798" width="11.28515625" customWidth="1"/>
    <col min="12030" max="12030" width="3.140625" customWidth="1"/>
    <col min="12031" max="12031" width="32.42578125" customWidth="1"/>
    <col min="12032" max="12032" width="10.85546875" customWidth="1"/>
    <col min="12033" max="12033" width="25.5703125" customWidth="1"/>
    <col min="12034" max="12034" width="15.85546875" customWidth="1"/>
    <col min="12035" max="12035" width="14.5703125" customWidth="1"/>
    <col min="12036" max="12036" width="16.5703125" customWidth="1"/>
    <col min="12037" max="12037" width="15.28515625" customWidth="1"/>
    <col min="12038" max="12039" width="13.5703125" customWidth="1"/>
    <col min="12040" max="12041" width="14" customWidth="1"/>
    <col min="12050" max="12050" width="17.5703125" customWidth="1"/>
    <col min="12052" max="12052" width="12.85546875" customWidth="1"/>
    <col min="12053" max="12053" width="13" customWidth="1"/>
    <col min="12054" max="12054" width="11.28515625" customWidth="1"/>
    <col min="12286" max="12286" width="3.140625" customWidth="1"/>
    <col min="12287" max="12287" width="32.42578125" customWidth="1"/>
    <col min="12288" max="12288" width="10.85546875" customWidth="1"/>
    <col min="12289" max="12289" width="25.5703125" customWidth="1"/>
    <col min="12290" max="12290" width="15.85546875" customWidth="1"/>
    <col min="12291" max="12291" width="14.5703125" customWidth="1"/>
    <col min="12292" max="12292" width="16.5703125" customWidth="1"/>
    <col min="12293" max="12293" width="15.28515625" customWidth="1"/>
    <col min="12294" max="12295" width="13.5703125" customWidth="1"/>
    <col min="12296" max="12297" width="14" customWidth="1"/>
    <col min="12306" max="12306" width="17.5703125" customWidth="1"/>
    <col min="12308" max="12308" width="12.85546875" customWidth="1"/>
    <col min="12309" max="12309" width="13" customWidth="1"/>
    <col min="12310" max="12310" width="11.28515625" customWidth="1"/>
    <col min="12542" max="12542" width="3.140625" customWidth="1"/>
    <col min="12543" max="12543" width="32.42578125" customWidth="1"/>
    <col min="12544" max="12544" width="10.85546875" customWidth="1"/>
    <col min="12545" max="12545" width="25.5703125" customWidth="1"/>
    <col min="12546" max="12546" width="15.85546875" customWidth="1"/>
    <col min="12547" max="12547" width="14.5703125" customWidth="1"/>
    <col min="12548" max="12548" width="16.5703125" customWidth="1"/>
    <col min="12549" max="12549" width="15.28515625" customWidth="1"/>
    <col min="12550" max="12551" width="13.5703125" customWidth="1"/>
    <col min="12552" max="12553" width="14" customWidth="1"/>
    <col min="12562" max="12562" width="17.5703125" customWidth="1"/>
    <col min="12564" max="12564" width="12.85546875" customWidth="1"/>
    <col min="12565" max="12565" width="13" customWidth="1"/>
    <col min="12566" max="12566" width="11.28515625" customWidth="1"/>
    <col min="12798" max="12798" width="3.140625" customWidth="1"/>
    <col min="12799" max="12799" width="32.42578125" customWidth="1"/>
    <col min="12800" max="12800" width="10.85546875" customWidth="1"/>
    <col min="12801" max="12801" width="25.5703125" customWidth="1"/>
    <col min="12802" max="12802" width="15.85546875" customWidth="1"/>
    <col min="12803" max="12803" width="14.5703125" customWidth="1"/>
    <col min="12804" max="12804" width="16.5703125" customWidth="1"/>
    <col min="12805" max="12805" width="15.28515625" customWidth="1"/>
    <col min="12806" max="12807" width="13.5703125" customWidth="1"/>
    <col min="12808" max="12809" width="14" customWidth="1"/>
    <col min="12818" max="12818" width="17.5703125" customWidth="1"/>
    <col min="12820" max="12820" width="12.85546875" customWidth="1"/>
    <col min="12821" max="12821" width="13" customWidth="1"/>
    <col min="12822" max="12822" width="11.28515625" customWidth="1"/>
    <col min="13054" max="13054" width="3.140625" customWidth="1"/>
    <col min="13055" max="13055" width="32.42578125" customWidth="1"/>
    <col min="13056" max="13056" width="10.85546875" customWidth="1"/>
    <col min="13057" max="13057" width="25.5703125" customWidth="1"/>
    <col min="13058" max="13058" width="15.85546875" customWidth="1"/>
    <col min="13059" max="13059" width="14.5703125" customWidth="1"/>
    <col min="13060" max="13060" width="16.5703125" customWidth="1"/>
    <col min="13061" max="13061" width="15.28515625" customWidth="1"/>
    <col min="13062" max="13063" width="13.5703125" customWidth="1"/>
    <col min="13064" max="13065" width="14" customWidth="1"/>
    <col min="13074" max="13074" width="17.5703125" customWidth="1"/>
    <col min="13076" max="13076" width="12.85546875" customWidth="1"/>
    <col min="13077" max="13077" width="13" customWidth="1"/>
    <col min="13078" max="13078" width="11.28515625" customWidth="1"/>
    <col min="13310" max="13310" width="3.140625" customWidth="1"/>
    <col min="13311" max="13311" width="32.42578125" customWidth="1"/>
    <col min="13312" max="13312" width="10.85546875" customWidth="1"/>
    <col min="13313" max="13313" width="25.5703125" customWidth="1"/>
    <col min="13314" max="13314" width="15.85546875" customWidth="1"/>
    <col min="13315" max="13315" width="14.5703125" customWidth="1"/>
    <col min="13316" max="13316" width="16.5703125" customWidth="1"/>
    <col min="13317" max="13317" width="15.28515625" customWidth="1"/>
    <col min="13318" max="13319" width="13.5703125" customWidth="1"/>
    <col min="13320" max="13321" width="14" customWidth="1"/>
    <col min="13330" max="13330" width="17.5703125" customWidth="1"/>
    <col min="13332" max="13332" width="12.85546875" customWidth="1"/>
    <col min="13333" max="13333" width="13" customWidth="1"/>
    <col min="13334" max="13334" width="11.28515625" customWidth="1"/>
    <col min="13566" max="13566" width="3.140625" customWidth="1"/>
    <col min="13567" max="13567" width="32.42578125" customWidth="1"/>
    <col min="13568" max="13568" width="10.85546875" customWidth="1"/>
    <col min="13569" max="13569" width="25.5703125" customWidth="1"/>
    <col min="13570" max="13570" width="15.85546875" customWidth="1"/>
    <col min="13571" max="13571" width="14.5703125" customWidth="1"/>
    <col min="13572" max="13572" width="16.5703125" customWidth="1"/>
    <col min="13573" max="13573" width="15.28515625" customWidth="1"/>
    <col min="13574" max="13575" width="13.5703125" customWidth="1"/>
    <col min="13576" max="13577" width="14" customWidth="1"/>
    <col min="13586" max="13586" width="17.5703125" customWidth="1"/>
    <col min="13588" max="13588" width="12.85546875" customWidth="1"/>
    <col min="13589" max="13589" width="13" customWidth="1"/>
    <col min="13590" max="13590" width="11.28515625" customWidth="1"/>
    <col min="13822" max="13822" width="3.140625" customWidth="1"/>
    <col min="13823" max="13823" width="32.42578125" customWidth="1"/>
    <col min="13824" max="13824" width="10.85546875" customWidth="1"/>
    <col min="13825" max="13825" width="25.5703125" customWidth="1"/>
    <col min="13826" max="13826" width="15.85546875" customWidth="1"/>
    <col min="13827" max="13827" width="14.5703125" customWidth="1"/>
    <col min="13828" max="13828" width="16.5703125" customWidth="1"/>
    <col min="13829" max="13829" width="15.28515625" customWidth="1"/>
    <col min="13830" max="13831" width="13.5703125" customWidth="1"/>
    <col min="13832" max="13833" width="14" customWidth="1"/>
    <col min="13842" max="13842" width="17.5703125" customWidth="1"/>
    <col min="13844" max="13844" width="12.85546875" customWidth="1"/>
    <col min="13845" max="13845" width="13" customWidth="1"/>
    <col min="13846" max="13846" width="11.28515625" customWidth="1"/>
    <col min="14078" max="14078" width="3.140625" customWidth="1"/>
    <col min="14079" max="14079" width="32.42578125" customWidth="1"/>
    <col min="14080" max="14080" width="10.85546875" customWidth="1"/>
    <col min="14081" max="14081" width="25.5703125" customWidth="1"/>
    <col min="14082" max="14082" width="15.85546875" customWidth="1"/>
    <col min="14083" max="14083" width="14.5703125" customWidth="1"/>
    <col min="14084" max="14084" width="16.5703125" customWidth="1"/>
    <col min="14085" max="14085" width="15.28515625" customWidth="1"/>
    <col min="14086" max="14087" width="13.5703125" customWidth="1"/>
    <col min="14088" max="14089" width="14" customWidth="1"/>
    <col min="14098" max="14098" width="17.5703125" customWidth="1"/>
    <col min="14100" max="14100" width="12.85546875" customWidth="1"/>
    <col min="14101" max="14101" width="13" customWidth="1"/>
    <col min="14102" max="14102" width="11.28515625" customWidth="1"/>
    <col min="14334" max="14334" width="3.140625" customWidth="1"/>
    <col min="14335" max="14335" width="32.42578125" customWidth="1"/>
    <col min="14336" max="14336" width="10.85546875" customWidth="1"/>
    <col min="14337" max="14337" width="25.5703125" customWidth="1"/>
    <col min="14338" max="14338" width="15.85546875" customWidth="1"/>
    <col min="14339" max="14339" width="14.5703125" customWidth="1"/>
    <col min="14340" max="14340" width="16.5703125" customWidth="1"/>
    <col min="14341" max="14341" width="15.28515625" customWidth="1"/>
    <col min="14342" max="14343" width="13.5703125" customWidth="1"/>
    <col min="14344" max="14345" width="14" customWidth="1"/>
    <col min="14354" max="14354" width="17.5703125" customWidth="1"/>
    <col min="14356" max="14356" width="12.85546875" customWidth="1"/>
    <col min="14357" max="14357" width="13" customWidth="1"/>
    <col min="14358" max="14358" width="11.28515625" customWidth="1"/>
    <col min="14590" max="14590" width="3.140625" customWidth="1"/>
    <col min="14591" max="14591" width="32.42578125" customWidth="1"/>
    <col min="14592" max="14592" width="10.85546875" customWidth="1"/>
    <col min="14593" max="14593" width="25.5703125" customWidth="1"/>
    <col min="14594" max="14594" width="15.85546875" customWidth="1"/>
    <col min="14595" max="14595" width="14.5703125" customWidth="1"/>
    <col min="14596" max="14596" width="16.5703125" customWidth="1"/>
    <col min="14597" max="14597" width="15.28515625" customWidth="1"/>
    <col min="14598" max="14599" width="13.5703125" customWidth="1"/>
    <col min="14600" max="14601" width="14" customWidth="1"/>
    <col min="14610" max="14610" width="17.5703125" customWidth="1"/>
    <col min="14612" max="14612" width="12.85546875" customWidth="1"/>
    <col min="14613" max="14613" width="13" customWidth="1"/>
    <col min="14614" max="14614" width="11.28515625" customWidth="1"/>
    <col min="14846" max="14846" width="3.140625" customWidth="1"/>
    <col min="14847" max="14847" width="32.42578125" customWidth="1"/>
    <col min="14848" max="14848" width="10.85546875" customWidth="1"/>
    <col min="14849" max="14849" width="25.5703125" customWidth="1"/>
    <col min="14850" max="14850" width="15.85546875" customWidth="1"/>
    <col min="14851" max="14851" width="14.5703125" customWidth="1"/>
    <col min="14852" max="14852" width="16.5703125" customWidth="1"/>
    <col min="14853" max="14853" width="15.28515625" customWidth="1"/>
    <col min="14854" max="14855" width="13.5703125" customWidth="1"/>
    <col min="14856" max="14857" width="14" customWidth="1"/>
    <col min="14866" max="14866" width="17.5703125" customWidth="1"/>
    <col min="14868" max="14868" width="12.85546875" customWidth="1"/>
    <col min="14869" max="14869" width="13" customWidth="1"/>
    <col min="14870" max="14870" width="11.28515625" customWidth="1"/>
    <col min="15102" max="15102" width="3.140625" customWidth="1"/>
    <col min="15103" max="15103" width="32.42578125" customWidth="1"/>
    <col min="15104" max="15104" width="10.85546875" customWidth="1"/>
    <col min="15105" max="15105" width="25.5703125" customWidth="1"/>
    <col min="15106" max="15106" width="15.85546875" customWidth="1"/>
    <col min="15107" max="15107" width="14.5703125" customWidth="1"/>
    <col min="15108" max="15108" width="16.5703125" customWidth="1"/>
    <col min="15109" max="15109" width="15.28515625" customWidth="1"/>
    <col min="15110" max="15111" width="13.5703125" customWidth="1"/>
    <col min="15112" max="15113" width="14" customWidth="1"/>
    <col min="15122" max="15122" width="17.5703125" customWidth="1"/>
    <col min="15124" max="15124" width="12.85546875" customWidth="1"/>
    <col min="15125" max="15125" width="13" customWidth="1"/>
    <col min="15126" max="15126" width="11.28515625" customWidth="1"/>
    <col min="15358" max="15358" width="3.140625" customWidth="1"/>
    <col min="15359" max="15359" width="32.42578125" customWidth="1"/>
    <col min="15360" max="15360" width="10.85546875" customWidth="1"/>
    <col min="15361" max="15361" width="25.5703125" customWidth="1"/>
    <col min="15362" max="15362" width="15.85546875" customWidth="1"/>
    <col min="15363" max="15363" width="14.5703125" customWidth="1"/>
    <col min="15364" max="15364" width="16.5703125" customWidth="1"/>
    <col min="15365" max="15365" width="15.28515625" customWidth="1"/>
    <col min="15366" max="15367" width="13.5703125" customWidth="1"/>
    <col min="15368" max="15369" width="14" customWidth="1"/>
    <col min="15378" max="15378" width="17.5703125" customWidth="1"/>
    <col min="15380" max="15380" width="12.85546875" customWidth="1"/>
    <col min="15381" max="15381" width="13" customWidth="1"/>
    <col min="15382" max="15382" width="11.28515625" customWidth="1"/>
    <col min="15614" max="15614" width="3.140625" customWidth="1"/>
    <col min="15615" max="15615" width="32.42578125" customWidth="1"/>
    <col min="15616" max="15616" width="10.85546875" customWidth="1"/>
    <col min="15617" max="15617" width="25.5703125" customWidth="1"/>
    <col min="15618" max="15618" width="15.85546875" customWidth="1"/>
    <col min="15619" max="15619" width="14.5703125" customWidth="1"/>
    <col min="15620" max="15620" width="16.5703125" customWidth="1"/>
    <col min="15621" max="15621" width="15.28515625" customWidth="1"/>
    <col min="15622" max="15623" width="13.5703125" customWidth="1"/>
    <col min="15624" max="15625" width="14" customWidth="1"/>
    <col min="15634" max="15634" width="17.5703125" customWidth="1"/>
    <col min="15636" max="15636" width="12.85546875" customWidth="1"/>
    <col min="15637" max="15637" width="13" customWidth="1"/>
    <col min="15638" max="15638" width="11.28515625" customWidth="1"/>
    <col min="15870" max="15870" width="3.140625" customWidth="1"/>
    <col min="15871" max="15871" width="32.42578125" customWidth="1"/>
    <col min="15872" max="15872" width="10.85546875" customWidth="1"/>
    <col min="15873" max="15873" width="25.5703125" customWidth="1"/>
    <col min="15874" max="15874" width="15.85546875" customWidth="1"/>
    <col min="15875" max="15875" width="14.5703125" customWidth="1"/>
    <col min="15876" max="15876" width="16.5703125" customWidth="1"/>
    <col min="15877" max="15877" width="15.28515625" customWidth="1"/>
    <col min="15878" max="15879" width="13.5703125" customWidth="1"/>
    <col min="15880" max="15881" width="14" customWidth="1"/>
    <col min="15890" max="15890" width="17.5703125" customWidth="1"/>
    <col min="15892" max="15892" width="12.85546875" customWidth="1"/>
    <col min="15893" max="15893" width="13" customWidth="1"/>
    <col min="15894" max="15894" width="11.28515625" customWidth="1"/>
    <col min="16126" max="16126" width="3.140625" customWidth="1"/>
    <col min="16127" max="16127" width="32.42578125" customWidth="1"/>
    <col min="16128" max="16128" width="10.85546875" customWidth="1"/>
    <col min="16129" max="16129" width="25.5703125" customWidth="1"/>
    <col min="16130" max="16130" width="15.85546875" customWidth="1"/>
    <col min="16131" max="16131" width="14.5703125" customWidth="1"/>
    <col min="16132" max="16132" width="16.5703125" customWidth="1"/>
    <col min="16133" max="16133" width="15.28515625" customWidth="1"/>
    <col min="16134" max="16135" width="13.5703125" customWidth="1"/>
    <col min="16136" max="16137" width="14" customWidth="1"/>
    <col min="16146" max="16146" width="17.5703125" customWidth="1"/>
    <col min="16148" max="16148" width="12.85546875" customWidth="1"/>
    <col min="16149" max="16149" width="13" customWidth="1"/>
    <col min="16150" max="16150" width="11.28515625" customWidth="1"/>
  </cols>
  <sheetData>
    <row r="1" spans="1:102" ht="15.75" thickBot="1" x14ac:dyDescent="0.3"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3" t="s">
        <v>5</v>
      </c>
      <c r="H1" s="207" t="s">
        <v>6</v>
      </c>
      <c r="I1" s="244" t="s">
        <v>7</v>
      </c>
      <c r="J1" s="217" t="s">
        <v>79</v>
      </c>
      <c r="K1" s="3" t="s">
        <v>80</v>
      </c>
    </row>
    <row r="2" spans="1:102" s="9" customFormat="1" ht="12" x14ac:dyDescent="0.2">
      <c r="B2" s="15"/>
      <c r="C2" s="15"/>
      <c r="D2" s="15"/>
      <c r="E2" s="16"/>
      <c r="F2" s="16"/>
      <c r="G2" s="183" t="s">
        <v>163</v>
      </c>
      <c r="H2" s="183" t="s">
        <v>163</v>
      </c>
      <c r="I2" s="226" t="s">
        <v>164</v>
      </c>
      <c r="J2" s="183" t="s">
        <v>164</v>
      </c>
      <c r="K2" s="183" t="s">
        <v>164</v>
      </c>
      <c r="L2" s="163"/>
      <c r="S2" s="10"/>
      <c r="T2" s="11"/>
      <c r="U2" s="10"/>
      <c r="V2" s="10"/>
    </row>
    <row r="3" spans="1:102" s="6" customFormat="1" ht="12" x14ac:dyDescent="0.2">
      <c r="A3" s="6">
        <v>1</v>
      </c>
      <c r="B3" s="18" t="s">
        <v>8</v>
      </c>
      <c r="C3" s="18" t="s">
        <v>43</v>
      </c>
      <c r="D3" s="18" t="s">
        <v>39</v>
      </c>
      <c r="E3" s="19">
        <v>42554</v>
      </c>
      <c r="F3" s="252">
        <v>43283</v>
      </c>
      <c r="G3" s="176">
        <v>102930.82</v>
      </c>
      <c r="H3" s="208">
        <v>0</v>
      </c>
      <c r="I3" s="247">
        <v>0</v>
      </c>
      <c r="J3" s="218">
        <v>0</v>
      </c>
      <c r="K3" s="20">
        <v>0</v>
      </c>
      <c r="L3" s="164"/>
      <c r="S3" s="7"/>
      <c r="T3" s="8"/>
      <c r="U3" s="7"/>
      <c r="V3" s="7"/>
    </row>
    <row r="4" spans="1:102" s="6" customFormat="1" ht="12" x14ac:dyDescent="0.2">
      <c r="A4" s="6">
        <v>2</v>
      </c>
      <c r="B4" s="18" t="s">
        <v>8</v>
      </c>
      <c r="C4" s="21" t="s">
        <v>44</v>
      </c>
      <c r="D4" s="21" t="s">
        <v>40</v>
      </c>
      <c r="E4" s="19">
        <v>42554</v>
      </c>
      <c r="F4" s="19">
        <v>43648</v>
      </c>
      <c r="G4" s="176">
        <v>112003.77</v>
      </c>
      <c r="H4" s="208">
        <v>104645.46</v>
      </c>
      <c r="I4" s="245">
        <v>0</v>
      </c>
      <c r="J4" s="219">
        <v>0</v>
      </c>
      <c r="K4" s="23">
        <v>0</v>
      </c>
      <c r="L4" s="163"/>
      <c r="M4" s="9"/>
      <c r="N4" s="9"/>
      <c r="O4" s="9"/>
      <c r="P4" s="9"/>
      <c r="Q4" s="9"/>
      <c r="R4" s="9"/>
      <c r="S4" s="10"/>
      <c r="T4" s="11"/>
      <c r="U4" s="10"/>
      <c r="V4" s="10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</row>
    <row r="5" spans="1:102" s="6" customFormat="1" ht="12" x14ac:dyDescent="0.2">
      <c r="A5" s="6">
        <v>3</v>
      </c>
      <c r="B5" s="18" t="s">
        <v>8</v>
      </c>
      <c r="C5" s="21" t="s">
        <v>45</v>
      </c>
      <c r="D5" s="21" t="s">
        <v>37</v>
      </c>
      <c r="E5" s="22">
        <v>42514</v>
      </c>
      <c r="F5" s="171">
        <v>43224</v>
      </c>
      <c r="G5" s="176">
        <v>91840.91</v>
      </c>
      <c r="H5" s="208">
        <v>0</v>
      </c>
      <c r="I5" s="245">
        <v>0</v>
      </c>
      <c r="J5" s="219">
        <v>0</v>
      </c>
      <c r="K5" s="23">
        <v>0</v>
      </c>
      <c r="L5" s="163"/>
      <c r="M5" s="9"/>
      <c r="N5" s="9"/>
      <c r="O5" s="9"/>
      <c r="P5" s="9"/>
      <c r="Q5" s="9"/>
      <c r="R5" s="9"/>
      <c r="S5" s="10"/>
      <c r="T5" s="268"/>
      <c r="U5" s="268"/>
      <c r="V5" s="268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spans="1:102" s="6" customFormat="1" ht="12" x14ac:dyDescent="0.2">
      <c r="A6" s="6">
        <v>4</v>
      </c>
      <c r="B6" s="18" t="s">
        <v>8</v>
      </c>
      <c r="C6" s="21" t="s">
        <v>46</v>
      </c>
      <c r="D6" s="21" t="s">
        <v>38</v>
      </c>
      <c r="E6" s="22">
        <v>42514</v>
      </c>
      <c r="F6" s="22">
        <v>43608</v>
      </c>
      <c r="G6" s="176">
        <v>128862.29</v>
      </c>
      <c r="H6" s="208">
        <v>129085.58</v>
      </c>
      <c r="I6" s="247">
        <v>0</v>
      </c>
      <c r="J6" s="218">
        <v>0</v>
      </c>
      <c r="K6" s="20">
        <v>0</v>
      </c>
      <c r="L6" s="164"/>
      <c r="S6" s="7"/>
      <c r="T6" s="8"/>
      <c r="U6" s="7"/>
      <c r="V6" s="7"/>
    </row>
    <row r="7" spans="1:102" s="6" customFormat="1" ht="12" x14ac:dyDescent="0.2">
      <c r="A7" s="6">
        <v>5</v>
      </c>
      <c r="B7" s="18" t="s">
        <v>8</v>
      </c>
      <c r="C7" s="21" t="s">
        <v>47</v>
      </c>
      <c r="D7" s="21" t="s">
        <v>41</v>
      </c>
      <c r="E7" s="22">
        <v>42604</v>
      </c>
      <c r="F7" s="22">
        <v>43698</v>
      </c>
      <c r="G7" s="176">
        <v>0</v>
      </c>
      <c r="H7" s="208">
        <v>127370.13</v>
      </c>
      <c r="I7" s="245">
        <v>0</v>
      </c>
      <c r="J7" s="219">
        <v>0</v>
      </c>
      <c r="K7" s="23">
        <v>0</v>
      </c>
      <c r="L7" s="164"/>
      <c r="S7" s="7"/>
      <c r="T7" s="8"/>
      <c r="U7" s="7"/>
      <c r="V7" s="7"/>
    </row>
    <row r="8" spans="1:102" s="6" customFormat="1" ht="12" x14ac:dyDescent="0.2">
      <c r="A8" s="6">
        <v>6</v>
      </c>
      <c r="B8" s="18" t="s">
        <v>8</v>
      </c>
      <c r="C8" s="21" t="s">
        <v>48</v>
      </c>
      <c r="D8" s="21" t="s">
        <v>36</v>
      </c>
      <c r="E8" s="22">
        <v>42485</v>
      </c>
      <c r="F8" s="171">
        <v>43176</v>
      </c>
      <c r="G8" s="176">
        <v>0</v>
      </c>
      <c r="H8" s="208">
        <v>0</v>
      </c>
      <c r="I8" s="245">
        <v>0</v>
      </c>
      <c r="J8" s="219">
        <v>0</v>
      </c>
      <c r="K8" s="23">
        <v>0</v>
      </c>
      <c r="L8" s="164"/>
      <c r="S8" s="7"/>
      <c r="T8" s="8"/>
      <c r="U8" s="7"/>
      <c r="V8" s="7"/>
    </row>
    <row r="9" spans="1:102" s="6" customFormat="1" ht="12" x14ac:dyDescent="0.2">
      <c r="A9" s="6">
        <v>7</v>
      </c>
      <c r="B9" s="18" t="s">
        <v>8</v>
      </c>
      <c r="C9" s="21" t="s">
        <v>49</v>
      </c>
      <c r="D9" s="21" t="s">
        <v>42</v>
      </c>
      <c r="E9" s="22">
        <v>42566</v>
      </c>
      <c r="F9" s="22">
        <v>43660</v>
      </c>
      <c r="G9" s="176">
        <v>0</v>
      </c>
      <c r="H9" s="208">
        <v>0</v>
      </c>
      <c r="I9" s="247">
        <v>0</v>
      </c>
      <c r="J9" s="218">
        <v>0</v>
      </c>
      <c r="K9" s="23">
        <v>0</v>
      </c>
      <c r="L9" s="164"/>
      <c r="S9" s="7"/>
      <c r="T9" s="8"/>
      <c r="U9" s="7"/>
      <c r="V9" s="7"/>
    </row>
    <row r="10" spans="1:102" s="6" customFormat="1" ht="12" x14ac:dyDescent="0.2">
      <c r="A10" s="6">
        <v>8</v>
      </c>
      <c r="B10" s="18" t="s">
        <v>8</v>
      </c>
      <c r="C10" s="21" t="s">
        <v>50</v>
      </c>
      <c r="D10" s="21" t="s">
        <v>51</v>
      </c>
      <c r="E10" s="22">
        <v>42563</v>
      </c>
      <c r="F10" s="22">
        <v>43657</v>
      </c>
      <c r="G10" s="176">
        <v>0</v>
      </c>
      <c r="H10" s="208">
        <v>111587.97</v>
      </c>
      <c r="I10" s="245">
        <v>21101</v>
      </c>
      <c r="J10" s="219">
        <v>0</v>
      </c>
      <c r="K10" s="23">
        <v>0</v>
      </c>
      <c r="L10" s="164"/>
      <c r="S10" s="7"/>
      <c r="T10" s="8"/>
      <c r="U10" s="7"/>
      <c r="V10" s="7"/>
    </row>
    <row r="11" spans="1:102" s="12" customFormat="1" ht="12" x14ac:dyDescent="0.2">
      <c r="A11" s="6">
        <v>9</v>
      </c>
      <c r="B11" s="18" t="s">
        <v>8</v>
      </c>
      <c r="C11" s="21" t="s">
        <v>52</v>
      </c>
      <c r="D11" s="21" t="s">
        <v>53</v>
      </c>
      <c r="E11" s="22">
        <v>42827</v>
      </c>
      <c r="F11" s="22">
        <v>43922</v>
      </c>
      <c r="G11" s="176">
        <v>0</v>
      </c>
      <c r="H11" s="209">
        <v>0</v>
      </c>
      <c r="I11" s="245">
        <v>0</v>
      </c>
      <c r="J11" s="219">
        <v>0</v>
      </c>
      <c r="K11" s="23">
        <v>0</v>
      </c>
      <c r="L11" s="165"/>
      <c r="S11" s="13"/>
      <c r="T11" s="14"/>
      <c r="U11" s="13"/>
      <c r="V11" s="13"/>
    </row>
    <row r="12" spans="1:102" s="12" customFormat="1" ht="12" x14ac:dyDescent="0.2">
      <c r="A12" s="6">
        <v>10</v>
      </c>
      <c r="B12" s="18" t="s">
        <v>8</v>
      </c>
      <c r="C12" s="21" t="s">
        <v>54</v>
      </c>
      <c r="D12" s="21" t="s">
        <v>55</v>
      </c>
      <c r="E12" s="22">
        <v>42625</v>
      </c>
      <c r="F12" s="171">
        <v>43354</v>
      </c>
      <c r="G12" s="176">
        <v>0</v>
      </c>
      <c r="H12" s="208">
        <v>47405.62</v>
      </c>
      <c r="I12" s="227">
        <v>0</v>
      </c>
      <c r="J12" s="218">
        <v>0</v>
      </c>
      <c r="K12" s="23">
        <v>0</v>
      </c>
      <c r="L12" s="165"/>
      <c r="S12" s="13"/>
      <c r="T12" s="14"/>
      <c r="U12" s="13"/>
      <c r="V12" s="13"/>
    </row>
    <row r="13" spans="1:102" s="27" customFormat="1" ht="12" x14ac:dyDescent="0.2">
      <c r="B13" s="24"/>
      <c r="C13" s="24"/>
      <c r="D13" s="24"/>
      <c r="E13" s="25"/>
      <c r="F13" s="25"/>
      <c r="G13" s="177">
        <f>SUM(G3:G12)</f>
        <v>435637.79</v>
      </c>
      <c r="H13" s="177">
        <f>SUM(H3:H12)</f>
        <v>520094.76</v>
      </c>
      <c r="I13" s="228">
        <f>SUM(I3:I12)</f>
        <v>21101</v>
      </c>
      <c r="J13" s="26">
        <f>SUM(J3:J12)</f>
        <v>0</v>
      </c>
      <c r="K13" s="26">
        <f>SUM(K3:K12)</f>
        <v>0</v>
      </c>
      <c r="L13" s="166"/>
      <c r="S13" s="28"/>
      <c r="T13" s="29"/>
      <c r="U13" s="28"/>
      <c r="V13" s="28"/>
    </row>
    <row r="14" spans="1:102" s="27" customFormat="1" ht="12" x14ac:dyDescent="0.2">
      <c r="B14" s="24"/>
      <c r="C14" s="24"/>
      <c r="D14" s="24"/>
      <c r="E14" s="25"/>
      <c r="F14" s="25"/>
      <c r="G14" s="178"/>
      <c r="H14" s="178"/>
      <c r="I14" s="229"/>
      <c r="L14" s="166"/>
      <c r="S14" s="28"/>
      <c r="T14" s="29"/>
      <c r="U14" s="28"/>
      <c r="V14" s="28"/>
    </row>
    <row r="15" spans="1:102" s="6" customFormat="1" ht="12" x14ac:dyDescent="0.2">
      <c r="A15" s="6">
        <v>11</v>
      </c>
      <c r="B15" s="30" t="s">
        <v>9</v>
      </c>
      <c r="C15" s="30" t="s">
        <v>56</v>
      </c>
      <c r="D15" s="30" t="s">
        <v>57</v>
      </c>
      <c r="E15" s="31">
        <v>42827</v>
      </c>
      <c r="F15" s="31">
        <v>43922</v>
      </c>
      <c r="G15" s="179">
        <v>0</v>
      </c>
      <c r="H15" s="210">
        <v>0</v>
      </c>
      <c r="I15" s="246">
        <v>124112</v>
      </c>
      <c r="J15" s="220">
        <v>0</v>
      </c>
      <c r="K15" s="32">
        <v>0</v>
      </c>
      <c r="L15" s="163"/>
      <c r="M15" s="9"/>
      <c r="N15" s="9"/>
      <c r="O15" s="9"/>
      <c r="P15" s="9"/>
      <c r="Q15" s="9"/>
      <c r="R15" s="9"/>
      <c r="S15" s="10"/>
      <c r="T15" s="11"/>
      <c r="U15" s="11"/>
      <c r="V15" s="10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</row>
    <row r="16" spans="1:102" s="6" customFormat="1" ht="12" x14ac:dyDescent="0.2">
      <c r="A16" s="6">
        <v>12</v>
      </c>
      <c r="B16" s="30" t="s">
        <v>9</v>
      </c>
      <c r="C16" s="30" t="s">
        <v>58</v>
      </c>
      <c r="D16" s="30" t="s">
        <v>59</v>
      </c>
      <c r="E16" s="31">
        <v>42857</v>
      </c>
      <c r="F16" s="31">
        <v>43952</v>
      </c>
      <c r="G16" s="179">
        <v>0</v>
      </c>
      <c r="H16" s="210">
        <v>6652.63</v>
      </c>
      <c r="I16" s="246">
        <v>128731</v>
      </c>
      <c r="J16" s="220">
        <v>0</v>
      </c>
      <c r="K16" s="32">
        <v>0</v>
      </c>
      <c r="L16" s="164"/>
      <c r="S16" s="7"/>
      <c r="T16" s="8"/>
      <c r="U16" s="7"/>
      <c r="V16" s="7"/>
    </row>
    <row r="17" spans="1:22" s="36" customFormat="1" ht="12" x14ac:dyDescent="0.2">
      <c r="B17" s="33"/>
      <c r="C17" s="33"/>
      <c r="D17" s="33"/>
      <c r="E17" s="34"/>
      <c r="F17" s="34"/>
      <c r="G17" s="180">
        <f>SUM(G15:G16)</f>
        <v>0</v>
      </c>
      <c r="H17" s="180">
        <f>SUM(H15:H16)</f>
        <v>6652.63</v>
      </c>
      <c r="I17" s="230">
        <f>SUM(I15:I16)</f>
        <v>252843</v>
      </c>
      <c r="J17" s="35">
        <f>SUM(J15:J16)</f>
        <v>0</v>
      </c>
      <c r="K17" s="35">
        <f>SUM(K15:K16)</f>
        <v>0</v>
      </c>
      <c r="L17" s="167">
        <f>SUM(K17)</f>
        <v>0</v>
      </c>
      <c r="S17" s="37"/>
      <c r="T17" s="38"/>
      <c r="U17" s="37"/>
      <c r="V17" s="37"/>
    </row>
    <row r="18" spans="1:22" s="36" customFormat="1" ht="12" x14ac:dyDescent="0.2">
      <c r="B18" s="33"/>
      <c r="C18" s="33"/>
      <c r="D18" s="33"/>
      <c r="E18" s="34"/>
      <c r="F18" s="34"/>
      <c r="G18" s="35"/>
      <c r="H18" s="180"/>
      <c r="I18" s="230"/>
      <c r="L18" s="167"/>
      <c r="S18" s="37"/>
      <c r="T18" s="38"/>
      <c r="U18" s="37"/>
      <c r="V18" s="37"/>
    </row>
    <row r="19" spans="1:22" s="39" customFormat="1" ht="12" x14ac:dyDescent="0.2">
      <c r="A19" s="42"/>
      <c r="B19" s="24"/>
      <c r="C19" s="24"/>
      <c r="D19" s="24"/>
      <c r="E19" s="25"/>
      <c r="F19" s="25"/>
      <c r="G19" s="17"/>
      <c r="H19" s="178"/>
      <c r="I19" s="229"/>
      <c r="L19" s="168"/>
      <c r="S19" s="40"/>
      <c r="T19" s="41"/>
      <c r="U19" s="40"/>
      <c r="V19" s="40"/>
    </row>
    <row r="20" spans="1:22" s="39" customFormat="1" ht="12" x14ac:dyDescent="0.2">
      <c r="A20" s="42">
        <v>13</v>
      </c>
      <c r="B20" s="129" t="s">
        <v>121</v>
      </c>
      <c r="C20" s="129" t="s">
        <v>122</v>
      </c>
      <c r="D20" s="129" t="s">
        <v>91</v>
      </c>
      <c r="E20" s="130">
        <v>43028</v>
      </c>
      <c r="F20" s="130">
        <v>44123</v>
      </c>
      <c r="G20" s="181">
        <v>187828.7</v>
      </c>
      <c r="H20" s="211">
        <v>0</v>
      </c>
      <c r="I20" s="248">
        <v>220000</v>
      </c>
      <c r="J20" s="221">
        <v>50000</v>
      </c>
      <c r="K20" s="131">
        <v>0</v>
      </c>
      <c r="L20" s="168">
        <f>SUM(K20)</f>
        <v>0</v>
      </c>
      <c r="S20" s="40"/>
      <c r="T20" s="41"/>
      <c r="U20" s="40"/>
      <c r="V20" s="40"/>
    </row>
    <row r="21" spans="1:22" s="39" customFormat="1" ht="12" x14ac:dyDescent="0.2">
      <c r="A21" s="42"/>
      <c r="B21" s="24"/>
      <c r="C21" s="24"/>
      <c r="D21" s="24"/>
      <c r="E21" s="25"/>
      <c r="F21" s="25"/>
      <c r="G21" s="178">
        <f>SUM(G20:G20)</f>
        <v>187828.7</v>
      </c>
      <c r="H21" s="178">
        <f>SUM(H20:H20)</f>
        <v>0</v>
      </c>
      <c r="I21" s="229">
        <f>SUM(I20:I20)</f>
        <v>220000</v>
      </c>
      <c r="J21" s="17">
        <f>SUM(J20:J20)</f>
        <v>50000</v>
      </c>
      <c r="K21" s="17">
        <f>SUM(K20:K20)</f>
        <v>0</v>
      </c>
      <c r="L21" s="168">
        <f>SUM(K21)</f>
        <v>0</v>
      </c>
      <c r="S21" s="40"/>
      <c r="T21" s="41"/>
      <c r="U21" s="40"/>
      <c r="V21" s="40"/>
    </row>
    <row r="22" spans="1:22" s="39" customFormat="1" ht="12" x14ac:dyDescent="0.2">
      <c r="A22" s="42"/>
      <c r="B22" s="24"/>
      <c r="C22" s="24"/>
      <c r="D22" s="24"/>
      <c r="E22" s="25"/>
      <c r="F22" s="25"/>
      <c r="G22" s="17"/>
      <c r="H22" s="178"/>
      <c r="I22" s="229"/>
      <c r="L22" s="168"/>
      <c r="S22" s="40"/>
      <c r="T22" s="41"/>
      <c r="U22" s="40"/>
      <c r="V22" s="40"/>
    </row>
    <row r="23" spans="1:22" s="39" customFormat="1" ht="12" x14ac:dyDescent="0.2">
      <c r="A23" s="42">
        <v>14</v>
      </c>
      <c r="B23" s="132" t="s">
        <v>123</v>
      </c>
      <c r="C23" s="132" t="s">
        <v>124</v>
      </c>
      <c r="D23" s="132" t="s">
        <v>93</v>
      </c>
      <c r="E23" s="133">
        <v>43121</v>
      </c>
      <c r="F23" s="133">
        <v>44216</v>
      </c>
      <c r="G23" s="182">
        <v>187828.7</v>
      </c>
      <c r="H23" s="212">
        <v>0</v>
      </c>
      <c r="I23" s="231">
        <v>0</v>
      </c>
      <c r="J23" s="222">
        <v>100000</v>
      </c>
      <c r="K23" s="134">
        <v>0</v>
      </c>
      <c r="L23" s="168">
        <f>SUM(K23)</f>
        <v>0</v>
      </c>
      <c r="S23" s="40"/>
      <c r="T23" s="41"/>
      <c r="U23" s="40"/>
      <c r="V23" s="40"/>
    </row>
    <row r="24" spans="1:22" s="39" customFormat="1" ht="12" x14ac:dyDescent="0.2">
      <c r="A24" s="42">
        <v>15</v>
      </c>
      <c r="B24" s="132" t="s">
        <v>123</v>
      </c>
      <c r="C24" s="132" t="s">
        <v>125</v>
      </c>
      <c r="D24" s="132" t="s">
        <v>126</v>
      </c>
      <c r="E24" s="133">
        <v>43135</v>
      </c>
      <c r="F24" s="133">
        <v>44230</v>
      </c>
      <c r="G24" s="182">
        <v>138246.1</v>
      </c>
      <c r="H24" s="212">
        <v>0</v>
      </c>
      <c r="I24" s="231">
        <v>0</v>
      </c>
      <c r="J24" s="222">
        <v>100000</v>
      </c>
      <c r="K24" s="134">
        <v>0</v>
      </c>
      <c r="L24" s="168">
        <f>SUM(K24)</f>
        <v>0</v>
      </c>
      <c r="S24" s="40"/>
      <c r="T24" s="41"/>
      <c r="U24" s="40"/>
      <c r="V24" s="40"/>
    </row>
    <row r="25" spans="1:22" s="39" customFormat="1" ht="12" x14ac:dyDescent="0.2">
      <c r="A25" s="42">
        <v>16</v>
      </c>
      <c r="B25" s="132" t="s">
        <v>136</v>
      </c>
      <c r="C25" s="132" t="s">
        <v>127</v>
      </c>
      <c r="D25" s="132" t="s">
        <v>162</v>
      </c>
      <c r="E25" s="133">
        <v>43136</v>
      </c>
      <c r="F25" s="133">
        <v>44231</v>
      </c>
      <c r="G25" s="182">
        <v>135455.47</v>
      </c>
      <c r="H25" s="213">
        <v>0</v>
      </c>
      <c r="I25" s="231">
        <v>0</v>
      </c>
      <c r="J25" s="222">
        <v>150000</v>
      </c>
      <c r="K25" s="134">
        <v>0</v>
      </c>
      <c r="L25" s="168">
        <f>SUM(K25)</f>
        <v>0</v>
      </c>
      <c r="S25" s="40"/>
      <c r="T25" s="41"/>
      <c r="U25" s="40"/>
      <c r="V25" s="40"/>
    </row>
    <row r="26" spans="1:22" s="39" customFormat="1" ht="12" x14ac:dyDescent="0.2">
      <c r="A26" s="42">
        <v>17</v>
      </c>
      <c r="B26" s="132" t="s">
        <v>136</v>
      </c>
      <c r="C26" s="132" t="s">
        <v>128</v>
      </c>
      <c r="D26" s="132" t="s">
        <v>129</v>
      </c>
      <c r="E26" s="133">
        <v>43136</v>
      </c>
      <c r="F26" s="133">
        <v>44231</v>
      </c>
      <c r="G26" s="182">
        <v>135455.47</v>
      </c>
      <c r="H26" s="213">
        <v>0</v>
      </c>
      <c r="I26" s="231">
        <v>0</v>
      </c>
      <c r="J26" s="222">
        <v>150000</v>
      </c>
      <c r="K26" s="134">
        <v>0</v>
      </c>
      <c r="L26" s="168">
        <f>SUM(K26)</f>
        <v>0</v>
      </c>
      <c r="S26" s="40"/>
      <c r="T26" s="41"/>
      <c r="U26" s="40"/>
      <c r="V26" s="40"/>
    </row>
    <row r="27" spans="1:22" s="39" customFormat="1" ht="12" x14ac:dyDescent="0.2">
      <c r="A27" s="42">
        <v>18</v>
      </c>
      <c r="B27" s="132" t="s">
        <v>136</v>
      </c>
      <c r="C27" s="132" t="s">
        <v>130</v>
      </c>
      <c r="D27" s="132" t="s">
        <v>131</v>
      </c>
      <c r="E27" s="133">
        <v>43136</v>
      </c>
      <c r="F27" s="133">
        <v>44231</v>
      </c>
      <c r="G27" s="182">
        <v>135455.47</v>
      </c>
      <c r="H27" s="213">
        <v>0</v>
      </c>
      <c r="I27" s="231">
        <v>0</v>
      </c>
      <c r="J27" s="222">
        <v>150000</v>
      </c>
      <c r="K27" s="134">
        <v>0</v>
      </c>
      <c r="L27" s="168"/>
      <c r="S27" s="40"/>
      <c r="T27" s="41"/>
      <c r="U27" s="40"/>
      <c r="V27" s="40"/>
    </row>
    <row r="28" spans="1:22" s="39" customFormat="1" ht="12" x14ac:dyDescent="0.2">
      <c r="A28" s="42">
        <v>19</v>
      </c>
      <c r="B28" s="132" t="s">
        <v>136</v>
      </c>
      <c r="C28" s="132" t="s">
        <v>132</v>
      </c>
      <c r="D28" s="132" t="s">
        <v>133</v>
      </c>
      <c r="E28" s="133">
        <v>43136</v>
      </c>
      <c r="F28" s="133">
        <v>44231</v>
      </c>
      <c r="G28" s="182">
        <v>135455.47</v>
      </c>
      <c r="H28" s="213">
        <v>0</v>
      </c>
      <c r="I28" s="231">
        <v>0</v>
      </c>
      <c r="J28" s="222">
        <v>150000</v>
      </c>
      <c r="K28" s="134">
        <v>0</v>
      </c>
      <c r="L28" s="168"/>
      <c r="S28" s="40"/>
      <c r="T28" s="41"/>
      <c r="U28" s="40"/>
      <c r="V28" s="40"/>
    </row>
    <row r="29" spans="1:22" s="39" customFormat="1" ht="12" x14ac:dyDescent="0.2">
      <c r="A29" s="42">
        <v>20</v>
      </c>
      <c r="B29" s="132" t="s">
        <v>136</v>
      </c>
      <c r="C29" s="132" t="s">
        <v>134</v>
      </c>
      <c r="D29" s="132" t="s">
        <v>135</v>
      </c>
      <c r="E29" s="133">
        <v>43136</v>
      </c>
      <c r="F29" s="249">
        <v>43500</v>
      </c>
      <c r="G29" s="182">
        <v>190274.84</v>
      </c>
      <c r="H29" s="212">
        <v>0</v>
      </c>
      <c r="I29" s="231">
        <v>0</v>
      </c>
      <c r="J29" s="222">
        <v>0</v>
      </c>
      <c r="K29" s="134">
        <v>0</v>
      </c>
      <c r="L29" s="168"/>
      <c r="S29" s="40"/>
      <c r="T29" s="41"/>
      <c r="U29" s="40"/>
      <c r="V29" s="40"/>
    </row>
    <row r="30" spans="1:22" s="39" customFormat="1" ht="12" x14ac:dyDescent="0.2">
      <c r="A30" s="42"/>
      <c r="B30" s="24"/>
      <c r="C30" s="24"/>
      <c r="D30" s="24"/>
      <c r="E30" s="25"/>
      <c r="F30" s="25"/>
      <c r="G30" s="178">
        <f>SUM(G23:G29)</f>
        <v>1058171.52</v>
      </c>
      <c r="H30" s="178">
        <f>SUM(H23:H29)</f>
        <v>0</v>
      </c>
      <c r="I30" s="229">
        <f>SUM(I23:I29)</f>
        <v>0</v>
      </c>
      <c r="J30" s="17">
        <f>SUM(J23:J29)</f>
        <v>800000</v>
      </c>
      <c r="K30" s="17">
        <f>SUM(K23:K29)</f>
        <v>0</v>
      </c>
      <c r="L30" s="168"/>
      <c r="S30" s="40"/>
      <c r="T30" s="41"/>
      <c r="U30" s="40"/>
      <c r="V30" s="40"/>
    </row>
    <row r="31" spans="1:22" s="39" customFormat="1" ht="12" x14ac:dyDescent="0.2">
      <c r="A31" s="42"/>
      <c r="B31" s="24"/>
      <c r="C31" s="24"/>
      <c r="D31" s="24"/>
      <c r="E31" s="25"/>
      <c r="F31" s="25"/>
      <c r="G31" s="17"/>
      <c r="H31" s="17"/>
      <c r="I31" s="229"/>
      <c r="J31" s="17"/>
      <c r="K31" s="17"/>
      <c r="L31" s="168"/>
      <c r="S31" s="40"/>
      <c r="T31" s="41"/>
      <c r="U31" s="40"/>
      <c r="V31" s="40"/>
    </row>
    <row r="32" spans="1:22" s="39" customFormat="1" ht="12" x14ac:dyDescent="0.2">
      <c r="A32" s="42">
        <v>24</v>
      </c>
      <c r="B32" s="255" t="s">
        <v>217</v>
      </c>
      <c r="C32" s="255" t="s">
        <v>218</v>
      </c>
      <c r="D32" s="255" t="s">
        <v>220</v>
      </c>
      <c r="E32" s="256">
        <v>43525</v>
      </c>
      <c r="F32" s="256">
        <v>44255</v>
      </c>
      <c r="G32" s="257"/>
      <c r="H32" s="258">
        <v>498253.17</v>
      </c>
      <c r="I32" s="259">
        <v>0</v>
      </c>
      <c r="J32" s="260">
        <v>0</v>
      </c>
      <c r="K32" s="257">
        <v>250000</v>
      </c>
      <c r="L32" s="168"/>
      <c r="S32" s="40"/>
      <c r="T32" s="41"/>
      <c r="U32" s="40"/>
      <c r="V32" s="40"/>
    </row>
    <row r="33" spans="1:22" s="39" customFormat="1" ht="12" x14ac:dyDescent="0.2">
      <c r="A33" s="42">
        <v>25</v>
      </c>
      <c r="B33" s="255" t="s">
        <v>219</v>
      </c>
      <c r="C33" s="255" t="s">
        <v>218</v>
      </c>
      <c r="D33" s="255" t="s">
        <v>221</v>
      </c>
      <c r="E33" s="256">
        <v>43412</v>
      </c>
      <c r="F33" s="256">
        <v>44142</v>
      </c>
      <c r="G33" s="257"/>
      <c r="H33" s="258">
        <v>400000</v>
      </c>
      <c r="I33" s="259"/>
      <c r="J33" s="260"/>
      <c r="K33" s="257">
        <v>450000</v>
      </c>
      <c r="L33" s="168"/>
      <c r="S33" s="40"/>
      <c r="T33" s="41"/>
      <c r="U33" s="40"/>
      <c r="V33" s="40"/>
    </row>
    <row r="34" spans="1:22" s="39" customFormat="1" ht="12" x14ac:dyDescent="0.2">
      <c r="A34" s="42"/>
      <c r="B34" s="24"/>
      <c r="C34" s="24"/>
      <c r="D34" s="24"/>
      <c r="E34" s="25"/>
      <c r="F34" s="25"/>
      <c r="G34" s="17"/>
      <c r="H34" s="17">
        <f>SUM(H32:H33)</f>
        <v>898253.16999999993</v>
      </c>
      <c r="I34" s="229"/>
      <c r="J34" s="17"/>
      <c r="K34" s="17">
        <f>SUM(K32:K33)</f>
        <v>700000</v>
      </c>
      <c r="L34" s="168"/>
      <c r="S34" s="40"/>
      <c r="T34" s="41"/>
      <c r="U34" s="40"/>
      <c r="V34" s="40"/>
    </row>
    <row r="35" spans="1:22" s="39" customFormat="1" ht="12" x14ac:dyDescent="0.2">
      <c r="A35" s="42"/>
      <c r="B35" s="24"/>
      <c r="C35" s="24"/>
      <c r="D35" s="24"/>
      <c r="E35" s="25"/>
      <c r="F35" s="25"/>
      <c r="G35" s="17"/>
      <c r="H35" s="17"/>
      <c r="I35" s="229"/>
      <c r="J35" s="17"/>
      <c r="K35" s="17"/>
      <c r="L35" s="168"/>
      <c r="S35" s="40"/>
      <c r="T35" s="41"/>
      <c r="U35" s="40"/>
      <c r="V35" s="40"/>
    </row>
    <row r="36" spans="1:22" s="39" customFormat="1" ht="12" x14ac:dyDescent="0.2">
      <c r="A36" s="42">
        <v>26</v>
      </c>
      <c r="B36" s="137" t="s">
        <v>81</v>
      </c>
      <c r="C36" s="266" t="s">
        <v>209</v>
      </c>
      <c r="D36" s="137"/>
      <c r="E36" s="138">
        <v>43740</v>
      </c>
      <c r="F36" s="138">
        <v>44835</v>
      </c>
      <c r="G36" s="139">
        <v>0</v>
      </c>
      <c r="H36" s="214">
        <v>0</v>
      </c>
      <c r="I36" s="232">
        <v>225000</v>
      </c>
      <c r="J36" s="223">
        <v>0</v>
      </c>
      <c r="K36" s="139">
        <v>150000</v>
      </c>
      <c r="L36" s="168"/>
      <c r="S36" s="40"/>
      <c r="T36" s="41"/>
      <c r="U36" s="40"/>
      <c r="V36" s="40"/>
    </row>
    <row r="37" spans="1:22" s="39" customFormat="1" ht="12" x14ac:dyDescent="0.2">
      <c r="A37" s="42">
        <v>27</v>
      </c>
      <c r="B37" s="137" t="s">
        <v>81</v>
      </c>
      <c r="C37" s="266" t="s">
        <v>197</v>
      </c>
      <c r="D37" s="137"/>
      <c r="E37" s="138">
        <v>43740</v>
      </c>
      <c r="F37" s="138">
        <v>44835</v>
      </c>
      <c r="G37" s="139">
        <v>0</v>
      </c>
      <c r="H37" s="214">
        <v>0</v>
      </c>
      <c r="I37" s="232">
        <v>225000</v>
      </c>
      <c r="J37" s="223">
        <v>0</v>
      </c>
      <c r="K37" s="139">
        <v>150000</v>
      </c>
      <c r="L37" s="168"/>
      <c r="S37" s="40"/>
      <c r="T37" s="41"/>
      <c r="U37" s="40"/>
      <c r="V37" s="40"/>
    </row>
    <row r="38" spans="1:22" s="39" customFormat="1" ht="12" x14ac:dyDescent="0.2">
      <c r="A38" s="42">
        <v>28</v>
      </c>
      <c r="B38" s="137" t="s">
        <v>81</v>
      </c>
      <c r="C38" s="266" t="s">
        <v>210</v>
      </c>
      <c r="D38" s="137"/>
      <c r="E38" s="138">
        <v>43740</v>
      </c>
      <c r="F38" s="138">
        <v>44835</v>
      </c>
      <c r="G38" s="139">
        <v>0</v>
      </c>
      <c r="H38" s="214">
        <v>0</v>
      </c>
      <c r="I38" s="232">
        <v>225000</v>
      </c>
      <c r="J38" s="223">
        <v>0</v>
      </c>
      <c r="K38" s="139">
        <v>150000</v>
      </c>
      <c r="L38" s="168"/>
      <c r="S38" s="40"/>
      <c r="T38" s="41"/>
      <c r="U38" s="40"/>
      <c r="V38" s="40"/>
    </row>
    <row r="39" spans="1:22" s="39" customFormat="1" ht="12" x14ac:dyDescent="0.2">
      <c r="A39" s="42">
        <v>29</v>
      </c>
      <c r="B39" s="137" t="s">
        <v>81</v>
      </c>
      <c r="C39" s="266" t="s">
        <v>196</v>
      </c>
      <c r="D39" s="137"/>
      <c r="E39" s="138">
        <v>43740</v>
      </c>
      <c r="F39" s="138">
        <v>44835</v>
      </c>
      <c r="G39" s="139">
        <v>0</v>
      </c>
      <c r="H39" s="214">
        <v>0</v>
      </c>
      <c r="I39" s="232">
        <v>225000</v>
      </c>
      <c r="J39" s="223">
        <v>0</v>
      </c>
      <c r="K39" s="139">
        <v>150000</v>
      </c>
      <c r="L39" s="168"/>
      <c r="S39" s="40"/>
      <c r="T39" s="41"/>
      <c r="U39" s="40"/>
      <c r="V39" s="40"/>
    </row>
    <row r="40" spans="1:22" s="39" customFormat="1" ht="12" x14ac:dyDescent="0.2">
      <c r="A40" s="42">
        <v>30</v>
      </c>
      <c r="B40" s="137" t="s">
        <v>81</v>
      </c>
      <c r="C40" s="266" t="s">
        <v>198</v>
      </c>
      <c r="D40" s="137"/>
      <c r="E40" s="138">
        <v>43740</v>
      </c>
      <c r="F40" s="138">
        <v>44835</v>
      </c>
      <c r="G40" s="139">
        <v>0</v>
      </c>
      <c r="H40" s="214">
        <v>0</v>
      </c>
      <c r="I40" s="232">
        <v>225000</v>
      </c>
      <c r="J40" s="223">
        <v>0</v>
      </c>
      <c r="K40" s="139">
        <v>150000</v>
      </c>
      <c r="L40" s="168"/>
      <c r="S40" s="40"/>
      <c r="T40" s="41"/>
      <c r="U40" s="40"/>
      <c r="V40" s="40"/>
    </row>
    <row r="41" spans="1:22" s="39" customFormat="1" ht="12" x14ac:dyDescent="0.2">
      <c r="A41" s="42">
        <v>31</v>
      </c>
      <c r="B41" s="137" t="s">
        <v>81</v>
      </c>
      <c r="C41" s="266" t="s">
        <v>216</v>
      </c>
      <c r="D41" s="137"/>
      <c r="E41" s="138">
        <v>43740</v>
      </c>
      <c r="F41" s="138">
        <v>44835</v>
      </c>
      <c r="G41" s="139">
        <v>0</v>
      </c>
      <c r="H41" s="214">
        <v>0</v>
      </c>
      <c r="I41" s="232">
        <v>225000</v>
      </c>
      <c r="J41" s="223">
        <v>0</v>
      </c>
      <c r="K41" s="139">
        <v>150000</v>
      </c>
      <c r="L41" s="168"/>
      <c r="S41" s="40"/>
      <c r="T41" s="41"/>
      <c r="U41" s="40"/>
      <c r="V41" s="40"/>
    </row>
    <row r="42" spans="1:22" s="39" customFormat="1" ht="12" x14ac:dyDescent="0.2">
      <c r="A42" s="42">
        <v>32</v>
      </c>
      <c r="B42" s="137" t="s">
        <v>81</v>
      </c>
      <c r="C42" s="266" t="s">
        <v>227</v>
      </c>
      <c r="D42" s="137"/>
      <c r="E42" s="138">
        <v>43740</v>
      </c>
      <c r="F42" s="138">
        <v>44835</v>
      </c>
      <c r="G42" s="139">
        <v>0</v>
      </c>
      <c r="H42" s="214">
        <v>0</v>
      </c>
      <c r="I42" s="232">
        <v>225000</v>
      </c>
      <c r="J42" s="223">
        <v>150000</v>
      </c>
      <c r="K42" s="139">
        <v>150000</v>
      </c>
      <c r="L42" s="168"/>
      <c r="S42" s="40"/>
      <c r="T42" s="41"/>
      <c r="U42" s="40"/>
      <c r="V42" s="40"/>
    </row>
    <row r="43" spans="1:22" s="39" customFormat="1" ht="12" x14ac:dyDescent="0.2">
      <c r="A43" s="42">
        <v>33</v>
      </c>
      <c r="B43" s="137" t="s">
        <v>81</v>
      </c>
      <c r="C43" s="266" t="s">
        <v>212</v>
      </c>
      <c r="D43" s="137"/>
      <c r="E43" s="138">
        <v>43741</v>
      </c>
      <c r="F43" s="138">
        <v>44836</v>
      </c>
      <c r="G43" s="139">
        <v>0</v>
      </c>
      <c r="H43" s="214">
        <v>0</v>
      </c>
      <c r="I43" s="232">
        <v>150000</v>
      </c>
      <c r="J43" s="223">
        <v>150000</v>
      </c>
      <c r="K43" s="139">
        <v>150000</v>
      </c>
      <c r="L43" s="168"/>
      <c r="S43" s="40"/>
      <c r="T43" s="41"/>
      <c r="U43" s="40"/>
      <c r="V43" s="40"/>
    </row>
    <row r="44" spans="1:22" s="39" customFormat="1" ht="12" x14ac:dyDescent="0.2">
      <c r="A44" s="42">
        <v>34</v>
      </c>
      <c r="B44" s="137" t="s">
        <v>81</v>
      </c>
      <c r="C44" s="266" t="s">
        <v>211</v>
      </c>
      <c r="D44" s="137"/>
      <c r="E44" s="138">
        <v>43742</v>
      </c>
      <c r="F44" s="138">
        <v>44837</v>
      </c>
      <c r="G44" s="139">
        <v>0</v>
      </c>
      <c r="H44" s="214">
        <v>0</v>
      </c>
      <c r="I44" s="232">
        <v>150000</v>
      </c>
      <c r="J44" s="223">
        <v>150000</v>
      </c>
      <c r="K44" s="139">
        <v>150000</v>
      </c>
      <c r="L44" s="168"/>
      <c r="S44" s="40"/>
      <c r="T44" s="41"/>
      <c r="U44" s="40"/>
      <c r="V44" s="40"/>
    </row>
    <row r="45" spans="1:22" s="39" customFormat="1" ht="12" x14ac:dyDescent="0.2">
      <c r="A45" s="42">
        <v>35</v>
      </c>
      <c r="B45" s="137" t="s">
        <v>81</v>
      </c>
      <c r="C45" s="266" t="s">
        <v>213</v>
      </c>
      <c r="D45" s="137"/>
      <c r="E45" s="138">
        <v>43743</v>
      </c>
      <c r="F45" s="138">
        <v>44838</v>
      </c>
      <c r="G45" s="139">
        <v>0</v>
      </c>
      <c r="H45" s="214">
        <v>0</v>
      </c>
      <c r="I45" s="232">
        <v>150000</v>
      </c>
      <c r="J45" s="223">
        <v>150000</v>
      </c>
      <c r="K45" s="139">
        <v>150000</v>
      </c>
      <c r="L45" s="168"/>
      <c r="S45" s="40"/>
      <c r="T45" s="41"/>
      <c r="U45" s="40"/>
      <c r="V45" s="40"/>
    </row>
    <row r="46" spans="1:22" s="39" customFormat="1" ht="12" x14ac:dyDescent="0.2">
      <c r="A46" s="42">
        <v>36</v>
      </c>
      <c r="B46" s="137" t="s">
        <v>81</v>
      </c>
      <c r="C46" s="266" t="s">
        <v>214</v>
      </c>
      <c r="D46" s="137"/>
      <c r="E46" s="138">
        <v>43743</v>
      </c>
      <c r="F46" s="138">
        <v>44838</v>
      </c>
      <c r="G46" s="139">
        <v>0</v>
      </c>
      <c r="H46" s="214">
        <v>0</v>
      </c>
      <c r="I46" s="232">
        <v>150000</v>
      </c>
      <c r="J46" s="223">
        <v>150000</v>
      </c>
      <c r="K46" s="139">
        <v>150000</v>
      </c>
      <c r="L46" s="168"/>
      <c r="S46" s="40"/>
      <c r="T46" s="41"/>
      <c r="U46" s="40"/>
      <c r="V46" s="40"/>
    </row>
    <row r="47" spans="1:22" s="39" customFormat="1" ht="12" x14ac:dyDescent="0.2">
      <c r="A47" s="42">
        <v>37</v>
      </c>
      <c r="B47" s="137" t="s">
        <v>81</v>
      </c>
      <c r="C47" s="266" t="s">
        <v>215</v>
      </c>
      <c r="D47" s="137"/>
      <c r="E47" s="138">
        <v>43742</v>
      </c>
      <c r="F47" s="138">
        <v>44837</v>
      </c>
      <c r="G47" s="139">
        <v>0</v>
      </c>
      <c r="H47" s="214">
        <v>0</v>
      </c>
      <c r="I47" s="232">
        <v>150000</v>
      </c>
      <c r="J47" s="223">
        <v>150000</v>
      </c>
      <c r="K47" s="139">
        <v>150000</v>
      </c>
      <c r="L47" s="168"/>
      <c r="S47" s="40"/>
      <c r="T47" s="41"/>
      <c r="U47" s="40"/>
      <c r="V47" s="40"/>
    </row>
    <row r="48" spans="1:22" s="39" customFormat="1" ht="12" x14ac:dyDescent="0.2">
      <c r="A48" s="42"/>
      <c r="B48" s="24"/>
      <c r="C48" s="24"/>
      <c r="D48" s="24"/>
      <c r="E48" s="25"/>
      <c r="F48" s="25"/>
      <c r="G48" s="17"/>
      <c r="H48" s="17"/>
      <c r="I48" s="229">
        <f>SUM(I36:I47)</f>
        <v>2325000</v>
      </c>
      <c r="J48" s="17">
        <f>SUM(J36:J47)</f>
        <v>900000</v>
      </c>
      <c r="K48" s="17">
        <f>SUM(K36:K47)</f>
        <v>1800000</v>
      </c>
      <c r="L48" s="168"/>
      <c r="S48" s="40"/>
      <c r="T48" s="41"/>
      <c r="U48" s="40"/>
      <c r="V48" s="40"/>
    </row>
    <row r="49" spans="1:22" s="39" customFormat="1" ht="12" x14ac:dyDescent="0.2">
      <c r="A49" s="42"/>
      <c r="B49" s="24"/>
      <c r="C49" s="24"/>
      <c r="D49" s="24"/>
      <c r="E49" s="25"/>
      <c r="F49" s="25"/>
      <c r="G49" s="17"/>
      <c r="H49" s="17"/>
      <c r="I49" s="229"/>
      <c r="J49" s="17"/>
      <c r="K49" s="17"/>
      <c r="L49" s="168"/>
      <c r="S49" s="40"/>
      <c r="T49" s="41"/>
      <c r="U49" s="40"/>
      <c r="V49" s="40"/>
    </row>
    <row r="50" spans="1:22" s="39" customFormat="1" ht="12" x14ac:dyDescent="0.2">
      <c r="A50" s="42">
        <v>38</v>
      </c>
      <c r="B50" s="263" t="s">
        <v>223</v>
      </c>
      <c r="C50" s="267" t="s">
        <v>224</v>
      </c>
      <c r="D50" s="263"/>
      <c r="E50" s="264">
        <v>43803</v>
      </c>
      <c r="F50" s="264">
        <v>44533</v>
      </c>
      <c r="G50" s="265"/>
      <c r="H50" s="265"/>
      <c r="I50" s="265">
        <v>375000</v>
      </c>
      <c r="J50" s="265"/>
      <c r="K50" s="265"/>
      <c r="L50" s="168"/>
      <c r="S50" s="40"/>
      <c r="T50" s="41"/>
      <c r="U50" s="40"/>
      <c r="V50" s="40"/>
    </row>
    <row r="51" spans="1:22" s="39" customFormat="1" ht="12" x14ac:dyDescent="0.2">
      <c r="A51" s="42"/>
      <c r="B51" s="24"/>
      <c r="C51" s="24"/>
      <c r="D51" s="24"/>
      <c r="E51" s="25"/>
      <c r="F51" s="25"/>
      <c r="G51" s="17"/>
      <c r="H51" s="17"/>
      <c r="I51" s="229">
        <f>SUM(I50)</f>
        <v>375000</v>
      </c>
      <c r="J51" s="17"/>
      <c r="K51" s="17"/>
      <c r="L51" s="168"/>
      <c r="N51" s="174"/>
      <c r="S51" s="40"/>
      <c r="T51" s="41"/>
      <c r="U51" s="40"/>
      <c r="V51" s="40"/>
    </row>
    <row r="52" spans="1:22" s="39" customFormat="1" ht="12" x14ac:dyDescent="0.2">
      <c r="A52" s="42"/>
      <c r="B52" s="24"/>
      <c r="C52" s="24"/>
      <c r="D52" s="24"/>
      <c r="E52" s="25"/>
      <c r="F52" s="25"/>
      <c r="G52" s="17"/>
      <c r="H52" s="17"/>
      <c r="I52" s="229"/>
      <c r="J52" s="17"/>
      <c r="K52" s="17"/>
      <c r="L52" s="168"/>
      <c r="N52" s="174"/>
      <c r="S52" s="40"/>
      <c r="T52" s="41"/>
      <c r="U52" s="40"/>
      <c r="V52" s="40"/>
    </row>
    <row r="53" spans="1:22" s="39" customFormat="1" ht="12" x14ac:dyDescent="0.2">
      <c r="A53" s="42">
        <v>39</v>
      </c>
      <c r="B53" s="147" t="s">
        <v>147</v>
      </c>
      <c r="C53" s="147"/>
      <c r="D53" s="147"/>
      <c r="E53" s="148">
        <v>44106</v>
      </c>
      <c r="F53" s="148">
        <v>45200</v>
      </c>
      <c r="G53" s="149">
        <v>0</v>
      </c>
      <c r="H53" s="215">
        <v>0</v>
      </c>
      <c r="I53" s="233">
        <v>0</v>
      </c>
      <c r="J53" s="224">
        <v>225000</v>
      </c>
      <c r="K53" s="149">
        <v>100000</v>
      </c>
      <c r="L53" s="168"/>
      <c r="S53" s="40"/>
      <c r="T53" s="41"/>
      <c r="U53" s="40"/>
      <c r="V53" s="40"/>
    </row>
    <row r="54" spans="1:22" s="39" customFormat="1" ht="12" x14ac:dyDescent="0.2">
      <c r="A54" s="42">
        <v>40</v>
      </c>
      <c r="B54" s="147" t="s">
        <v>147</v>
      </c>
      <c r="C54" s="147"/>
      <c r="D54" s="147"/>
      <c r="E54" s="148">
        <v>44106</v>
      </c>
      <c r="F54" s="148">
        <v>45200</v>
      </c>
      <c r="G54" s="149">
        <v>0</v>
      </c>
      <c r="H54" s="215">
        <v>0</v>
      </c>
      <c r="I54" s="233">
        <v>0</v>
      </c>
      <c r="J54" s="224">
        <v>150000</v>
      </c>
      <c r="K54" s="149">
        <v>150000</v>
      </c>
      <c r="L54" s="168"/>
      <c r="S54" s="40"/>
      <c r="T54" s="41"/>
      <c r="U54" s="40"/>
      <c r="V54" s="40"/>
    </row>
    <row r="55" spans="1:22" s="39" customFormat="1" ht="12" x14ac:dyDescent="0.2">
      <c r="A55" s="42">
        <v>41</v>
      </c>
      <c r="B55" s="147" t="s">
        <v>147</v>
      </c>
      <c r="C55" s="147"/>
      <c r="D55" s="147"/>
      <c r="E55" s="148">
        <v>44106</v>
      </c>
      <c r="F55" s="148">
        <v>45200</v>
      </c>
      <c r="G55" s="149">
        <v>0</v>
      </c>
      <c r="H55" s="215">
        <v>0</v>
      </c>
      <c r="I55" s="233">
        <v>0</v>
      </c>
      <c r="J55" s="224">
        <v>150000</v>
      </c>
      <c r="K55" s="149">
        <v>150000</v>
      </c>
      <c r="L55" s="168"/>
      <c r="S55" s="40"/>
      <c r="T55" s="41"/>
      <c r="U55" s="40"/>
      <c r="V55" s="40"/>
    </row>
    <row r="56" spans="1:22" s="39" customFormat="1" ht="12" x14ac:dyDescent="0.2">
      <c r="A56" s="42">
        <v>42</v>
      </c>
      <c r="B56" s="147" t="s">
        <v>147</v>
      </c>
      <c r="C56" s="147"/>
      <c r="D56" s="147"/>
      <c r="E56" s="148">
        <v>44106</v>
      </c>
      <c r="F56" s="148">
        <v>45200</v>
      </c>
      <c r="G56" s="149">
        <v>0</v>
      </c>
      <c r="H56" s="215">
        <v>0</v>
      </c>
      <c r="I56" s="233">
        <v>0</v>
      </c>
      <c r="J56" s="224">
        <v>150000</v>
      </c>
      <c r="K56" s="149">
        <v>150000</v>
      </c>
      <c r="L56" s="168"/>
      <c r="S56" s="40"/>
      <c r="T56" s="41"/>
      <c r="U56" s="40"/>
      <c r="V56" s="40"/>
    </row>
    <row r="57" spans="1:22" s="39" customFormat="1" ht="12" x14ac:dyDescent="0.2">
      <c r="A57" s="42"/>
      <c r="B57" s="24"/>
      <c r="C57" s="24"/>
      <c r="D57" s="24"/>
      <c r="E57" s="25"/>
      <c r="F57" s="25"/>
      <c r="G57" s="17"/>
      <c r="H57" s="17"/>
      <c r="I57" s="229"/>
      <c r="J57" s="17">
        <f>SUM(J53:J56)</f>
        <v>675000</v>
      </c>
      <c r="K57" s="17">
        <f>SUM(K53:K56)</f>
        <v>550000</v>
      </c>
      <c r="L57" s="168"/>
      <c r="S57" s="40"/>
      <c r="T57" s="41"/>
      <c r="U57" s="40"/>
      <c r="V57" s="40"/>
    </row>
    <row r="58" spans="1:22" s="39" customFormat="1" ht="12" x14ac:dyDescent="0.2">
      <c r="A58" s="42"/>
      <c r="B58" s="24"/>
      <c r="C58" s="24"/>
      <c r="D58" s="24"/>
      <c r="E58" s="25"/>
      <c r="F58" s="25"/>
      <c r="G58" s="17"/>
      <c r="H58" s="17"/>
      <c r="I58" s="229"/>
      <c r="J58" s="17"/>
      <c r="K58" s="17"/>
      <c r="L58" s="168"/>
      <c r="S58" s="40"/>
      <c r="T58" s="41"/>
      <c r="U58" s="40"/>
      <c r="V58" s="40"/>
    </row>
    <row r="59" spans="1:22" x14ac:dyDescent="0.25">
      <c r="I59" s="234"/>
    </row>
    <row r="60" spans="1:22" x14ac:dyDescent="0.25">
      <c r="I60" s="234"/>
    </row>
    <row r="61" spans="1:22" s="39" customFormat="1" ht="12" x14ac:dyDescent="0.2">
      <c r="A61" s="42"/>
      <c r="B61" s="24"/>
      <c r="C61" s="24"/>
      <c r="D61" s="24"/>
      <c r="E61" s="25"/>
      <c r="F61" s="25"/>
      <c r="G61" s="17"/>
      <c r="H61" s="17"/>
      <c r="I61" s="229"/>
      <c r="J61" s="17"/>
      <c r="K61" s="17"/>
      <c r="L61" s="168"/>
      <c r="S61" s="40"/>
      <c r="T61" s="41"/>
      <c r="U61" s="40"/>
      <c r="V61" s="40"/>
    </row>
    <row r="62" spans="1:22" s="39" customFormat="1" ht="12" x14ac:dyDescent="0.2">
      <c r="A62" s="42"/>
      <c r="B62" s="24"/>
      <c r="C62" s="24"/>
      <c r="D62" s="24"/>
      <c r="E62" s="25"/>
      <c r="F62" s="25"/>
      <c r="G62" s="17"/>
      <c r="H62" s="17"/>
      <c r="I62" s="229"/>
      <c r="J62" s="17"/>
      <c r="K62" s="17"/>
      <c r="L62" s="168"/>
      <c r="S62" s="40"/>
      <c r="T62" s="41"/>
      <c r="U62" s="40"/>
      <c r="V62" s="40"/>
    </row>
    <row r="63" spans="1:22" s="42" customFormat="1" ht="12" x14ac:dyDescent="0.2">
      <c r="B63" s="45" t="s">
        <v>10</v>
      </c>
      <c r="C63" s="46"/>
      <c r="D63" s="46"/>
      <c r="E63" s="25"/>
      <c r="F63" s="25"/>
      <c r="G63" s="178">
        <f>G13</f>
        <v>435637.79</v>
      </c>
      <c r="H63" s="178">
        <f>H13</f>
        <v>520094.76</v>
      </c>
      <c r="I63" s="229">
        <f>I13</f>
        <v>21101</v>
      </c>
      <c r="J63" s="17">
        <f>J13</f>
        <v>0</v>
      </c>
      <c r="K63" s="17">
        <f>K13</f>
        <v>0</v>
      </c>
      <c r="L63" s="169"/>
      <c r="S63" s="43"/>
      <c r="T63" s="44"/>
      <c r="U63" s="43"/>
      <c r="V63" s="43"/>
    </row>
    <row r="64" spans="1:22" s="42" customFormat="1" ht="12" x14ac:dyDescent="0.2">
      <c r="B64" s="47" t="s">
        <v>11</v>
      </c>
      <c r="C64" s="48"/>
      <c r="D64" s="48"/>
      <c r="E64" s="25"/>
      <c r="F64" s="25"/>
      <c r="G64" s="178">
        <f>G17</f>
        <v>0</v>
      </c>
      <c r="H64" s="178">
        <f>H17</f>
        <v>6652.63</v>
      </c>
      <c r="I64" s="229">
        <f>I17</f>
        <v>252843</v>
      </c>
      <c r="J64" s="17">
        <f>J17</f>
        <v>0</v>
      </c>
      <c r="K64" s="17">
        <f>K17</f>
        <v>0</v>
      </c>
      <c r="L64" s="169"/>
      <c r="S64" s="43"/>
      <c r="T64" s="44"/>
      <c r="U64" s="43"/>
      <c r="V64" s="43"/>
    </row>
    <row r="65" spans="2:22" s="42" customFormat="1" ht="12" x14ac:dyDescent="0.2">
      <c r="B65" s="127" t="s">
        <v>12</v>
      </c>
      <c r="C65" s="128"/>
      <c r="D65" s="128"/>
      <c r="E65" s="25"/>
      <c r="F65" s="25"/>
      <c r="G65" s="178">
        <f>G21</f>
        <v>187828.7</v>
      </c>
      <c r="H65" s="178">
        <f>H21</f>
        <v>0</v>
      </c>
      <c r="I65" s="229">
        <f>I21</f>
        <v>220000</v>
      </c>
      <c r="J65" s="17">
        <f>J21</f>
        <v>50000</v>
      </c>
      <c r="K65" s="17">
        <f>K21</f>
        <v>0</v>
      </c>
      <c r="L65" s="169"/>
      <c r="S65" s="43"/>
      <c r="T65" s="44"/>
      <c r="U65" s="43"/>
      <c r="V65" s="43"/>
    </row>
    <row r="66" spans="2:22" s="42" customFormat="1" ht="12" x14ac:dyDescent="0.2">
      <c r="B66" s="136" t="s">
        <v>137</v>
      </c>
      <c r="C66" s="135"/>
      <c r="D66" s="135"/>
      <c r="E66" s="25"/>
      <c r="F66" s="25"/>
      <c r="G66" s="178">
        <f>G30</f>
        <v>1058171.52</v>
      </c>
      <c r="H66" s="178"/>
      <c r="I66" s="229">
        <f>I30</f>
        <v>0</v>
      </c>
      <c r="J66" s="17">
        <f>J30</f>
        <v>800000</v>
      </c>
      <c r="K66" s="17">
        <f>K30</f>
        <v>0</v>
      </c>
      <c r="L66" s="169"/>
      <c r="S66" s="43"/>
      <c r="T66" s="44"/>
      <c r="U66" s="43"/>
      <c r="V66" s="43"/>
    </row>
    <row r="67" spans="2:22" s="42" customFormat="1" ht="12" x14ac:dyDescent="0.2">
      <c r="B67" s="261" t="s">
        <v>225</v>
      </c>
      <c r="C67" s="262"/>
      <c r="D67" s="262"/>
      <c r="E67" s="25"/>
      <c r="F67" s="25"/>
      <c r="G67" s="178"/>
      <c r="H67" s="178">
        <f>H32</f>
        <v>498253.17</v>
      </c>
      <c r="I67" s="229">
        <f>I32</f>
        <v>0</v>
      </c>
      <c r="J67" s="17">
        <f>J32</f>
        <v>0</v>
      </c>
      <c r="K67" s="17">
        <f>K34</f>
        <v>700000</v>
      </c>
      <c r="L67" s="169"/>
      <c r="S67" s="43"/>
      <c r="T67" s="44"/>
      <c r="U67" s="43"/>
      <c r="V67" s="43"/>
    </row>
    <row r="68" spans="2:22" s="42" customFormat="1" ht="12" x14ac:dyDescent="0.2">
      <c r="B68" s="140" t="s">
        <v>142</v>
      </c>
      <c r="C68" s="141"/>
      <c r="D68" s="141"/>
      <c r="E68" s="25"/>
      <c r="F68" s="25"/>
      <c r="G68" s="178"/>
      <c r="H68" s="178"/>
      <c r="I68" s="229">
        <f>I48</f>
        <v>2325000</v>
      </c>
      <c r="J68" s="17">
        <f>J48</f>
        <v>900000</v>
      </c>
      <c r="K68" s="17">
        <f>K48</f>
        <v>1800000</v>
      </c>
      <c r="L68" s="169"/>
      <c r="S68" s="43"/>
      <c r="T68" s="44"/>
      <c r="U68" s="43"/>
      <c r="V68" s="43"/>
    </row>
    <row r="69" spans="2:22" s="42" customFormat="1" ht="12" x14ac:dyDescent="0.2">
      <c r="B69" s="254" t="s">
        <v>222</v>
      </c>
      <c r="C69" s="253"/>
      <c r="D69" s="253"/>
      <c r="E69" s="25"/>
      <c r="F69" s="25"/>
      <c r="G69" s="178"/>
      <c r="H69" s="178"/>
      <c r="I69" s="229">
        <f>I51</f>
        <v>375000</v>
      </c>
      <c r="J69" s="17"/>
      <c r="K69" s="17"/>
      <c r="L69" s="169"/>
      <c r="S69" s="43"/>
      <c r="T69" s="44"/>
      <c r="U69" s="43"/>
      <c r="V69" s="43"/>
    </row>
    <row r="70" spans="2:22" s="42" customFormat="1" ht="12" x14ac:dyDescent="0.2">
      <c r="B70" s="150" t="s">
        <v>148</v>
      </c>
      <c r="C70" s="151"/>
      <c r="D70" s="151"/>
      <c r="E70" s="25"/>
      <c r="F70" s="25"/>
      <c r="G70" s="178"/>
      <c r="H70" s="178"/>
      <c r="I70" s="229"/>
      <c r="J70" s="17">
        <f>J57</f>
        <v>675000</v>
      </c>
      <c r="K70" s="17">
        <f>K57</f>
        <v>550000</v>
      </c>
      <c r="L70" s="169"/>
      <c r="S70" s="43"/>
      <c r="T70" s="44"/>
      <c r="U70" s="43"/>
      <c r="V70" s="43"/>
    </row>
    <row r="71" spans="2:22" s="42" customFormat="1" ht="12" x14ac:dyDescent="0.2">
      <c r="B71" s="50"/>
      <c r="C71" s="24"/>
      <c r="D71" s="24"/>
      <c r="E71" s="269" t="s">
        <v>13</v>
      </c>
      <c r="F71" s="269"/>
      <c r="G71" s="51">
        <f>SUM(G63:G68)</f>
        <v>1681638.01</v>
      </c>
      <c r="H71" s="51">
        <f>SUM(H63:H68)</f>
        <v>1025000.56</v>
      </c>
      <c r="I71" s="235">
        <f>SUM(I63:I70)</f>
        <v>3193944</v>
      </c>
      <c r="J71" s="49">
        <f>SUM(J63:J70)</f>
        <v>2425000</v>
      </c>
      <c r="K71" s="49">
        <f>SUM(K63:K70)</f>
        <v>3050000</v>
      </c>
      <c r="L71" s="169"/>
      <c r="S71" s="43"/>
      <c r="T71" s="44"/>
      <c r="U71" s="43"/>
      <c r="V71" s="43"/>
    </row>
    <row r="72" spans="2:22" s="42" customFormat="1" ht="12.75" thickBot="1" x14ac:dyDescent="0.25">
      <c r="B72" s="50"/>
      <c r="C72" s="24"/>
      <c r="D72" s="24"/>
      <c r="E72" s="175"/>
      <c r="F72" s="175"/>
      <c r="G72" s="49"/>
      <c r="H72" s="49"/>
      <c r="I72" s="235"/>
      <c r="J72" s="49"/>
      <c r="K72" s="49"/>
      <c r="L72" s="169"/>
      <c r="S72" s="43"/>
      <c r="T72" s="44"/>
      <c r="U72" s="43"/>
      <c r="V72" s="43"/>
    </row>
    <row r="73" spans="2:22" s="42" customFormat="1" ht="15" customHeight="1" x14ac:dyDescent="0.2">
      <c r="B73" s="50"/>
      <c r="C73" s="24"/>
      <c r="D73" s="184"/>
      <c r="E73" s="154"/>
      <c r="F73" s="152"/>
      <c r="G73" s="153"/>
      <c r="H73" s="153"/>
      <c r="I73" s="236"/>
      <c r="J73" s="154"/>
      <c r="K73" s="155"/>
      <c r="L73" s="169"/>
      <c r="S73" s="43"/>
      <c r="T73" s="44"/>
      <c r="U73" s="43"/>
      <c r="V73" s="43"/>
    </row>
    <row r="74" spans="2:22" s="42" customFormat="1" ht="15" customHeight="1" x14ac:dyDescent="0.2">
      <c r="B74" s="50"/>
      <c r="C74" s="24"/>
      <c r="D74" s="270" t="s">
        <v>169</v>
      </c>
      <c r="E74" s="271"/>
      <c r="F74" s="271"/>
      <c r="G74" s="17"/>
      <c r="H74" s="178">
        <f>H63+H64</f>
        <v>526747.39</v>
      </c>
      <c r="I74" s="237">
        <f>(I66+I65+I64+I63)*0.88</f>
        <v>434670.72000000003</v>
      </c>
      <c r="J74" s="178">
        <f>(J65+J66+J68)*0.88</f>
        <v>1540000</v>
      </c>
      <c r="K74" s="187">
        <f>(K68+K70)*0.88</f>
        <v>2068000</v>
      </c>
      <c r="L74" s="169"/>
      <c r="S74" s="43"/>
      <c r="T74" s="44"/>
      <c r="U74" s="43"/>
      <c r="V74" s="43"/>
    </row>
    <row r="75" spans="2:22" s="42" customFormat="1" ht="15" customHeight="1" x14ac:dyDescent="0.2">
      <c r="B75" s="50"/>
      <c r="C75" s="24"/>
      <c r="D75" s="270" t="s">
        <v>170</v>
      </c>
      <c r="E75" s="271"/>
      <c r="F75" s="271"/>
      <c r="G75" s="17"/>
      <c r="H75" s="178">
        <v>0</v>
      </c>
      <c r="I75" s="237">
        <f>I68*0.88</f>
        <v>2046000</v>
      </c>
      <c r="J75" s="178">
        <f>J70*0.88</f>
        <v>594000</v>
      </c>
      <c r="K75" s="157"/>
      <c r="L75" s="169"/>
      <c r="S75" s="43"/>
      <c r="T75" s="44"/>
      <c r="U75" s="43"/>
      <c r="V75" s="43"/>
    </row>
    <row r="76" spans="2:22" s="42" customFormat="1" ht="15" customHeight="1" x14ac:dyDescent="0.2">
      <c r="B76" s="50"/>
      <c r="C76" s="24"/>
      <c r="D76" s="270" t="s">
        <v>171</v>
      </c>
      <c r="E76" s="271"/>
      <c r="F76" s="271"/>
      <c r="G76" s="17"/>
      <c r="H76" s="178">
        <f>H67</f>
        <v>498253.17</v>
      </c>
      <c r="I76" s="237">
        <f>I69*0.88</f>
        <v>330000</v>
      </c>
      <c r="J76" s="178">
        <v>0</v>
      </c>
      <c r="K76" s="187">
        <f>K67*0.88</f>
        <v>616000</v>
      </c>
      <c r="L76" s="169"/>
      <c r="S76" s="43"/>
      <c r="T76" s="44"/>
      <c r="U76" s="43"/>
      <c r="V76" s="43"/>
    </row>
    <row r="77" spans="2:22" s="42" customFormat="1" ht="15" customHeight="1" x14ac:dyDescent="0.2">
      <c r="B77" s="50"/>
      <c r="C77" s="24"/>
      <c r="D77" s="272" t="s">
        <v>165</v>
      </c>
      <c r="E77" s="273"/>
      <c r="F77" s="273"/>
      <c r="G77" s="51">
        <f>G71</f>
        <v>1681638.01</v>
      </c>
      <c r="H77" s="51">
        <f>H71</f>
        <v>1025000.56</v>
      </c>
      <c r="I77" s="238">
        <f>SUM(I74:I76)</f>
        <v>2810670.72</v>
      </c>
      <c r="J77" s="51">
        <f>SUM(J74:J75)</f>
        <v>2134000</v>
      </c>
      <c r="K77" s="156">
        <f>K71*0.88</f>
        <v>2684000</v>
      </c>
      <c r="L77" s="169"/>
      <c r="S77" s="43"/>
      <c r="T77" s="44"/>
      <c r="U77" s="43"/>
      <c r="V77" s="43"/>
    </row>
    <row r="78" spans="2:22" s="42" customFormat="1" ht="12" x14ac:dyDescent="0.2">
      <c r="B78" s="50"/>
      <c r="C78" s="24"/>
      <c r="D78" s="185"/>
      <c r="E78" s="25"/>
      <c r="F78" s="25"/>
      <c r="G78" s="17"/>
      <c r="H78" s="17"/>
      <c r="I78" s="229"/>
      <c r="J78" s="27"/>
      <c r="K78" s="157"/>
      <c r="L78" s="169"/>
      <c r="S78" s="43"/>
      <c r="T78" s="44"/>
      <c r="U78" s="43"/>
      <c r="V78" s="43"/>
    </row>
    <row r="79" spans="2:22" s="53" customFormat="1" ht="12" x14ac:dyDescent="0.2">
      <c r="B79" s="50" t="s">
        <v>14</v>
      </c>
      <c r="C79" s="52"/>
      <c r="D79" s="186"/>
      <c r="E79" s="269" t="s">
        <v>153</v>
      </c>
      <c r="F79" s="269"/>
      <c r="G79" s="178">
        <v>130000</v>
      </c>
      <c r="H79" s="178">
        <v>153389.78</v>
      </c>
      <c r="I79" s="237">
        <v>146000</v>
      </c>
      <c r="J79" s="178">
        <v>225000</v>
      </c>
      <c r="K79" s="187">
        <v>155000</v>
      </c>
      <c r="L79" s="170"/>
      <c r="S79" s="54"/>
      <c r="T79" s="55"/>
      <c r="U79" s="54"/>
      <c r="V79" s="54"/>
    </row>
    <row r="80" spans="2:22" s="42" customFormat="1" ht="12" x14ac:dyDescent="0.2">
      <c r="B80" s="50"/>
      <c r="C80" s="24"/>
      <c r="D80" s="185"/>
      <c r="E80" s="25"/>
      <c r="F80" s="25"/>
      <c r="G80" s="51">
        <f>SUM(G77:G79)</f>
        <v>1811638.01</v>
      </c>
      <c r="H80" s="51">
        <f>SUM(H77:H79)</f>
        <v>1178390.3400000001</v>
      </c>
      <c r="I80" s="238">
        <f>SUM(I77:I79)</f>
        <v>2956670.72</v>
      </c>
      <c r="J80" s="51">
        <f>SUM(J77:J79)</f>
        <v>2359000</v>
      </c>
      <c r="K80" s="156">
        <f>SUM(K77:K79)</f>
        <v>2839000</v>
      </c>
      <c r="L80" s="169"/>
      <c r="S80" s="43"/>
      <c r="T80" s="44"/>
      <c r="U80" s="43"/>
      <c r="V80" s="43"/>
    </row>
    <row r="81" spans="2:22" s="42" customFormat="1" ht="12.75" thickBot="1" x14ac:dyDescent="0.25">
      <c r="B81" s="50"/>
      <c r="C81" s="24"/>
      <c r="D81" s="188"/>
      <c r="E81" s="158"/>
      <c r="F81" s="158"/>
      <c r="G81" s="159"/>
      <c r="H81" s="159"/>
      <c r="I81" s="239"/>
      <c r="J81" s="160"/>
      <c r="K81" s="161"/>
      <c r="L81" s="169"/>
      <c r="S81" s="43"/>
      <c r="T81" s="44"/>
      <c r="U81" s="43"/>
      <c r="V81" s="43"/>
    </row>
    <row r="82" spans="2:22" s="42" customFormat="1" ht="12.75" thickBot="1" x14ac:dyDescent="0.25">
      <c r="B82" s="50"/>
      <c r="C82" s="24"/>
      <c r="D82" s="24"/>
      <c r="G82" s="17"/>
      <c r="H82" s="17"/>
      <c r="I82" s="229"/>
      <c r="L82" s="169"/>
      <c r="S82" s="43"/>
      <c r="T82" s="44"/>
      <c r="U82" s="43"/>
      <c r="V82" s="43"/>
    </row>
    <row r="83" spans="2:22" s="42" customFormat="1" ht="16.5" thickBot="1" x14ac:dyDescent="0.3">
      <c r="B83" s="56"/>
      <c r="C83" s="57"/>
      <c r="D83" s="57"/>
      <c r="E83" s="58"/>
      <c r="F83" s="58"/>
      <c r="G83" s="59">
        <v>2017</v>
      </c>
      <c r="H83" s="216">
        <v>2018</v>
      </c>
      <c r="I83" s="59">
        <v>2019</v>
      </c>
      <c r="J83" s="225">
        <v>2020</v>
      </c>
      <c r="K83" s="59">
        <v>2021</v>
      </c>
      <c r="L83" s="169"/>
      <c r="S83" s="43"/>
      <c r="T83" s="44"/>
      <c r="U83" s="43"/>
      <c r="V83" s="43"/>
    </row>
    <row r="84" spans="2:22" s="42" customFormat="1" ht="15.75" x14ac:dyDescent="0.25">
      <c r="B84" s="60" t="s">
        <v>173</v>
      </c>
      <c r="C84" s="61"/>
      <c r="D84" s="61"/>
      <c r="E84" s="62"/>
      <c r="F84" s="62"/>
      <c r="G84" s="63">
        <v>12</v>
      </c>
      <c r="H84" s="63">
        <v>20</v>
      </c>
      <c r="I84" s="240">
        <v>10</v>
      </c>
      <c r="J84" s="63">
        <v>19</v>
      </c>
      <c r="K84" s="63">
        <v>17</v>
      </c>
      <c r="L84" s="169"/>
      <c r="S84" s="43"/>
      <c r="T84" s="44"/>
      <c r="U84" s="43"/>
      <c r="V84" s="43"/>
    </row>
    <row r="85" spans="2:22" s="42" customFormat="1" ht="15.75" x14ac:dyDescent="0.25">
      <c r="B85" s="60" t="s">
        <v>172</v>
      </c>
      <c r="C85" s="61"/>
      <c r="D85" s="61"/>
      <c r="E85" s="62"/>
      <c r="F85" s="62"/>
      <c r="G85" s="189"/>
      <c r="H85" s="189"/>
      <c r="I85" s="241">
        <v>2</v>
      </c>
      <c r="J85" s="189">
        <v>2</v>
      </c>
      <c r="K85" s="189" t="s">
        <v>205</v>
      </c>
      <c r="L85" s="169"/>
      <c r="S85" s="43"/>
      <c r="T85" s="44"/>
      <c r="U85" s="43"/>
      <c r="V85" s="43"/>
    </row>
    <row r="86" spans="2:22" s="42" customFormat="1" ht="15.75" x14ac:dyDescent="0.25">
      <c r="B86" s="64" t="s">
        <v>174</v>
      </c>
      <c r="C86" s="61"/>
      <c r="D86" s="61"/>
      <c r="E86" s="65"/>
      <c r="F86" s="65"/>
      <c r="G86" s="189">
        <v>8</v>
      </c>
      <c r="H86" s="189">
        <v>0</v>
      </c>
      <c r="I86" s="241">
        <v>12</v>
      </c>
      <c r="J86" s="189">
        <v>4</v>
      </c>
      <c r="K86" s="189">
        <v>0</v>
      </c>
      <c r="L86" s="169"/>
      <c r="S86" s="43"/>
      <c r="T86" s="44"/>
      <c r="U86" s="43"/>
      <c r="V86" s="43"/>
    </row>
    <row r="87" spans="2:22" s="42" customFormat="1" ht="15.75" x14ac:dyDescent="0.25">
      <c r="B87" s="64" t="s">
        <v>226</v>
      </c>
      <c r="C87" s="61"/>
      <c r="D87" s="61"/>
      <c r="E87" s="65"/>
      <c r="F87" s="65"/>
      <c r="G87" s="66"/>
      <c r="H87" s="66">
        <v>2</v>
      </c>
      <c r="I87" s="242">
        <v>1</v>
      </c>
      <c r="J87" s="66"/>
      <c r="K87" s="66"/>
      <c r="L87" s="169"/>
      <c r="S87" s="43"/>
      <c r="T87" s="44"/>
      <c r="U87" s="43"/>
      <c r="V87" s="43"/>
    </row>
    <row r="88" spans="2:22" s="42" customFormat="1" ht="16.5" thickBot="1" x14ac:dyDescent="0.3">
      <c r="B88" s="67" t="s">
        <v>15</v>
      </c>
      <c r="C88" s="68"/>
      <c r="D88" s="68"/>
      <c r="E88" s="69"/>
      <c r="F88" s="70"/>
      <c r="G88" s="71">
        <f>SUM(G84:G86)</f>
        <v>20</v>
      </c>
      <c r="H88" s="71">
        <f>SUM(H84:H86)</f>
        <v>20</v>
      </c>
      <c r="I88" s="243">
        <f>SUM(I84:I87)</f>
        <v>25</v>
      </c>
      <c r="J88" s="71">
        <f>SUM(J84:J86)</f>
        <v>25</v>
      </c>
      <c r="K88" s="71">
        <f>SUM(K84:K86)</f>
        <v>17</v>
      </c>
      <c r="L88" s="169"/>
      <c r="S88" s="43"/>
      <c r="T88" s="44"/>
      <c r="U88" s="43"/>
      <c r="V88" s="43"/>
    </row>
  </sheetData>
  <mergeCells count="7">
    <mergeCell ref="T5:V5"/>
    <mergeCell ref="E71:F71"/>
    <mergeCell ref="E79:F79"/>
    <mergeCell ref="D74:F74"/>
    <mergeCell ref="D75:F75"/>
    <mergeCell ref="D77:F77"/>
    <mergeCell ref="D76:F76"/>
  </mergeCells>
  <pageMargins left="0.23622047244094491" right="0.23622047244094491" top="0.74803149606299213" bottom="0.74803149606299213" header="0.31496062992125984" footer="0.31496062992125984"/>
  <pageSetup paperSize="8" scale="69" fitToWidth="0" orientation="landscape" r:id="rId1"/>
  <headerFooter>
    <oddHeader>&amp;C&amp;"arial unicode ms,Regular"USAGE INTERNE - N5 - INTERN GEBRUIK</oddHeader>
    <oddFooter>&amp;C&amp;"-,Bold"&amp;14&amp;UBUDGETPROGNOSE 2018 (20 JPO's) - 2019 (25 JPO's) - 2020 (25 JPO's)&amp;R&amp;P</oddFooter>
    <evenHeader>&amp;C&amp;"arial unicode ms,Regular"USAGE INTERNE - N5 - INTERN GEBRUIK</evenHeader>
    <evenFooter>&amp;R&amp;P&amp;C&amp;"-,Bold"&amp;14&amp;UBUDGETPROGNOSE 2018 (20 JPO's) - 2019 (25 JPO's) - 2020 (25 JPO's)</evenFooter>
    <firstHeader>&amp;C&amp;"arial unicode ms,Regular"USAGE INTERNE - N5 - INTERN GEBRUIK</firstHeader>
    <firstFooter>&amp;R&amp;P&amp;C&amp;"-,Bold"&amp;14&amp;UBUDGETPROGNOSE 2018 (20 JPO's) - 2019 (25 JPO's) - 2020 (25 JPO's)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Layout" topLeftCell="F11" zoomScaleNormal="100" workbookViewId="0">
      <selection activeCell="P40" sqref="P40"/>
    </sheetView>
  </sheetViews>
  <sheetFormatPr defaultRowHeight="12.75" x14ac:dyDescent="0.2"/>
  <cols>
    <col min="1" max="1" width="4.140625" style="92" customWidth="1"/>
    <col min="2" max="2" width="11.7109375" style="83" customWidth="1"/>
    <col min="3" max="3" width="33.140625" style="83" customWidth="1"/>
    <col min="4" max="4" width="12.5703125" style="97" customWidth="1"/>
    <col min="5" max="5" width="11.42578125" style="86" customWidth="1"/>
    <col min="6" max="6" width="12.28515625" style="83" customWidth="1"/>
    <col min="7" max="7" width="13" style="83" customWidth="1"/>
    <col min="8" max="8" width="11.5703125" style="83" customWidth="1"/>
    <col min="9" max="10" width="11.85546875" style="83" bestFit="1" customWidth="1"/>
    <col min="11" max="11" width="12.42578125" style="83" customWidth="1"/>
    <col min="12" max="12" width="13.140625" style="83" bestFit="1" customWidth="1"/>
    <col min="13" max="16" width="11.85546875" style="83" bestFit="1" customWidth="1"/>
    <col min="17" max="17" width="11.5703125" style="83" customWidth="1"/>
    <col min="18" max="18" width="13.42578125" style="83" customWidth="1"/>
    <col min="19" max="19" width="13.140625" style="83" bestFit="1" customWidth="1"/>
    <col min="20" max="256" width="9.140625" style="83"/>
    <col min="257" max="257" width="4.140625" style="83" customWidth="1"/>
    <col min="258" max="258" width="11.7109375" style="83" customWidth="1"/>
    <col min="259" max="259" width="23" style="83" customWidth="1"/>
    <col min="260" max="260" width="12.5703125" style="83" customWidth="1"/>
    <col min="261" max="261" width="11.42578125" style="83" customWidth="1"/>
    <col min="262" max="262" width="12.28515625" style="83" customWidth="1"/>
    <col min="263" max="263" width="13" style="83" customWidth="1"/>
    <col min="264" max="264" width="11.5703125" style="83" customWidth="1"/>
    <col min="265" max="266" width="11.85546875" style="83" bestFit="1" customWidth="1"/>
    <col min="267" max="267" width="12.42578125" style="83" customWidth="1"/>
    <col min="268" max="272" width="11.85546875" style="83" bestFit="1" customWidth="1"/>
    <col min="273" max="273" width="11.5703125" style="83" customWidth="1"/>
    <col min="274" max="274" width="13.42578125" style="83" customWidth="1"/>
    <col min="275" max="275" width="13.140625" style="83" bestFit="1" customWidth="1"/>
    <col min="276" max="512" width="9.140625" style="83"/>
    <col min="513" max="513" width="4.140625" style="83" customWidth="1"/>
    <col min="514" max="514" width="11.7109375" style="83" customWidth="1"/>
    <col min="515" max="515" width="23" style="83" customWidth="1"/>
    <col min="516" max="516" width="12.5703125" style="83" customWidth="1"/>
    <col min="517" max="517" width="11.42578125" style="83" customWidth="1"/>
    <col min="518" max="518" width="12.28515625" style="83" customWidth="1"/>
    <col min="519" max="519" width="13" style="83" customWidth="1"/>
    <col min="520" max="520" width="11.5703125" style="83" customWidth="1"/>
    <col min="521" max="522" width="11.85546875" style="83" bestFit="1" customWidth="1"/>
    <col min="523" max="523" width="12.42578125" style="83" customWidth="1"/>
    <col min="524" max="528" width="11.85546875" style="83" bestFit="1" customWidth="1"/>
    <col min="529" max="529" width="11.5703125" style="83" customWidth="1"/>
    <col min="530" max="530" width="13.42578125" style="83" customWidth="1"/>
    <col min="531" max="531" width="13.140625" style="83" bestFit="1" customWidth="1"/>
    <col min="532" max="768" width="9.140625" style="83"/>
    <col min="769" max="769" width="4.140625" style="83" customWidth="1"/>
    <col min="770" max="770" width="11.7109375" style="83" customWidth="1"/>
    <col min="771" max="771" width="23" style="83" customWidth="1"/>
    <col min="772" max="772" width="12.5703125" style="83" customWidth="1"/>
    <col min="773" max="773" width="11.42578125" style="83" customWidth="1"/>
    <col min="774" max="774" width="12.28515625" style="83" customWidth="1"/>
    <col min="775" max="775" width="13" style="83" customWidth="1"/>
    <col min="776" max="776" width="11.5703125" style="83" customWidth="1"/>
    <col min="777" max="778" width="11.85546875" style="83" bestFit="1" customWidth="1"/>
    <col min="779" max="779" width="12.42578125" style="83" customWidth="1"/>
    <col min="780" max="784" width="11.85546875" style="83" bestFit="1" customWidth="1"/>
    <col min="785" max="785" width="11.5703125" style="83" customWidth="1"/>
    <col min="786" max="786" width="13.42578125" style="83" customWidth="1"/>
    <col min="787" max="787" width="13.140625" style="83" bestFit="1" customWidth="1"/>
    <col min="788" max="1024" width="9.140625" style="83"/>
    <col min="1025" max="1025" width="4.140625" style="83" customWidth="1"/>
    <col min="1026" max="1026" width="11.7109375" style="83" customWidth="1"/>
    <col min="1027" max="1027" width="23" style="83" customWidth="1"/>
    <col min="1028" max="1028" width="12.5703125" style="83" customWidth="1"/>
    <col min="1029" max="1029" width="11.42578125" style="83" customWidth="1"/>
    <col min="1030" max="1030" width="12.28515625" style="83" customWidth="1"/>
    <col min="1031" max="1031" width="13" style="83" customWidth="1"/>
    <col min="1032" max="1032" width="11.5703125" style="83" customWidth="1"/>
    <col min="1033" max="1034" width="11.85546875" style="83" bestFit="1" customWidth="1"/>
    <col min="1035" max="1035" width="12.42578125" style="83" customWidth="1"/>
    <col min="1036" max="1040" width="11.85546875" style="83" bestFit="1" customWidth="1"/>
    <col min="1041" max="1041" width="11.5703125" style="83" customWidth="1"/>
    <col min="1042" max="1042" width="13.42578125" style="83" customWidth="1"/>
    <col min="1043" max="1043" width="13.140625" style="83" bestFit="1" customWidth="1"/>
    <col min="1044" max="1280" width="9.140625" style="83"/>
    <col min="1281" max="1281" width="4.140625" style="83" customWidth="1"/>
    <col min="1282" max="1282" width="11.7109375" style="83" customWidth="1"/>
    <col min="1283" max="1283" width="23" style="83" customWidth="1"/>
    <col min="1284" max="1284" width="12.5703125" style="83" customWidth="1"/>
    <col min="1285" max="1285" width="11.42578125" style="83" customWidth="1"/>
    <col min="1286" max="1286" width="12.28515625" style="83" customWidth="1"/>
    <col min="1287" max="1287" width="13" style="83" customWidth="1"/>
    <col min="1288" max="1288" width="11.5703125" style="83" customWidth="1"/>
    <col min="1289" max="1290" width="11.85546875" style="83" bestFit="1" customWidth="1"/>
    <col min="1291" max="1291" width="12.42578125" style="83" customWidth="1"/>
    <col min="1292" max="1296" width="11.85546875" style="83" bestFit="1" customWidth="1"/>
    <col min="1297" max="1297" width="11.5703125" style="83" customWidth="1"/>
    <col min="1298" max="1298" width="13.42578125" style="83" customWidth="1"/>
    <col min="1299" max="1299" width="13.140625" style="83" bestFit="1" customWidth="1"/>
    <col min="1300" max="1536" width="9.140625" style="83"/>
    <col min="1537" max="1537" width="4.140625" style="83" customWidth="1"/>
    <col min="1538" max="1538" width="11.7109375" style="83" customWidth="1"/>
    <col min="1539" max="1539" width="23" style="83" customWidth="1"/>
    <col min="1540" max="1540" width="12.5703125" style="83" customWidth="1"/>
    <col min="1541" max="1541" width="11.42578125" style="83" customWidth="1"/>
    <col min="1542" max="1542" width="12.28515625" style="83" customWidth="1"/>
    <col min="1543" max="1543" width="13" style="83" customWidth="1"/>
    <col min="1544" max="1544" width="11.5703125" style="83" customWidth="1"/>
    <col min="1545" max="1546" width="11.85546875" style="83" bestFit="1" customWidth="1"/>
    <col min="1547" max="1547" width="12.42578125" style="83" customWidth="1"/>
    <col min="1548" max="1552" width="11.85546875" style="83" bestFit="1" customWidth="1"/>
    <col min="1553" max="1553" width="11.5703125" style="83" customWidth="1"/>
    <col min="1554" max="1554" width="13.42578125" style="83" customWidth="1"/>
    <col min="1555" max="1555" width="13.140625" style="83" bestFit="1" customWidth="1"/>
    <col min="1556" max="1792" width="9.140625" style="83"/>
    <col min="1793" max="1793" width="4.140625" style="83" customWidth="1"/>
    <col min="1794" max="1794" width="11.7109375" style="83" customWidth="1"/>
    <col min="1795" max="1795" width="23" style="83" customWidth="1"/>
    <col min="1796" max="1796" width="12.5703125" style="83" customWidth="1"/>
    <col min="1797" max="1797" width="11.42578125" style="83" customWidth="1"/>
    <col min="1798" max="1798" width="12.28515625" style="83" customWidth="1"/>
    <col min="1799" max="1799" width="13" style="83" customWidth="1"/>
    <col min="1800" max="1800" width="11.5703125" style="83" customWidth="1"/>
    <col min="1801" max="1802" width="11.85546875" style="83" bestFit="1" customWidth="1"/>
    <col min="1803" max="1803" width="12.42578125" style="83" customWidth="1"/>
    <col min="1804" max="1808" width="11.85546875" style="83" bestFit="1" customWidth="1"/>
    <col min="1809" max="1809" width="11.5703125" style="83" customWidth="1"/>
    <col min="1810" max="1810" width="13.42578125" style="83" customWidth="1"/>
    <col min="1811" max="1811" width="13.140625" style="83" bestFit="1" customWidth="1"/>
    <col min="1812" max="2048" width="9.140625" style="83"/>
    <col min="2049" max="2049" width="4.140625" style="83" customWidth="1"/>
    <col min="2050" max="2050" width="11.7109375" style="83" customWidth="1"/>
    <col min="2051" max="2051" width="23" style="83" customWidth="1"/>
    <col min="2052" max="2052" width="12.5703125" style="83" customWidth="1"/>
    <col min="2053" max="2053" width="11.42578125" style="83" customWidth="1"/>
    <col min="2054" max="2054" width="12.28515625" style="83" customWidth="1"/>
    <col min="2055" max="2055" width="13" style="83" customWidth="1"/>
    <col min="2056" max="2056" width="11.5703125" style="83" customWidth="1"/>
    <col min="2057" max="2058" width="11.85546875" style="83" bestFit="1" customWidth="1"/>
    <col min="2059" max="2059" width="12.42578125" style="83" customWidth="1"/>
    <col min="2060" max="2064" width="11.85546875" style="83" bestFit="1" customWidth="1"/>
    <col min="2065" max="2065" width="11.5703125" style="83" customWidth="1"/>
    <col min="2066" max="2066" width="13.42578125" style="83" customWidth="1"/>
    <col min="2067" max="2067" width="13.140625" style="83" bestFit="1" customWidth="1"/>
    <col min="2068" max="2304" width="9.140625" style="83"/>
    <col min="2305" max="2305" width="4.140625" style="83" customWidth="1"/>
    <col min="2306" max="2306" width="11.7109375" style="83" customWidth="1"/>
    <col min="2307" max="2307" width="23" style="83" customWidth="1"/>
    <col min="2308" max="2308" width="12.5703125" style="83" customWidth="1"/>
    <col min="2309" max="2309" width="11.42578125" style="83" customWidth="1"/>
    <col min="2310" max="2310" width="12.28515625" style="83" customWidth="1"/>
    <col min="2311" max="2311" width="13" style="83" customWidth="1"/>
    <col min="2312" max="2312" width="11.5703125" style="83" customWidth="1"/>
    <col min="2313" max="2314" width="11.85546875" style="83" bestFit="1" customWidth="1"/>
    <col min="2315" max="2315" width="12.42578125" style="83" customWidth="1"/>
    <col min="2316" max="2320" width="11.85546875" style="83" bestFit="1" customWidth="1"/>
    <col min="2321" max="2321" width="11.5703125" style="83" customWidth="1"/>
    <col min="2322" max="2322" width="13.42578125" style="83" customWidth="1"/>
    <col min="2323" max="2323" width="13.140625" style="83" bestFit="1" customWidth="1"/>
    <col min="2324" max="2560" width="9.140625" style="83"/>
    <col min="2561" max="2561" width="4.140625" style="83" customWidth="1"/>
    <col min="2562" max="2562" width="11.7109375" style="83" customWidth="1"/>
    <col min="2563" max="2563" width="23" style="83" customWidth="1"/>
    <col min="2564" max="2564" width="12.5703125" style="83" customWidth="1"/>
    <col min="2565" max="2565" width="11.42578125" style="83" customWidth="1"/>
    <col min="2566" max="2566" width="12.28515625" style="83" customWidth="1"/>
    <col min="2567" max="2567" width="13" style="83" customWidth="1"/>
    <col min="2568" max="2568" width="11.5703125" style="83" customWidth="1"/>
    <col min="2569" max="2570" width="11.85546875" style="83" bestFit="1" customWidth="1"/>
    <col min="2571" max="2571" width="12.42578125" style="83" customWidth="1"/>
    <col min="2572" max="2576" width="11.85546875" style="83" bestFit="1" customWidth="1"/>
    <col min="2577" max="2577" width="11.5703125" style="83" customWidth="1"/>
    <col min="2578" max="2578" width="13.42578125" style="83" customWidth="1"/>
    <col min="2579" max="2579" width="13.140625" style="83" bestFit="1" customWidth="1"/>
    <col min="2580" max="2816" width="9.140625" style="83"/>
    <col min="2817" max="2817" width="4.140625" style="83" customWidth="1"/>
    <col min="2818" max="2818" width="11.7109375" style="83" customWidth="1"/>
    <col min="2819" max="2819" width="23" style="83" customWidth="1"/>
    <col min="2820" max="2820" width="12.5703125" style="83" customWidth="1"/>
    <col min="2821" max="2821" width="11.42578125" style="83" customWidth="1"/>
    <col min="2822" max="2822" width="12.28515625" style="83" customWidth="1"/>
    <col min="2823" max="2823" width="13" style="83" customWidth="1"/>
    <col min="2824" max="2824" width="11.5703125" style="83" customWidth="1"/>
    <col min="2825" max="2826" width="11.85546875" style="83" bestFit="1" customWidth="1"/>
    <col min="2827" max="2827" width="12.42578125" style="83" customWidth="1"/>
    <col min="2828" max="2832" width="11.85546875" style="83" bestFit="1" customWidth="1"/>
    <col min="2833" max="2833" width="11.5703125" style="83" customWidth="1"/>
    <col min="2834" max="2834" width="13.42578125" style="83" customWidth="1"/>
    <col min="2835" max="2835" width="13.140625" style="83" bestFit="1" customWidth="1"/>
    <col min="2836" max="3072" width="9.140625" style="83"/>
    <col min="3073" max="3073" width="4.140625" style="83" customWidth="1"/>
    <col min="3074" max="3074" width="11.7109375" style="83" customWidth="1"/>
    <col min="3075" max="3075" width="23" style="83" customWidth="1"/>
    <col min="3076" max="3076" width="12.5703125" style="83" customWidth="1"/>
    <col min="3077" max="3077" width="11.42578125" style="83" customWidth="1"/>
    <col min="3078" max="3078" width="12.28515625" style="83" customWidth="1"/>
    <col min="3079" max="3079" width="13" style="83" customWidth="1"/>
    <col min="3080" max="3080" width="11.5703125" style="83" customWidth="1"/>
    <col min="3081" max="3082" width="11.85546875" style="83" bestFit="1" customWidth="1"/>
    <col min="3083" max="3083" width="12.42578125" style="83" customWidth="1"/>
    <col min="3084" max="3088" width="11.85546875" style="83" bestFit="1" customWidth="1"/>
    <col min="3089" max="3089" width="11.5703125" style="83" customWidth="1"/>
    <col min="3090" max="3090" width="13.42578125" style="83" customWidth="1"/>
    <col min="3091" max="3091" width="13.140625" style="83" bestFit="1" customWidth="1"/>
    <col min="3092" max="3328" width="9.140625" style="83"/>
    <col min="3329" max="3329" width="4.140625" style="83" customWidth="1"/>
    <col min="3330" max="3330" width="11.7109375" style="83" customWidth="1"/>
    <col min="3331" max="3331" width="23" style="83" customWidth="1"/>
    <col min="3332" max="3332" width="12.5703125" style="83" customWidth="1"/>
    <col min="3333" max="3333" width="11.42578125" style="83" customWidth="1"/>
    <col min="3334" max="3334" width="12.28515625" style="83" customWidth="1"/>
    <col min="3335" max="3335" width="13" style="83" customWidth="1"/>
    <col min="3336" max="3336" width="11.5703125" style="83" customWidth="1"/>
    <col min="3337" max="3338" width="11.85546875" style="83" bestFit="1" customWidth="1"/>
    <col min="3339" max="3339" width="12.42578125" style="83" customWidth="1"/>
    <col min="3340" max="3344" width="11.85546875" style="83" bestFit="1" customWidth="1"/>
    <col min="3345" max="3345" width="11.5703125" style="83" customWidth="1"/>
    <col min="3346" max="3346" width="13.42578125" style="83" customWidth="1"/>
    <col min="3347" max="3347" width="13.140625" style="83" bestFit="1" customWidth="1"/>
    <col min="3348" max="3584" width="9.140625" style="83"/>
    <col min="3585" max="3585" width="4.140625" style="83" customWidth="1"/>
    <col min="3586" max="3586" width="11.7109375" style="83" customWidth="1"/>
    <col min="3587" max="3587" width="23" style="83" customWidth="1"/>
    <col min="3588" max="3588" width="12.5703125" style="83" customWidth="1"/>
    <col min="3589" max="3589" width="11.42578125" style="83" customWidth="1"/>
    <col min="3590" max="3590" width="12.28515625" style="83" customWidth="1"/>
    <col min="3591" max="3591" width="13" style="83" customWidth="1"/>
    <col min="3592" max="3592" width="11.5703125" style="83" customWidth="1"/>
    <col min="3593" max="3594" width="11.85546875" style="83" bestFit="1" customWidth="1"/>
    <col min="3595" max="3595" width="12.42578125" style="83" customWidth="1"/>
    <col min="3596" max="3600" width="11.85546875" style="83" bestFit="1" customWidth="1"/>
    <col min="3601" max="3601" width="11.5703125" style="83" customWidth="1"/>
    <col min="3602" max="3602" width="13.42578125" style="83" customWidth="1"/>
    <col min="3603" max="3603" width="13.140625" style="83" bestFit="1" customWidth="1"/>
    <col min="3604" max="3840" width="9.140625" style="83"/>
    <col min="3841" max="3841" width="4.140625" style="83" customWidth="1"/>
    <col min="3842" max="3842" width="11.7109375" style="83" customWidth="1"/>
    <col min="3843" max="3843" width="23" style="83" customWidth="1"/>
    <col min="3844" max="3844" width="12.5703125" style="83" customWidth="1"/>
    <col min="3845" max="3845" width="11.42578125" style="83" customWidth="1"/>
    <col min="3846" max="3846" width="12.28515625" style="83" customWidth="1"/>
    <col min="3847" max="3847" width="13" style="83" customWidth="1"/>
    <col min="3848" max="3848" width="11.5703125" style="83" customWidth="1"/>
    <col min="3849" max="3850" width="11.85546875" style="83" bestFit="1" customWidth="1"/>
    <col min="3851" max="3851" width="12.42578125" style="83" customWidth="1"/>
    <col min="3852" max="3856" width="11.85546875" style="83" bestFit="1" customWidth="1"/>
    <col min="3857" max="3857" width="11.5703125" style="83" customWidth="1"/>
    <col min="3858" max="3858" width="13.42578125" style="83" customWidth="1"/>
    <col min="3859" max="3859" width="13.140625" style="83" bestFit="1" customWidth="1"/>
    <col min="3860" max="4096" width="9.140625" style="83"/>
    <col min="4097" max="4097" width="4.140625" style="83" customWidth="1"/>
    <col min="4098" max="4098" width="11.7109375" style="83" customWidth="1"/>
    <col min="4099" max="4099" width="23" style="83" customWidth="1"/>
    <col min="4100" max="4100" width="12.5703125" style="83" customWidth="1"/>
    <col min="4101" max="4101" width="11.42578125" style="83" customWidth="1"/>
    <col min="4102" max="4102" width="12.28515625" style="83" customWidth="1"/>
    <col min="4103" max="4103" width="13" style="83" customWidth="1"/>
    <col min="4104" max="4104" width="11.5703125" style="83" customWidth="1"/>
    <col min="4105" max="4106" width="11.85546875" style="83" bestFit="1" customWidth="1"/>
    <col min="4107" max="4107" width="12.42578125" style="83" customWidth="1"/>
    <col min="4108" max="4112" width="11.85546875" style="83" bestFit="1" customWidth="1"/>
    <col min="4113" max="4113" width="11.5703125" style="83" customWidth="1"/>
    <col min="4114" max="4114" width="13.42578125" style="83" customWidth="1"/>
    <col min="4115" max="4115" width="13.140625" style="83" bestFit="1" customWidth="1"/>
    <col min="4116" max="4352" width="9.140625" style="83"/>
    <col min="4353" max="4353" width="4.140625" style="83" customWidth="1"/>
    <col min="4354" max="4354" width="11.7109375" style="83" customWidth="1"/>
    <col min="4355" max="4355" width="23" style="83" customWidth="1"/>
    <col min="4356" max="4356" width="12.5703125" style="83" customWidth="1"/>
    <col min="4357" max="4357" width="11.42578125" style="83" customWidth="1"/>
    <col min="4358" max="4358" width="12.28515625" style="83" customWidth="1"/>
    <col min="4359" max="4359" width="13" style="83" customWidth="1"/>
    <col min="4360" max="4360" width="11.5703125" style="83" customWidth="1"/>
    <col min="4361" max="4362" width="11.85546875" style="83" bestFit="1" customWidth="1"/>
    <col min="4363" max="4363" width="12.42578125" style="83" customWidth="1"/>
    <col min="4364" max="4368" width="11.85546875" style="83" bestFit="1" customWidth="1"/>
    <col min="4369" max="4369" width="11.5703125" style="83" customWidth="1"/>
    <col min="4370" max="4370" width="13.42578125" style="83" customWidth="1"/>
    <col min="4371" max="4371" width="13.140625" style="83" bestFit="1" customWidth="1"/>
    <col min="4372" max="4608" width="9.140625" style="83"/>
    <col min="4609" max="4609" width="4.140625" style="83" customWidth="1"/>
    <col min="4610" max="4610" width="11.7109375" style="83" customWidth="1"/>
    <col min="4611" max="4611" width="23" style="83" customWidth="1"/>
    <col min="4612" max="4612" width="12.5703125" style="83" customWidth="1"/>
    <col min="4613" max="4613" width="11.42578125" style="83" customWidth="1"/>
    <col min="4614" max="4614" width="12.28515625" style="83" customWidth="1"/>
    <col min="4615" max="4615" width="13" style="83" customWidth="1"/>
    <col min="4616" max="4616" width="11.5703125" style="83" customWidth="1"/>
    <col min="4617" max="4618" width="11.85546875" style="83" bestFit="1" customWidth="1"/>
    <col min="4619" max="4619" width="12.42578125" style="83" customWidth="1"/>
    <col min="4620" max="4624" width="11.85546875" style="83" bestFit="1" customWidth="1"/>
    <col min="4625" max="4625" width="11.5703125" style="83" customWidth="1"/>
    <col min="4626" max="4626" width="13.42578125" style="83" customWidth="1"/>
    <col min="4627" max="4627" width="13.140625" style="83" bestFit="1" customWidth="1"/>
    <col min="4628" max="4864" width="9.140625" style="83"/>
    <col min="4865" max="4865" width="4.140625" style="83" customWidth="1"/>
    <col min="4866" max="4866" width="11.7109375" style="83" customWidth="1"/>
    <col min="4867" max="4867" width="23" style="83" customWidth="1"/>
    <col min="4868" max="4868" width="12.5703125" style="83" customWidth="1"/>
    <col min="4869" max="4869" width="11.42578125" style="83" customWidth="1"/>
    <col min="4870" max="4870" width="12.28515625" style="83" customWidth="1"/>
    <col min="4871" max="4871" width="13" style="83" customWidth="1"/>
    <col min="4872" max="4872" width="11.5703125" style="83" customWidth="1"/>
    <col min="4873" max="4874" width="11.85546875" style="83" bestFit="1" customWidth="1"/>
    <col min="4875" max="4875" width="12.42578125" style="83" customWidth="1"/>
    <col min="4876" max="4880" width="11.85546875" style="83" bestFit="1" customWidth="1"/>
    <col min="4881" max="4881" width="11.5703125" style="83" customWidth="1"/>
    <col min="4882" max="4882" width="13.42578125" style="83" customWidth="1"/>
    <col min="4883" max="4883" width="13.140625" style="83" bestFit="1" customWidth="1"/>
    <col min="4884" max="5120" width="9.140625" style="83"/>
    <col min="5121" max="5121" width="4.140625" style="83" customWidth="1"/>
    <col min="5122" max="5122" width="11.7109375" style="83" customWidth="1"/>
    <col min="5123" max="5123" width="23" style="83" customWidth="1"/>
    <col min="5124" max="5124" width="12.5703125" style="83" customWidth="1"/>
    <col min="5125" max="5125" width="11.42578125" style="83" customWidth="1"/>
    <col min="5126" max="5126" width="12.28515625" style="83" customWidth="1"/>
    <col min="5127" max="5127" width="13" style="83" customWidth="1"/>
    <col min="5128" max="5128" width="11.5703125" style="83" customWidth="1"/>
    <col min="5129" max="5130" width="11.85546875" style="83" bestFit="1" customWidth="1"/>
    <col min="5131" max="5131" width="12.42578125" style="83" customWidth="1"/>
    <col min="5132" max="5136" width="11.85546875" style="83" bestFit="1" customWidth="1"/>
    <col min="5137" max="5137" width="11.5703125" style="83" customWidth="1"/>
    <col min="5138" max="5138" width="13.42578125" style="83" customWidth="1"/>
    <col min="5139" max="5139" width="13.140625" style="83" bestFit="1" customWidth="1"/>
    <col min="5140" max="5376" width="9.140625" style="83"/>
    <col min="5377" max="5377" width="4.140625" style="83" customWidth="1"/>
    <col min="5378" max="5378" width="11.7109375" style="83" customWidth="1"/>
    <col min="5379" max="5379" width="23" style="83" customWidth="1"/>
    <col min="5380" max="5380" width="12.5703125" style="83" customWidth="1"/>
    <col min="5381" max="5381" width="11.42578125" style="83" customWidth="1"/>
    <col min="5382" max="5382" width="12.28515625" style="83" customWidth="1"/>
    <col min="5383" max="5383" width="13" style="83" customWidth="1"/>
    <col min="5384" max="5384" width="11.5703125" style="83" customWidth="1"/>
    <col min="5385" max="5386" width="11.85546875" style="83" bestFit="1" customWidth="1"/>
    <col min="5387" max="5387" width="12.42578125" style="83" customWidth="1"/>
    <col min="5388" max="5392" width="11.85546875" style="83" bestFit="1" customWidth="1"/>
    <col min="5393" max="5393" width="11.5703125" style="83" customWidth="1"/>
    <col min="5394" max="5394" width="13.42578125" style="83" customWidth="1"/>
    <col min="5395" max="5395" width="13.140625" style="83" bestFit="1" customWidth="1"/>
    <col min="5396" max="5632" width="9.140625" style="83"/>
    <col min="5633" max="5633" width="4.140625" style="83" customWidth="1"/>
    <col min="5634" max="5634" width="11.7109375" style="83" customWidth="1"/>
    <col min="5635" max="5635" width="23" style="83" customWidth="1"/>
    <col min="5636" max="5636" width="12.5703125" style="83" customWidth="1"/>
    <col min="5637" max="5637" width="11.42578125" style="83" customWidth="1"/>
    <col min="5638" max="5638" width="12.28515625" style="83" customWidth="1"/>
    <col min="5639" max="5639" width="13" style="83" customWidth="1"/>
    <col min="5640" max="5640" width="11.5703125" style="83" customWidth="1"/>
    <col min="5641" max="5642" width="11.85546875" style="83" bestFit="1" customWidth="1"/>
    <col min="5643" max="5643" width="12.42578125" style="83" customWidth="1"/>
    <col min="5644" max="5648" width="11.85546875" style="83" bestFit="1" customWidth="1"/>
    <col min="5649" max="5649" width="11.5703125" style="83" customWidth="1"/>
    <col min="5650" max="5650" width="13.42578125" style="83" customWidth="1"/>
    <col min="5651" max="5651" width="13.140625" style="83" bestFit="1" customWidth="1"/>
    <col min="5652" max="5888" width="9.140625" style="83"/>
    <col min="5889" max="5889" width="4.140625" style="83" customWidth="1"/>
    <col min="5890" max="5890" width="11.7109375" style="83" customWidth="1"/>
    <col min="5891" max="5891" width="23" style="83" customWidth="1"/>
    <col min="5892" max="5892" width="12.5703125" style="83" customWidth="1"/>
    <col min="5893" max="5893" width="11.42578125" style="83" customWidth="1"/>
    <col min="5894" max="5894" width="12.28515625" style="83" customWidth="1"/>
    <col min="5895" max="5895" width="13" style="83" customWidth="1"/>
    <col min="5896" max="5896" width="11.5703125" style="83" customWidth="1"/>
    <col min="5897" max="5898" width="11.85546875" style="83" bestFit="1" customWidth="1"/>
    <col min="5899" max="5899" width="12.42578125" style="83" customWidth="1"/>
    <col min="5900" max="5904" width="11.85546875" style="83" bestFit="1" customWidth="1"/>
    <col min="5905" max="5905" width="11.5703125" style="83" customWidth="1"/>
    <col min="5906" max="5906" width="13.42578125" style="83" customWidth="1"/>
    <col min="5907" max="5907" width="13.140625" style="83" bestFit="1" customWidth="1"/>
    <col min="5908" max="6144" width="9.140625" style="83"/>
    <col min="6145" max="6145" width="4.140625" style="83" customWidth="1"/>
    <col min="6146" max="6146" width="11.7109375" style="83" customWidth="1"/>
    <col min="6147" max="6147" width="23" style="83" customWidth="1"/>
    <col min="6148" max="6148" width="12.5703125" style="83" customWidth="1"/>
    <col min="6149" max="6149" width="11.42578125" style="83" customWidth="1"/>
    <col min="6150" max="6150" width="12.28515625" style="83" customWidth="1"/>
    <col min="6151" max="6151" width="13" style="83" customWidth="1"/>
    <col min="6152" max="6152" width="11.5703125" style="83" customWidth="1"/>
    <col min="6153" max="6154" width="11.85546875" style="83" bestFit="1" customWidth="1"/>
    <col min="6155" max="6155" width="12.42578125" style="83" customWidth="1"/>
    <col min="6156" max="6160" width="11.85546875" style="83" bestFit="1" customWidth="1"/>
    <col min="6161" max="6161" width="11.5703125" style="83" customWidth="1"/>
    <col min="6162" max="6162" width="13.42578125" style="83" customWidth="1"/>
    <col min="6163" max="6163" width="13.140625" style="83" bestFit="1" customWidth="1"/>
    <col min="6164" max="6400" width="9.140625" style="83"/>
    <col min="6401" max="6401" width="4.140625" style="83" customWidth="1"/>
    <col min="6402" max="6402" width="11.7109375" style="83" customWidth="1"/>
    <col min="6403" max="6403" width="23" style="83" customWidth="1"/>
    <col min="6404" max="6404" width="12.5703125" style="83" customWidth="1"/>
    <col min="6405" max="6405" width="11.42578125" style="83" customWidth="1"/>
    <col min="6406" max="6406" width="12.28515625" style="83" customWidth="1"/>
    <col min="6407" max="6407" width="13" style="83" customWidth="1"/>
    <col min="6408" max="6408" width="11.5703125" style="83" customWidth="1"/>
    <col min="6409" max="6410" width="11.85546875" style="83" bestFit="1" customWidth="1"/>
    <col min="6411" max="6411" width="12.42578125" style="83" customWidth="1"/>
    <col min="6412" max="6416" width="11.85546875" style="83" bestFit="1" customWidth="1"/>
    <col min="6417" max="6417" width="11.5703125" style="83" customWidth="1"/>
    <col min="6418" max="6418" width="13.42578125" style="83" customWidth="1"/>
    <col min="6419" max="6419" width="13.140625" style="83" bestFit="1" customWidth="1"/>
    <col min="6420" max="6656" width="9.140625" style="83"/>
    <col min="6657" max="6657" width="4.140625" style="83" customWidth="1"/>
    <col min="6658" max="6658" width="11.7109375" style="83" customWidth="1"/>
    <col min="6659" max="6659" width="23" style="83" customWidth="1"/>
    <col min="6660" max="6660" width="12.5703125" style="83" customWidth="1"/>
    <col min="6661" max="6661" width="11.42578125" style="83" customWidth="1"/>
    <col min="6662" max="6662" width="12.28515625" style="83" customWidth="1"/>
    <col min="6663" max="6663" width="13" style="83" customWidth="1"/>
    <col min="6664" max="6664" width="11.5703125" style="83" customWidth="1"/>
    <col min="6665" max="6666" width="11.85546875" style="83" bestFit="1" customWidth="1"/>
    <col min="6667" max="6667" width="12.42578125" style="83" customWidth="1"/>
    <col min="6668" max="6672" width="11.85546875" style="83" bestFit="1" customWidth="1"/>
    <col min="6673" max="6673" width="11.5703125" style="83" customWidth="1"/>
    <col min="6674" max="6674" width="13.42578125" style="83" customWidth="1"/>
    <col min="6675" max="6675" width="13.140625" style="83" bestFit="1" customWidth="1"/>
    <col min="6676" max="6912" width="9.140625" style="83"/>
    <col min="6913" max="6913" width="4.140625" style="83" customWidth="1"/>
    <col min="6914" max="6914" width="11.7109375" style="83" customWidth="1"/>
    <col min="6915" max="6915" width="23" style="83" customWidth="1"/>
    <col min="6916" max="6916" width="12.5703125" style="83" customWidth="1"/>
    <col min="6917" max="6917" width="11.42578125" style="83" customWidth="1"/>
    <col min="6918" max="6918" width="12.28515625" style="83" customWidth="1"/>
    <col min="6919" max="6919" width="13" style="83" customWidth="1"/>
    <col min="6920" max="6920" width="11.5703125" style="83" customWidth="1"/>
    <col min="6921" max="6922" width="11.85546875" style="83" bestFit="1" customWidth="1"/>
    <col min="6923" max="6923" width="12.42578125" style="83" customWidth="1"/>
    <col min="6924" max="6928" width="11.85546875" style="83" bestFit="1" customWidth="1"/>
    <col min="6929" max="6929" width="11.5703125" style="83" customWidth="1"/>
    <col min="6930" max="6930" width="13.42578125" style="83" customWidth="1"/>
    <col min="6931" max="6931" width="13.140625" style="83" bestFit="1" customWidth="1"/>
    <col min="6932" max="7168" width="9.140625" style="83"/>
    <col min="7169" max="7169" width="4.140625" style="83" customWidth="1"/>
    <col min="7170" max="7170" width="11.7109375" style="83" customWidth="1"/>
    <col min="7171" max="7171" width="23" style="83" customWidth="1"/>
    <col min="7172" max="7172" width="12.5703125" style="83" customWidth="1"/>
    <col min="7173" max="7173" width="11.42578125" style="83" customWidth="1"/>
    <col min="7174" max="7174" width="12.28515625" style="83" customWidth="1"/>
    <col min="7175" max="7175" width="13" style="83" customWidth="1"/>
    <col min="7176" max="7176" width="11.5703125" style="83" customWidth="1"/>
    <col min="7177" max="7178" width="11.85546875" style="83" bestFit="1" customWidth="1"/>
    <col min="7179" max="7179" width="12.42578125" style="83" customWidth="1"/>
    <col min="7180" max="7184" width="11.85546875" style="83" bestFit="1" customWidth="1"/>
    <col min="7185" max="7185" width="11.5703125" style="83" customWidth="1"/>
    <col min="7186" max="7186" width="13.42578125" style="83" customWidth="1"/>
    <col min="7187" max="7187" width="13.140625" style="83" bestFit="1" customWidth="1"/>
    <col min="7188" max="7424" width="9.140625" style="83"/>
    <col min="7425" max="7425" width="4.140625" style="83" customWidth="1"/>
    <col min="7426" max="7426" width="11.7109375" style="83" customWidth="1"/>
    <col min="7427" max="7427" width="23" style="83" customWidth="1"/>
    <col min="7428" max="7428" width="12.5703125" style="83" customWidth="1"/>
    <col min="7429" max="7429" width="11.42578125" style="83" customWidth="1"/>
    <col min="7430" max="7430" width="12.28515625" style="83" customWidth="1"/>
    <col min="7431" max="7431" width="13" style="83" customWidth="1"/>
    <col min="7432" max="7432" width="11.5703125" style="83" customWidth="1"/>
    <col min="7433" max="7434" width="11.85546875" style="83" bestFit="1" customWidth="1"/>
    <col min="7435" max="7435" width="12.42578125" style="83" customWidth="1"/>
    <col min="7436" max="7440" width="11.85546875" style="83" bestFit="1" customWidth="1"/>
    <col min="7441" max="7441" width="11.5703125" style="83" customWidth="1"/>
    <col min="7442" max="7442" width="13.42578125" style="83" customWidth="1"/>
    <col min="7443" max="7443" width="13.140625" style="83" bestFit="1" customWidth="1"/>
    <col min="7444" max="7680" width="9.140625" style="83"/>
    <col min="7681" max="7681" width="4.140625" style="83" customWidth="1"/>
    <col min="7682" max="7682" width="11.7109375" style="83" customWidth="1"/>
    <col min="7683" max="7683" width="23" style="83" customWidth="1"/>
    <col min="7684" max="7684" width="12.5703125" style="83" customWidth="1"/>
    <col min="7685" max="7685" width="11.42578125" style="83" customWidth="1"/>
    <col min="7686" max="7686" width="12.28515625" style="83" customWidth="1"/>
    <col min="7687" max="7687" width="13" style="83" customWidth="1"/>
    <col min="7688" max="7688" width="11.5703125" style="83" customWidth="1"/>
    <col min="7689" max="7690" width="11.85546875" style="83" bestFit="1" customWidth="1"/>
    <col min="7691" max="7691" width="12.42578125" style="83" customWidth="1"/>
    <col min="7692" max="7696" width="11.85546875" style="83" bestFit="1" customWidth="1"/>
    <col min="7697" max="7697" width="11.5703125" style="83" customWidth="1"/>
    <col min="7698" max="7698" width="13.42578125" style="83" customWidth="1"/>
    <col min="7699" max="7699" width="13.140625" style="83" bestFit="1" customWidth="1"/>
    <col min="7700" max="7936" width="9.140625" style="83"/>
    <col min="7937" max="7937" width="4.140625" style="83" customWidth="1"/>
    <col min="7938" max="7938" width="11.7109375" style="83" customWidth="1"/>
    <col min="7939" max="7939" width="23" style="83" customWidth="1"/>
    <col min="7940" max="7940" width="12.5703125" style="83" customWidth="1"/>
    <col min="7941" max="7941" width="11.42578125" style="83" customWidth="1"/>
    <col min="7942" max="7942" width="12.28515625" style="83" customWidth="1"/>
    <col min="7943" max="7943" width="13" style="83" customWidth="1"/>
    <col min="7944" max="7944" width="11.5703125" style="83" customWidth="1"/>
    <col min="7945" max="7946" width="11.85546875" style="83" bestFit="1" customWidth="1"/>
    <col min="7947" max="7947" width="12.42578125" style="83" customWidth="1"/>
    <col min="7948" max="7952" width="11.85546875" style="83" bestFit="1" customWidth="1"/>
    <col min="7953" max="7953" width="11.5703125" style="83" customWidth="1"/>
    <col min="7954" max="7954" width="13.42578125" style="83" customWidth="1"/>
    <col min="7955" max="7955" width="13.140625" style="83" bestFit="1" customWidth="1"/>
    <col min="7956" max="8192" width="9.140625" style="83"/>
    <col min="8193" max="8193" width="4.140625" style="83" customWidth="1"/>
    <col min="8194" max="8194" width="11.7109375" style="83" customWidth="1"/>
    <col min="8195" max="8195" width="23" style="83" customWidth="1"/>
    <col min="8196" max="8196" width="12.5703125" style="83" customWidth="1"/>
    <col min="8197" max="8197" width="11.42578125" style="83" customWidth="1"/>
    <col min="8198" max="8198" width="12.28515625" style="83" customWidth="1"/>
    <col min="8199" max="8199" width="13" style="83" customWidth="1"/>
    <col min="8200" max="8200" width="11.5703125" style="83" customWidth="1"/>
    <col min="8201" max="8202" width="11.85546875" style="83" bestFit="1" customWidth="1"/>
    <col min="8203" max="8203" width="12.42578125" style="83" customWidth="1"/>
    <col min="8204" max="8208" width="11.85546875" style="83" bestFit="1" customWidth="1"/>
    <col min="8209" max="8209" width="11.5703125" style="83" customWidth="1"/>
    <col min="8210" max="8210" width="13.42578125" style="83" customWidth="1"/>
    <col min="8211" max="8211" width="13.140625" style="83" bestFit="1" customWidth="1"/>
    <col min="8212" max="8448" width="9.140625" style="83"/>
    <col min="8449" max="8449" width="4.140625" style="83" customWidth="1"/>
    <col min="8450" max="8450" width="11.7109375" style="83" customWidth="1"/>
    <col min="8451" max="8451" width="23" style="83" customWidth="1"/>
    <col min="8452" max="8452" width="12.5703125" style="83" customWidth="1"/>
    <col min="8453" max="8453" width="11.42578125" style="83" customWidth="1"/>
    <col min="8454" max="8454" width="12.28515625" style="83" customWidth="1"/>
    <col min="8455" max="8455" width="13" style="83" customWidth="1"/>
    <col min="8456" max="8456" width="11.5703125" style="83" customWidth="1"/>
    <col min="8457" max="8458" width="11.85546875" style="83" bestFit="1" customWidth="1"/>
    <col min="8459" max="8459" width="12.42578125" style="83" customWidth="1"/>
    <col min="8460" max="8464" width="11.85546875" style="83" bestFit="1" customWidth="1"/>
    <col min="8465" max="8465" width="11.5703125" style="83" customWidth="1"/>
    <col min="8466" max="8466" width="13.42578125" style="83" customWidth="1"/>
    <col min="8467" max="8467" width="13.140625" style="83" bestFit="1" customWidth="1"/>
    <col min="8468" max="8704" width="9.140625" style="83"/>
    <col min="8705" max="8705" width="4.140625" style="83" customWidth="1"/>
    <col min="8706" max="8706" width="11.7109375" style="83" customWidth="1"/>
    <col min="8707" max="8707" width="23" style="83" customWidth="1"/>
    <col min="8708" max="8708" width="12.5703125" style="83" customWidth="1"/>
    <col min="8709" max="8709" width="11.42578125" style="83" customWidth="1"/>
    <col min="8710" max="8710" width="12.28515625" style="83" customWidth="1"/>
    <col min="8711" max="8711" width="13" style="83" customWidth="1"/>
    <col min="8712" max="8712" width="11.5703125" style="83" customWidth="1"/>
    <col min="8713" max="8714" width="11.85546875" style="83" bestFit="1" customWidth="1"/>
    <col min="8715" max="8715" width="12.42578125" style="83" customWidth="1"/>
    <col min="8716" max="8720" width="11.85546875" style="83" bestFit="1" customWidth="1"/>
    <col min="8721" max="8721" width="11.5703125" style="83" customWidth="1"/>
    <col min="8722" max="8722" width="13.42578125" style="83" customWidth="1"/>
    <col min="8723" max="8723" width="13.140625" style="83" bestFit="1" customWidth="1"/>
    <col min="8724" max="8960" width="9.140625" style="83"/>
    <col min="8961" max="8961" width="4.140625" style="83" customWidth="1"/>
    <col min="8962" max="8962" width="11.7109375" style="83" customWidth="1"/>
    <col min="8963" max="8963" width="23" style="83" customWidth="1"/>
    <col min="8964" max="8964" width="12.5703125" style="83" customWidth="1"/>
    <col min="8965" max="8965" width="11.42578125" style="83" customWidth="1"/>
    <col min="8966" max="8966" width="12.28515625" style="83" customWidth="1"/>
    <col min="8967" max="8967" width="13" style="83" customWidth="1"/>
    <col min="8968" max="8968" width="11.5703125" style="83" customWidth="1"/>
    <col min="8969" max="8970" width="11.85546875" style="83" bestFit="1" customWidth="1"/>
    <col min="8971" max="8971" width="12.42578125" style="83" customWidth="1"/>
    <col min="8972" max="8976" width="11.85546875" style="83" bestFit="1" customWidth="1"/>
    <col min="8977" max="8977" width="11.5703125" style="83" customWidth="1"/>
    <col min="8978" max="8978" width="13.42578125" style="83" customWidth="1"/>
    <col min="8979" max="8979" width="13.140625" style="83" bestFit="1" customWidth="1"/>
    <col min="8980" max="9216" width="9.140625" style="83"/>
    <col min="9217" max="9217" width="4.140625" style="83" customWidth="1"/>
    <col min="9218" max="9218" width="11.7109375" style="83" customWidth="1"/>
    <col min="9219" max="9219" width="23" style="83" customWidth="1"/>
    <col min="9220" max="9220" width="12.5703125" style="83" customWidth="1"/>
    <col min="9221" max="9221" width="11.42578125" style="83" customWidth="1"/>
    <col min="9222" max="9222" width="12.28515625" style="83" customWidth="1"/>
    <col min="9223" max="9223" width="13" style="83" customWidth="1"/>
    <col min="9224" max="9224" width="11.5703125" style="83" customWidth="1"/>
    <col min="9225" max="9226" width="11.85546875" style="83" bestFit="1" customWidth="1"/>
    <col min="9227" max="9227" width="12.42578125" style="83" customWidth="1"/>
    <col min="9228" max="9232" width="11.85546875" style="83" bestFit="1" customWidth="1"/>
    <col min="9233" max="9233" width="11.5703125" style="83" customWidth="1"/>
    <col min="9234" max="9234" width="13.42578125" style="83" customWidth="1"/>
    <col min="9235" max="9235" width="13.140625" style="83" bestFit="1" customWidth="1"/>
    <col min="9236" max="9472" width="9.140625" style="83"/>
    <col min="9473" max="9473" width="4.140625" style="83" customWidth="1"/>
    <col min="9474" max="9474" width="11.7109375" style="83" customWidth="1"/>
    <col min="9475" max="9475" width="23" style="83" customWidth="1"/>
    <col min="9476" max="9476" width="12.5703125" style="83" customWidth="1"/>
    <col min="9477" max="9477" width="11.42578125" style="83" customWidth="1"/>
    <col min="9478" max="9478" width="12.28515625" style="83" customWidth="1"/>
    <col min="9479" max="9479" width="13" style="83" customWidth="1"/>
    <col min="9480" max="9480" width="11.5703125" style="83" customWidth="1"/>
    <col min="9481" max="9482" width="11.85546875" style="83" bestFit="1" customWidth="1"/>
    <col min="9483" max="9483" width="12.42578125" style="83" customWidth="1"/>
    <col min="9484" max="9488" width="11.85546875" style="83" bestFit="1" customWidth="1"/>
    <col min="9489" max="9489" width="11.5703125" style="83" customWidth="1"/>
    <col min="9490" max="9490" width="13.42578125" style="83" customWidth="1"/>
    <col min="9491" max="9491" width="13.140625" style="83" bestFit="1" customWidth="1"/>
    <col min="9492" max="9728" width="9.140625" style="83"/>
    <col min="9729" max="9729" width="4.140625" style="83" customWidth="1"/>
    <col min="9730" max="9730" width="11.7109375" style="83" customWidth="1"/>
    <col min="9731" max="9731" width="23" style="83" customWidth="1"/>
    <col min="9732" max="9732" width="12.5703125" style="83" customWidth="1"/>
    <col min="9733" max="9733" width="11.42578125" style="83" customWidth="1"/>
    <col min="9734" max="9734" width="12.28515625" style="83" customWidth="1"/>
    <col min="9735" max="9735" width="13" style="83" customWidth="1"/>
    <col min="9736" max="9736" width="11.5703125" style="83" customWidth="1"/>
    <col min="9737" max="9738" width="11.85546875" style="83" bestFit="1" customWidth="1"/>
    <col min="9739" max="9739" width="12.42578125" style="83" customWidth="1"/>
    <col min="9740" max="9744" width="11.85546875" style="83" bestFit="1" customWidth="1"/>
    <col min="9745" max="9745" width="11.5703125" style="83" customWidth="1"/>
    <col min="9746" max="9746" width="13.42578125" style="83" customWidth="1"/>
    <col min="9747" max="9747" width="13.140625" style="83" bestFit="1" customWidth="1"/>
    <col min="9748" max="9984" width="9.140625" style="83"/>
    <col min="9985" max="9985" width="4.140625" style="83" customWidth="1"/>
    <col min="9986" max="9986" width="11.7109375" style="83" customWidth="1"/>
    <col min="9987" max="9987" width="23" style="83" customWidth="1"/>
    <col min="9988" max="9988" width="12.5703125" style="83" customWidth="1"/>
    <col min="9989" max="9989" width="11.42578125" style="83" customWidth="1"/>
    <col min="9990" max="9990" width="12.28515625" style="83" customWidth="1"/>
    <col min="9991" max="9991" width="13" style="83" customWidth="1"/>
    <col min="9992" max="9992" width="11.5703125" style="83" customWidth="1"/>
    <col min="9993" max="9994" width="11.85546875" style="83" bestFit="1" customWidth="1"/>
    <col min="9995" max="9995" width="12.42578125" style="83" customWidth="1"/>
    <col min="9996" max="10000" width="11.85546875" style="83" bestFit="1" customWidth="1"/>
    <col min="10001" max="10001" width="11.5703125" style="83" customWidth="1"/>
    <col min="10002" max="10002" width="13.42578125" style="83" customWidth="1"/>
    <col min="10003" max="10003" width="13.140625" style="83" bestFit="1" customWidth="1"/>
    <col min="10004" max="10240" width="9.140625" style="83"/>
    <col min="10241" max="10241" width="4.140625" style="83" customWidth="1"/>
    <col min="10242" max="10242" width="11.7109375" style="83" customWidth="1"/>
    <col min="10243" max="10243" width="23" style="83" customWidth="1"/>
    <col min="10244" max="10244" width="12.5703125" style="83" customWidth="1"/>
    <col min="10245" max="10245" width="11.42578125" style="83" customWidth="1"/>
    <col min="10246" max="10246" width="12.28515625" style="83" customWidth="1"/>
    <col min="10247" max="10247" width="13" style="83" customWidth="1"/>
    <col min="10248" max="10248" width="11.5703125" style="83" customWidth="1"/>
    <col min="10249" max="10250" width="11.85546875" style="83" bestFit="1" customWidth="1"/>
    <col min="10251" max="10251" width="12.42578125" style="83" customWidth="1"/>
    <col min="10252" max="10256" width="11.85546875" style="83" bestFit="1" customWidth="1"/>
    <col min="10257" max="10257" width="11.5703125" style="83" customWidth="1"/>
    <col min="10258" max="10258" width="13.42578125" style="83" customWidth="1"/>
    <col min="10259" max="10259" width="13.140625" style="83" bestFit="1" customWidth="1"/>
    <col min="10260" max="10496" width="9.140625" style="83"/>
    <col min="10497" max="10497" width="4.140625" style="83" customWidth="1"/>
    <col min="10498" max="10498" width="11.7109375" style="83" customWidth="1"/>
    <col min="10499" max="10499" width="23" style="83" customWidth="1"/>
    <col min="10500" max="10500" width="12.5703125" style="83" customWidth="1"/>
    <col min="10501" max="10501" width="11.42578125" style="83" customWidth="1"/>
    <col min="10502" max="10502" width="12.28515625" style="83" customWidth="1"/>
    <col min="10503" max="10503" width="13" style="83" customWidth="1"/>
    <col min="10504" max="10504" width="11.5703125" style="83" customWidth="1"/>
    <col min="10505" max="10506" width="11.85546875" style="83" bestFit="1" customWidth="1"/>
    <col min="10507" max="10507" width="12.42578125" style="83" customWidth="1"/>
    <col min="10508" max="10512" width="11.85546875" style="83" bestFit="1" customWidth="1"/>
    <col min="10513" max="10513" width="11.5703125" style="83" customWidth="1"/>
    <col min="10514" max="10514" width="13.42578125" style="83" customWidth="1"/>
    <col min="10515" max="10515" width="13.140625" style="83" bestFit="1" customWidth="1"/>
    <col min="10516" max="10752" width="9.140625" style="83"/>
    <col min="10753" max="10753" width="4.140625" style="83" customWidth="1"/>
    <col min="10754" max="10754" width="11.7109375" style="83" customWidth="1"/>
    <col min="10755" max="10755" width="23" style="83" customWidth="1"/>
    <col min="10756" max="10756" width="12.5703125" style="83" customWidth="1"/>
    <col min="10757" max="10757" width="11.42578125" style="83" customWidth="1"/>
    <col min="10758" max="10758" width="12.28515625" style="83" customWidth="1"/>
    <col min="10759" max="10759" width="13" style="83" customWidth="1"/>
    <col min="10760" max="10760" width="11.5703125" style="83" customWidth="1"/>
    <col min="10761" max="10762" width="11.85546875" style="83" bestFit="1" customWidth="1"/>
    <col min="10763" max="10763" width="12.42578125" style="83" customWidth="1"/>
    <col min="10764" max="10768" width="11.85546875" style="83" bestFit="1" customWidth="1"/>
    <col min="10769" max="10769" width="11.5703125" style="83" customWidth="1"/>
    <col min="10770" max="10770" width="13.42578125" style="83" customWidth="1"/>
    <col min="10771" max="10771" width="13.140625" style="83" bestFit="1" customWidth="1"/>
    <col min="10772" max="11008" width="9.140625" style="83"/>
    <col min="11009" max="11009" width="4.140625" style="83" customWidth="1"/>
    <col min="11010" max="11010" width="11.7109375" style="83" customWidth="1"/>
    <col min="11011" max="11011" width="23" style="83" customWidth="1"/>
    <col min="11012" max="11012" width="12.5703125" style="83" customWidth="1"/>
    <col min="11013" max="11013" width="11.42578125" style="83" customWidth="1"/>
    <col min="11014" max="11014" width="12.28515625" style="83" customWidth="1"/>
    <col min="11015" max="11015" width="13" style="83" customWidth="1"/>
    <col min="11016" max="11016" width="11.5703125" style="83" customWidth="1"/>
    <col min="11017" max="11018" width="11.85546875" style="83" bestFit="1" customWidth="1"/>
    <col min="11019" max="11019" width="12.42578125" style="83" customWidth="1"/>
    <col min="11020" max="11024" width="11.85546875" style="83" bestFit="1" customWidth="1"/>
    <col min="11025" max="11025" width="11.5703125" style="83" customWidth="1"/>
    <col min="11026" max="11026" width="13.42578125" style="83" customWidth="1"/>
    <col min="11027" max="11027" width="13.140625" style="83" bestFit="1" customWidth="1"/>
    <col min="11028" max="11264" width="9.140625" style="83"/>
    <col min="11265" max="11265" width="4.140625" style="83" customWidth="1"/>
    <col min="11266" max="11266" width="11.7109375" style="83" customWidth="1"/>
    <col min="11267" max="11267" width="23" style="83" customWidth="1"/>
    <col min="11268" max="11268" width="12.5703125" style="83" customWidth="1"/>
    <col min="11269" max="11269" width="11.42578125" style="83" customWidth="1"/>
    <col min="11270" max="11270" width="12.28515625" style="83" customWidth="1"/>
    <col min="11271" max="11271" width="13" style="83" customWidth="1"/>
    <col min="11272" max="11272" width="11.5703125" style="83" customWidth="1"/>
    <col min="11273" max="11274" width="11.85546875" style="83" bestFit="1" customWidth="1"/>
    <col min="11275" max="11275" width="12.42578125" style="83" customWidth="1"/>
    <col min="11276" max="11280" width="11.85546875" style="83" bestFit="1" customWidth="1"/>
    <col min="11281" max="11281" width="11.5703125" style="83" customWidth="1"/>
    <col min="11282" max="11282" width="13.42578125" style="83" customWidth="1"/>
    <col min="11283" max="11283" width="13.140625" style="83" bestFit="1" customWidth="1"/>
    <col min="11284" max="11520" width="9.140625" style="83"/>
    <col min="11521" max="11521" width="4.140625" style="83" customWidth="1"/>
    <col min="11522" max="11522" width="11.7109375" style="83" customWidth="1"/>
    <col min="11523" max="11523" width="23" style="83" customWidth="1"/>
    <col min="11524" max="11524" width="12.5703125" style="83" customWidth="1"/>
    <col min="11525" max="11525" width="11.42578125" style="83" customWidth="1"/>
    <col min="11526" max="11526" width="12.28515625" style="83" customWidth="1"/>
    <col min="11527" max="11527" width="13" style="83" customWidth="1"/>
    <col min="11528" max="11528" width="11.5703125" style="83" customWidth="1"/>
    <col min="11529" max="11530" width="11.85546875" style="83" bestFit="1" customWidth="1"/>
    <col min="11531" max="11531" width="12.42578125" style="83" customWidth="1"/>
    <col min="11532" max="11536" width="11.85546875" style="83" bestFit="1" customWidth="1"/>
    <col min="11537" max="11537" width="11.5703125" style="83" customWidth="1"/>
    <col min="11538" max="11538" width="13.42578125" style="83" customWidth="1"/>
    <col min="11539" max="11539" width="13.140625" style="83" bestFit="1" customWidth="1"/>
    <col min="11540" max="11776" width="9.140625" style="83"/>
    <col min="11777" max="11777" width="4.140625" style="83" customWidth="1"/>
    <col min="11778" max="11778" width="11.7109375" style="83" customWidth="1"/>
    <col min="11779" max="11779" width="23" style="83" customWidth="1"/>
    <col min="11780" max="11780" width="12.5703125" style="83" customWidth="1"/>
    <col min="11781" max="11781" width="11.42578125" style="83" customWidth="1"/>
    <col min="11782" max="11782" width="12.28515625" style="83" customWidth="1"/>
    <col min="11783" max="11783" width="13" style="83" customWidth="1"/>
    <col min="11784" max="11784" width="11.5703125" style="83" customWidth="1"/>
    <col min="11785" max="11786" width="11.85546875" style="83" bestFit="1" customWidth="1"/>
    <col min="11787" max="11787" width="12.42578125" style="83" customWidth="1"/>
    <col min="11788" max="11792" width="11.85546875" style="83" bestFit="1" customWidth="1"/>
    <col min="11793" max="11793" width="11.5703125" style="83" customWidth="1"/>
    <col min="11794" max="11794" width="13.42578125" style="83" customWidth="1"/>
    <col min="11795" max="11795" width="13.140625" style="83" bestFit="1" customWidth="1"/>
    <col min="11796" max="12032" width="9.140625" style="83"/>
    <col min="12033" max="12033" width="4.140625" style="83" customWidth="1"/>
    <col min="12034" max="12034" width="11.7109375" style="83" customWidth="1"/>
    <col min="12035" max="12035" width="23" style="83" customWidth="1"/>
    <col min="12036" max="12036" width="12.5703125" style="83" customWidth="1"/>
    <col min="12037" max="12037" width="11.42578125" style="83" customWidth="1"/>
    <col min="12038" max="12038" width="12.28515625" style="83" customWidth="1"/>
    <col min="12039" max="12039" width="13" style="83" customWidth="1"/>
    <col min="12040" max="12040" width="11.5703125" style="83" customWidth="1"/>
    <col min="12041" max="12042" width="11.85546875" style="83" bestFit="1" customWidth="1"/>
    <col min="12043" max="12043" width="12.42578125" style="83" customWidth="1"/>
    <col min="12044" max="12048" width="11.85546875" style="83" bestFit="1" customWidth="1"/>
    <col min="12049" max="12049" width="11.5703125" style="83" customWidth="1"/>
    <col min="12050" max="12050" width="13.42578125" style="83" customWidth="1"/>
    <col min="12051" max="12051" width="13.140625" style="83" bestFit="1" customWidth="1"/>
    <col min="12052" max="12288" width="9.140625" style="83"/>
    <col min="12289" max="12289" width="4.140625" style="83" customWidth="1"/>
    <col min="12290" max="12290" width="11.7109375" style="83" customWidth="1"/>
    <col min="12291" max="12291" width="23" style="83" customWidth="1"/>
    <col min="12292" max="12292" width="12.5703125" style="83" customWidth="1"/>
    <col min="12293" max="12293" width="11.42578125" style="83" customWidth="1"/>
    <col min="12294" max="12294" width="12.28515625" style="83" customWidth="1"/>
    <col min="12295" max="12295" width="13" style="83" customWidth="1"/>
    <col min="12296" max="12296" width="11.5703125" style="83" customWidth="1"/>
    <col min="12297" max="12298" width="11.85546875" style="83" bestFit="1" customWidth="1"/>
    <col min="12299" max="12299" width="12.42578125" style="83" customWidth="1"/>
    <col min="12300" max="12304" width="11.85546875" style="83" bestFit="1" customWidth="1"/>
    <col min="12305" max="12305" width="11.5703125" style="83" customWidth="1"/>
    <col min="12306" max="12306" width="13.42578125" style="83" customWidth="1"/>
    <col min="12307" max="12307" width="13.140625" style="83" bestFit="1" customWidth="1"/>
    <col min="12308" max="12544" width="9.140625" style="83"/>
    <col min="12545" max="12545" width="4.140625" style="83" customWidth="1"/>
    <col min="12546" max="12546" width="11.7109375" style="83" customWidth="1"/>
    <col min="12547" max="12547" width="23" style="83" customWidth="1"/>
    <col min="12548" max="12548" width="12.5703125" style="83" customWidth="1"/>
    <col min="12549" max="12549" width="11.42578125" style="83" customWidth="1"/>
    <col min="12550" max="12550" width="12.28515625" style="83" customWidth="1"/>
    <col min="12551" max="12551" width="13" style="83" customWidth="1"/>
    <col min="12552" max="12552" width="11.5703125" style="83" customWidth="1"/>
    <col min="12553" max="12554" width="11.85546875" style="83" bestFit="1" customWidth="1"/>
    <col min="12555" max="12555" width="12.42578125" style="83" customWidth="1"/>
    <col min="12556" max="12560" width="11.85546875" style="83" bestFit="1" customWidth="1"/>
    <col min="12561" max="12561" width="11.5703125" style="83" customWidth="1"/>
    <col min="12562" max="12562" width="13.42578125" style="83" customWidth="1"/>
    <col min="12563" max="12563" width="13.140625" style="83" bestFit="1" customWidth="1"/>
    <col min="12564" max="12800" width="9.140625" style="83"/>
    <col min="12801" max="12801" width="4.140625" style="83" customWidth="1"/>
    <col min="12802" max="12802" width="11.7109375" style="83" customWidth="1"/>
    <col min="12803" max="12803" width="23" style="83" customWidth="1"/>
    <col min="12804" max="12804" width="12.5703125" style="83" customWidth="1"/>
    <col min="12805" max="12805" width="11.42578125" style="83" customWidth="1"/>
    <col min="12806" max="12806" width="12.28515625" style="83" customWidth="1"/>
    <col min="12807" max="12807" width="13" style="83" customWidth="1"/>
    <col min="12808" max="12808" width="11.5703125" style="83" customWidth="1"/>
    <col min="12809" max="12810" width="11.85546875" style="83" bestFit="1" customWidth="1"/>
    <col min="12811" max="12811" width="12.42578125" style="83" customWidth="1"/>
    <col min="12812" max="12816" width="11.85546875" style="83" bestFit="1" customWidth="1"/>
    <col min="12817" max="12817" width="11.5703125" style="83" customWidth="1"/>
    <col min="12818" max="12818" width="13.42578125" style="83" customWidth="1"/>
    <col min="12819" max="12819" width="13.140625" style="83" bestFit="1" customWidth="1"/>
    <col min="12820" max="13056" width="9.140625" style="83"/>
    <col min="13057" max="13057" width="4.140625" style="83" customWidth="1"/>
    <col min="13058" max="13058" width="11.7109375" style="83" customWidth="1"/>
    <col min="13059" max="13059" width="23" style="83" customWidth="1"/>
    <col min="13060" max="13060" width="12.5703125" style="83" customWidth="1"/>
    <col min="13061" max="13061" width="11.42578125" style="83" customWidth="1"/>
    <col min="13062" max="13062" width="12.28515625" style="83" customWidth="1"/>
    <col min="13063" max="13063" width="13" style="83" customWidth="1"/>
    <col min="13064" max="13064" width="11.5703125" style="83" customWidth="1"/>
    <col min="13065" max="13066" width="11.85546875" style="83" bestFit="1" customWidth="1"/>
    <col min="13067" max="13067" width="12.42578125" style="83" customWidth="1"/>
    <col min="13068" max="13072" width="11.85546875" style="83" bestFit="1" customWidth="1"/>
    <col min="13073" max="13073" width="11.5703125" style="83" customWidth="1"/>
    <col min="13074" max="13074" width="13.42578125" style="83" customWidth="1"/>
    <col min="13075" max="13075" width="13.140625" style="83" bestFit="1" customWidth="1"/>
    <col min="13076" max="13312" width="9.140625" style="83"/>
    <col min="13313" max="13313" width="4.140625" style="83" customWidth="1"/>
    <col min="13314" max="13314" width="11.7109375" style="83" customWidth="1"/>
    <col min="13315" max="13315" width="23" style="83" customWidth="1"/>
    <col min="13316" max="13316" width="12.5703125" style="83" customWidth="1"/>
    <col min="13317" max="13317" width="11.42578125" style="83" customWidth="1"/>
    <col min="13318" max="13318" width="12.28515625" style="83" customWidth="1"/>
    <col min="13319" max="13319" width="13" style="83" customWidth="1"/>
    <col min="13320" max="13320" width="11.5703125" style="83" customWidth="1"/>
    <col min="13321" max="13322" width="11.85546875" style="83" bestFit="1" customWidth="1"/>
    <col min="13323" max="13323" width="12.42578125" style="83" customWidth="1"/>
    <col min="13324" max="13328" width="11.85546875" style="83" bestFit="1" customWidth="1"/>
    <col min="13329" max="13329" width="11.5703125" style="83" customWidth="1"/>
    <col min="13330" max="13330" width="13.42578125" style="83" customWidth="1"/>
    <col min="13331" max="13331" width="13.140625" style="83" bestFit="1" customWidth="1"/>
    <col min="13332" max="13568" width="9.140625" style="83"/>
    <col min="13569" max="13569" width="4.140625" style="83" customWidth="1"/>
    <col min="13570" max="13570" width="11.7109375" style="83" customWidth="1"/>
    <col min="13571" max="13571" width="23" style="83" customWidth="1"/>
    <col min="13572" max="13572" width="12.5703125" style="83" customWidth="1"/>
    <col min="13573" max="13573" width="11.42578125" style="83" customWidth="1"/>
    <col min="13574" max="13574" width="12.28515625" style="83" customWidth="1"/>
    <col min="13575" max="13575" width="13" style="83" customWidth="1"/>
    <col min="13576" max="13576" width="11.5703125" style="83" customWidth="1"/>
    <col min="13577" max="13578" width="11.85546875" style="83" bestFit="1" customWidth="1"/>
    <col min="13579" max="13579" width="12.42578125" style="83" customWidth="1"/>
    <col min="13580" max="13584" width="11.85546875" style="83" bestFit="1" customWidth="1"/>
    <col min="13585" max="13585" width="11.5703125" style="83" customWidth="1"/>
    <col min="13586" max="13586" width="13.42578125" style="83" customWidth="1"/>
    <col min="13587" max="13587" width="13.140625" style="83" bestFit="1" customWidth="1"/>
    <col min="13588" max="13824" width="9.140625" style="83"/>
    <col min="13825" max="13825" width="4.140625" style="83" customWidth="1"/>
    <col min="13826" max="13826" width="11.7109375" style="83" customWidth="1"/>
    <col min="13827" max="13827" width="23" style="83" customWidth="1"/>
    <col min="13828" max="13828" width="12.5703125" style="83" customWidth="1"/>
    <col min="13829" max="13829" width="11.42578125" style="83" customWidth="1"/>
    <col min="13830" max="13830" width="12.28515625" style="83" customWidth="1"/>
    <col min="13831" max="13831" width="13" style="83" customWidth="1"/>
    <col min="13832" max="13832" width="11.5703125" style="83" customWidth="1"/>
    <col min="13833" max="13834" width="11.85546875" style="83" bestFit="1" customWidth="1"/>
    <col min="13835" max="13835" width="12.42578125" style="83" customWidth="1"/>
    <col min="13836" max="13840" width="11.85546875" style="83" bestFit="1" customWidth="1"/>
    <col min="13841" max="13841" width="11.5703125" style="83" customWidth="1"/>
    <col min="13842" max="13842" width="13.42578125" style="83" customWidth="1"/>
    <col min="13843" max="13843" width="13.140625" style="83" bestFit="1" customWidth="1"/>
    <col min="13844" max="14080" width="9.140625" style="83"/>
    <col min="14081" max="14081" width="4.140625" style="83" customWidth="1"/>
    <col min="14082" max="14082" width="11.7109375" style="83" customWidth="1"/>
    <col min="14083" max="14083" width="23" style="83" customWidth="1"/>
    <col min="14084" max="14084" width="12.5703125" style="83" customWidth="1"/>
    <col min="14085" max="14085" width="11.42578125" style="83" customWidth="1"/>
    <col min="14086" max="14086" width="12.28515625" style="83" customWidth="1"/>
    <col min="14087" max="14087" width="13" style="83" customWidth="1"/>
    <col min="14088" max="14088" width="11.5703125" style="83" customWidth="1"/>
    <col min="14089" max="14090" width="11.85546875" style="83" bestFit="1" customWidth="1"/>
    <col min="14091" max="14091" width="12.42578125" style="83" customWidth="1"/>
    <col min="14092" max="14096" width="11.85546875" style="83" bestFit="1" customWidth="1"/>
    <col min="14097" max="14097" width="11.5703125" style="83" customWidth="1"/>
    <col min="14098" max="14098" width="13.42578125" style="83" customWidth="1"/>
    <col min="14099" max="14099" width="13.140625" style="83" bestFit="1" customWidth="1"/>
    <col min="14100" max="14336" width="9.140625" style="83"/>
    <col min="14337" max="14337" width="4.140625" style="83" customWidth="1"/>
    <col min="14338" max="14338" width="11.7109375" style="83" customWidth="1"/>
    <col min="14339" max="14339" width="23" style="83" customWidth="1"/>
    <col min="14340" max="14340" width="12.5703125" style="83" customWidth="1"/>
    <col min="14341" max="14341" width="11.42578125" style="83" customWidth="1"/>
    <col min="14342" max="14342" width="12.28515625" style="83" customWidth="1"/>
    <col min="14343" max="14343" width="13" style="83" customWidth="1"/>
    <col min="14344" max="14344" width="11.5703125" style="83" customWidth="1"/>
    <col min="14345" max="14346" width="11.85546875" style="83" bestFit="1" customWidth="1"/>
    <col min="14347" max="14347" width="12.42578125" style="83" customWidth="1"/>
    <col min="14348" max="14352" width="11.85546875" style="83" bestFit="1" customWidth="1"/>
    <col min="14353" max="14353" width="11.5703125" style="83" customWidth="1"/>
    <col min="14354" max="14354" width="13.42578125" style="83" customWidth="1"/>
    <col min="14355" max="14355" width="13.140625" style="83" bestFit="1" customWidth="1"/>
    <col min="14356" max="14592" width="9.140625" style="83"/>
    <col min="14593" max="14593" width="4.140625" style="83" customWidth="1"/>
    <col min="14594" max="14594" width="11.7109375" style="83" customWidth="1"/>
    <col min="14595" max="14595" width="23" style="83" customWidth="1"/>
    <col min="14596" max="14596" width="12.5703125" style="83" customWidth="1"/>
    <col min="14597" max="14597" width="11.42578125" style="83" customWidth="1"/>
    <col min="14598" max="14598" width="12.28515625" style="83" customWidth="1"/>
    <col min="14599" max="14599" width="13" style="83" customWidth="1"/>
    <col min="14600" max="14600" width="11.5703125" style="83" customWidth="1"/>
    <col min="14601" max="14602" width="11.85546875" style="83" bestFit="1" customWidth="1"/>
    <col min="14603" max="14603" width="12.42578125" style="83" customWidth="1"/>
    <col min="14604" max="14608" width="11.85546875" style="83" bestFit="1" customWidth="1"/>
    <col min="14609" max="14609" width="11.5703125" style="83" customWidth="1"/>
    <col min="14610" max="14610" width="13.42578125" style="83" customWidth="1"/>
    <col min="14611" max="14611" width="13.140625" style="83" bestFit="1" customWidth="1"/>
    <col min="14612" max="14848" width="9.140625" style="83"/>
    <col min="14849" max="14849" width="4.140625" style="83" customWidth="1"/>
    <col min="14850" max="14850" width="11.7109375" style="83" customWidth="1"/>
    <col min="14851" max="14851" width="23" style="83" customWidth="1"/>
    <col min="14852" max="14852" width="12.5703125" style="83" customWidth="1"/>
    <col min="14853" max="14853" width="11.42578125" style="83" customWidth="1"/>
    <col min="14854" max="14854" width="12.28515625" style="83" customWidth="1"/>
    <col min="14855" max="14855" width="13" style="83" customWidth="1"/>
    <col min="14856" max="14856" width="11.5703125" style="83" customWidth="1"/>
    <col min="14857" max="14858" width="11.85546875" style="83" bestFit="1" customWidth="1"/>
    <col min="14859" max="14859" width="12.42578125" style="83" customWidth="1"/>
    <col min="14860" max="14864" width="11.85546875" style="83" bestFit="1" customWidth="1"/>
    <col min="14865" max="14865" width="11.5703125" style="83" customWidth="1"/>
    <col min="14866" max="14866" width="13.42578125" style="83" customWidth="1"/>
    <col min="14867" max="14867" width="13.140625" style="83" bestFit="1" customWidth="1"/>
    <col min="14868" max="15104" width="9.140625" style="83"/>
    <col min="15105" max="15105" width="4.140625" style="83" customWidth="1"/>
    <col min="15106" max="15106" width="11.7109375" style="83" customWidth="1"/>
    <col min="15107" max="15107" width="23" style="83" customWidth="1"/>
    <col min="15108" max="15108" width="12.5703125" style="83" customWidth="1"/>
    <col min="15109" max="15109" width="11.42578125" style="83" customWidth="1"/>
    <col min="15110" max="15110" width="12.28515625" style="83" customWidth="1"/>
    <col min="15111" max="15111" width="13" style="83" customWidth="1"/>
    <col min="15112" max="15112" width="11.5703125" style="83" customWidth="1"/>
    <col min="15113" max="15114" width="11.85546875" style="83" bestFit="1" customWidth="1"/>
    <col min="15115" max="15115" width="12.42578125" style="83" customWidth="1"/>
    <col min="15116" max="15120" width="11.85546875" style="83" bestFit="1" customWidth="1"/>
    <col min="15121" max="15121" width="11.5703125" style="83" customWidth="1"/>
    <col min="15122" max="15122" width="13.42578125" style="83" customWidth="1"/>
    <col min="15123" max="15123" width="13.140625" style="83" bestFit="1" customWidth="1"/>
    <col min="15124" max="15360" width="9.140625" style="83"/>
    <col min="15361" max="15361" width="4.140625" style="83" customWidth="1"/>
    <col min="15362" max="15362" width="11.7109375" style="83" customWidth="1"/>
    <col min="15363" max="15363" width="23" style="83" customWidth="1"/>
    <col min="15364" max="15364" width="12.5703125" style="83" customWidth="1"/>
    <col min="15365" max="15365" width="11.42578125" style="83" customWidth="1"/>
    <col min="15366" max="15366" width="12.28515625" style="83" customWidth="1"/>
    <col min="15367" max="15367" width="13" style="83" customWidth="1"/>
    <col min="15368" max="15368" width="11.5703125" style="83" customWidth="1"/>
    <col min="15369" max="15370" width="11.85546875" style="83" bestFit="1" customWidth="1"/>
    <col min="15371" max="15371" width="12.42578125" style="83" customWidth="1"/>
    <col min="15372" max="15376" width="11.85546875" style="83" bestFit="1" customWidth="1"/>
    <col min="15377" max="15377" width="11.5703125" style="83" customWidth="1"/>
    <col min="15378" max="15378" width="13.42578125" style="83" customWidth="1"/>
    <col min="15379" max="15379" width="13.140625" style="83" bestFit="1" customWidth="1"/>
    <col min="15380" max="15616" width="9.140625" style="83"/>
    <col min="15617" max="15617" width="4.140625" style="83" customWidth="1"/>
    <col min="15618" max="15618" width="11.7109375" style="83" customWidth="1"/>
    <col min="15619" max="15619" width="23" style="83" customWidth="1"/>
    <col min="15620" max="15620" width="12.5703125" style="83" customWidth="1"/>
    <col min="15621" max="15621" width="11.42578125" style="83" customWidth="1"/>
    <col min="15622" max="15622" width="12.28515625" style="83" customWidth="1"/>
    <col min="15623" max="15623" width="13" style="83" customWidth="1"/>
    <col min="15624" max="15624" width="11.5703125" style="83" customWidth="1"/>
    <col min="15625" max="15626" width="11.85546875" style="83" bestFit="1" customWidth="1"/>
    <col min="15627" max="15627" width="12.42578125" style="83" customWidth="1"/>
    <col min="15628" max="15632" width="11.85546875" style="83" bestFit="1" customWidth="1"/>
    <col min="15633" max="15633" width="11.5703125" style="83" customWidth="1"/>
    <col min="15634" max="15634" width="13.42578125" style="83" customWidth="1"/>
    <col min="15635" max="15635" width="13.140625" style="83" bestFit="1" customWidth="1"/>
    <col min="15636" max="15872" width="9.140625" style="83"/>
    <col min="15873" max="15873" width="4.140625" style="83" customWidth="1"/>
    <col min="15874" max="15874" width="11.7109375" style="83" customWidth="1"/>
    <col min="15875" max="15875" width="23" style="83" customWidth="1"/>
    <col min="15876" max="15876" width="12.5703125" style="83" customWidth="1"/>
    <col min="15877" max="15877" width="11.42578125" style="83" customWidth="1"/>
    <col min="15878" max="15878" width="12.28515625" style="83" customWidth="1"/>
    <col min="15879" max="15879" width="13" style="83" customWidth="1"/>
    <col min="15880" max="15880" width="11.5703125" style="83" customWidth="1"/>
    <col min="15881" max="15882" width="11.85546875" style="83" bestFit="1" customWidth="1"/>
    <col min="15883" max="15883" width="12.42578125" style="83" customWidth="1"/>
    <col min="15884" max="15888" width="11.85546875" style="83" bestFit="1" customWidth="1"/>
    <col min="15889" max="15889" width="11.5703125" style="83" customWidth="1"/>
    <col min="15890" max="15890" width="13.42578125" style="83" customWidth="1"/>
    <col min="15891" max="15891" width="13.140625" style="83" bestFit="1" customWidth="1"/>
    <col min="15892" max="16128" width="9.140625" style="83"/>
    <col min="16129" max="16129" width="4.140625" style="83" customWidth="1"/>
    <col min="16130" max="16130" width="11.7109375" style="83" customWidth="1"/>
    <col min="16131" max="16131" width="23" style="83" customWidth="1"/>
    <col min="16132" max="16132" width="12.5703125" style="83" customWidth="1"/>
    <col min="16133" max="16133" width="11.42578125" style="83" customWidth="1"/>
    <col min="16134" max="16134" width="12.28515625" style="83" customWidth="1"/>
    <col min="16135" max="16135" width="13" style="83" customWidth="1"/>
    <col min="16136" max="16136" width="11.5703125" style="83" customWidth="1"/>
    <col min="16137" max="16138" width="11.85546875" style="83" bestFit="1" customWidth="1"/>
    <col min="16139" max="16139" width="12.42578125" style="83" customWidth="1"/>
    <col min="16140" max="16144" width="11.85546875" style="83" bestFit="1" customWidth="1"/>
    <col min="16145" max="16145" width="11.5703125" style="83" customWidth="1"/>
    <col min="16146" max="16146" width="13.42578125" style="83" customWidth="1"/>
    <col min="16147" max="16147" width="13.140625" style="83" bestFit="1" customWidth="1"/>
    <col min="16148" max="16384" width="9.140625" style="83"/>
  </cols>
  <sheetData>
    <row r="1" spans="1:19" s="79" customFormat="1" ht="26.25" thickBot="1" x14ac:dyDescent="0.3">
      <c r="A1" s="73"/>
      <c r="B1" s="109" t="s">
        <v>60</v>
      </c>
      <c r="C1" s="74" t="s">
        <v>16</v>
      </c>
      <c r="D1" s="75" t="s">
        <v>17</v>
      </c>
      <c r="E1" s="76" t="s">
        <v>18</v>
      </c>
      <c r="F1" s="77" t="s">
        <v>19</v>
      </c>
      <c r="G1" s="77" t="s">
        <v>20</v>
      </c>
      <c r="H1" s="77" t="s">
        <v>21</v>
      </c>
      <c r="I1" s="77" t="s">
        <v>22</v>
      </c>
      <c r="J1" s="77" t="s">
        <v>23</v>
      </c>
      <c r="K1" s="77" t="s">
        <v>24</v>
      </c>
      <c r="L1" s="77" t="s">
        <v>25</v>
      </c>
      <c r="M1" s="78" t="s">
        <v>26</v>
      </c>
      <c r="N1" s="78" t="s">
        <v>27</v>
      </c>
      <c r="O1" s="78" t="s">
        <v>28</v>
      </c>
      <c r="P1" s="78" t="s">
        <v>29</v>
      </c>
      <c r="Q1" s="78" t="s">
        <v>30</v>
      </c>
      <c r="R1" s="110" t="s">
        <v>15</v>
      </c>
    </row>
    <row r="2" spans="1:19" ht="15" x14ac:dyDescent="0.25">
      <c r="A2" s="80">
        <v>1</v>
      </c>
      <c r="B2" s="111" t="s">
        <v>61</v>
      </c>
      <c r="C2" s="81" t="s">
        <v>95</v>
      </c>
      <c r="D2" s="112">
        <v>42514</v>
      </c>
      <c r="E2" s="172">
        <v>43224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>
        <f>SUM(F2:Q2)</f>
        <v>0</v>
      </c>
    </row>
    <row r="3" spans="1:19" ht="15" x14ac:dyDescent="0.25">
      <c r="A3" s="80">
        <v>2</v>
      </c>
      <c r="B3" s="113" t="s">
        <v>62</v>
      </c>
      <c r="C3" s="114" t="s">
        <v>96</v>
      </c>
      <c r="D3" s="115" t="s">
        <v>63</v>
      </c>
      <c r="E3" s="173" t="s">
        <v>152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>
        <f t="shared" ref="R3:R18" si="0">SUM(F3:Q3)</f>
        <v>0</v>
      </c>
    </row>
    <row r="4" spans="1:19" ht="15" x14ac:dyDescent="0.25">
      <c r="A4" s="80">
        <v>3</v>
      </c>
      <c r="B4" s="113" t="s">
        <v>65</v>
      </c>
      <c r="C4" s="114" t="s">
        <v>97</v>
      </c>
      <c r="D4" s="115" t="s">
        <v>63</v>
      </c>
      <c r="E4" s="115" t="s">
        <v>64</v>
      </c>
      <c r="F4" s="82">
        <v>868.54</v>
      </c>
      <c r="G4" s="82">
        <v>868.54</v>
      </c>
      <c r="H4" s="82">
        <v>868.54</v>
      </c>
      <c r="I4" s="82">
        <v>868.54</v>
      </c>
      <c r="J4" s="82">
        <v>868.54</v>
      </c>
      <c r="K4" s="82">
        <v>868.54</v>
      </c>
      <c r="L4" s="82">
        <v>868.54</v>
      </c>
      <c r="M4" s="82"/>
      <c r="N4" s="82"/>
      <c r="O4" s="82"/>
      <c r="P4" s="82"/>
      <c r="Q4" s="82"/>
      <c r="R4" s="82">
        <f t="shared" si="0"/>
        <v>6079.78</v>
      </c>
    </row>
    <row r="5" spans="1:19" ht="15" x14ac:dyDescent="0.25">
      <c r="A5" s="80">
        <v>4</v>
      </c>
      <c r="B5" s="113" t="s">
        <v>66</v>
      </c>
      <c r="C5" s="114" t="s">
        <v>98</v>
      </c>
      <c r="D5" s="115" t="s">
        <v>115</v>
      </c>
      <c r="E5" s="115" t="s">
        <v>116</v>
      </c>
      <c r="F5" s="82">
        <v>868.54</v>
      </c>
      <c r="G5" s="82">
        <v>868.54</v>
      </c>
      <c r="H5" s="82">
        <v>868.54</v>
      </c>
      <c r="I5" s="82">
        <v>868.54</v>
      </c>
      <c r="J5" s="82">
        <v>868.54</v>
      </c>
      <c r="K5" s="82">
        <v>868.54</v>
      </c>
      <c r="L5" s="82">
        <v>868.54</v>
      </c>
      <c r="M5" s="82">
        <v>868.54</v>
      </c>
      <c r="N5" s="82"/>
      <c r="O5" s="82"/>
      <c r="P5" s="82"/>
      <c r="Q5" s="82"/>
      <c r="R5" s="82">
        <f t="shared" si="0"/>
        <v>6948.32</v>
      </c>
    </row>
    <row r="6" spans="1:19" ht="15" x14ac:dyDescent="0.25">
      <c r="A6" s="80">
        <v>5</v>
      </c>
      <c r="B6" s="113" t="s">
        <v>69</v>
      </c>
      <c r="C6" s="114" t="s">
        <v>99</v>
      </c>
      <c r="D6" s="115" t="s">
        <v>67</v>
      </c>
      <c r="E6" s="115" t="s">
        <v>68</v>
      </c>
      <c r="F6" s="82">
        <v>868.54</v>
      </c>
      <c r="G6" s="82">
        <v>868.54</v>
      </c>
      <c r="H6" s="82">
        <v>868.54</v>
      </c>
      <c r="I6" s="82">
        <v>868.54</v>
      </c>
      <c r="J6" s="82">
        <v>868.54</v>
      </c>
      <c r="K6" s="82">
        <v>868.54</v>
      </c>
      <c r="L6" s="82">
        <v>868.54</v>
      </c>
      <c r="M6" s="82"/>
      <c r="N6" s="82"/>
      <c r="O6" s="82"/>
      <c r="P6" s="82"/>
      <c r="Q6" s="82"/>
      <c r="R6" s="82">
        <f t="shared" si="0"/>
        <v>6079.78</v>
      </c>
    </row>
    <row r="7" spans="1:19" ht="15" x14ac:dyDescent="0.25">
      <c r="A7" s="80">
        <v>6</v>
      </c>
      <c r="B7" s="113" t="s">
        <v>70</v>
      </c>
      <c r="C7" s="114" t="s">
        <v>100</v>
      </c>
      <c r="D7" s="115" t="s">
        <v>71</v>
      </c>
      <c r="E7" s="115" t="s">
        <v>72</v>
      </c>
      <c r="F7" s="82">
        <v>868.54</v>
      </c>
      <c r="G7" s="82">
        <v>868.54</v>
      </c>
      <c r="H7" s="82">
        <v>868.54</v>
      </c>
      <c r="I7" s="82">
        <v>868.54</v>
      </c>
      <c r="J7" s="82">
        <v>868.54</v>
      </c>
      <c r="K7" s="82">
        <v>868.54</v>
      </c>
      <c r="L7" s="82">
        <v>868.54</v>
      </c>
      <c r="M7" s="82">
        <v>868.54</v>
      </c>
      <c r="N7" s="82"/>
      <c r="O7" s="82"/>
      <c r="P7" s="82"/>
      <c r="Q7" s="82"/>
      <c r="R7" s="82">
        <f t="shared" si="0"/>
        <v>6948.32</v>
      </c>
    </row>
    <row r="8" spans="1:19" ht="15" x14ac:dyDescent="0.25">
      <c r="A8" s="80">
        <v>7</v>
      </c>
      <c r="B8" s="113" t="s">
        <v>87</v>
      </c>
      <c r="C8" s="114" t="s">
        <v>101</v>
      </c>
      <c r="D8" s="115" t="s">
        <v>73</v>
      </c>
      <c r="E8" s="173" t="s">
        <v>154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>
        <f t="shared" si="0"/>
        <v>0</v>
      </c>
    </row>
    <row r="9" spans="1:19" ht="15" x14ac:dyDescent="0.25">
      <c r="A9" s="80">
        <v>8</v>
      </c>
      <c r="B9" s="145" t="s">
        <v>88</v>
      </c>
      <c r="C9" s="114" t="s">
        <v>102</v>
      </c>
      <c r="D9" s="115" t="s">
        <v>75</v>
      </c>
      <c r="E9" s="115" t="s">
        <v>76</v>
      </c>
      <c r="F9" s="82">
        <v>868.54</v>
      </c>
      <c r="G9" s="82">
        <v>868.54</v>
      </c>
      <c r="H9" s="82">
        <v>868.54</v>
      </c>
      <c r="I9" s="82">
        <v>868.54</v>
      </c>
      <c r="J9" s="82">
        <v>868.54</v>
      </c>
      <c r="K9" s="82">
        <v>868.54</v>
      </c>
      <c r="L9" s="82">
        <v>868.54</v>
      </c>
      <c r="M9" s="82">
        <v>868.54</v>
      </c>
      <c r="N9" s="82">
        <v>868.54</v>
      </c>
      <c r="O9" s="82">
        <v>868.54</v>
      </c>
      <c r="P9" s="82">
        <v>868.54</v>
      </c>
      <c r="Q9" s="82">
        <v>868.54</v>
      </c>
      <c r="R9" s="82">
        <f>SUM(F9:Q9)</f>
        <v>10422.48</v>
      </c>
      <c r="S9" s="88"/>
    </row>
    <row r="10" spans="1:19" ht="15" x14ac:dyDescent="0.25">
      <c r="A10" s="80">
        <v>9</v>
      </c>
      <c r="B10" s="145" t="s">
        <v>89</v>
      </c>
      <c r="C10" s="114" t="s">
        <v>103</v>
      </c>
      <c r="D10" s="115" t="s">
        <v>75</v>
      </c>
      <c r="E10" s="115" t="s">
        <v>76</v>
      </c>
      <c r="F10" s="82">
        <v>868.54</v>
      </c>
      <c r="G10" s="82">
        <v>868.54</v>
      </c>
      <c r="H10" s="82">
        <v>868.54</v>
      </c>
      <c r="I10" s="82">
        <v>868.54</v>
      </c>
      <c r="J10" s="82">
        <v>868.54</v>
      </c>
      <c r="K10" s="82">
        <v>868.54</v>
      </c>
      <c r="L10" s="82">
        <v>868.54</v>
      </c>
      <c r="M10" s="82">
        <v>868.54</v>
      </c>
      <c r="N10" s="82">
        <v>868.54</v>
      </c>
      <c r="O10" s="82">
        <v>868.54</v>
      </c>
      <c r="P10" s="82">
        <v>868.54</v>
      </c>
      <c r="Q10" s="82">
        <v>868.54</v>
      </c>
      <c r="R10" s="82">
        <f t="shared" si="0"/>
        <v>10422.48</v>
      </c>
      <c r="S10" s="88"/>
    </row>
    <row r="11" spans="1:19" ht="15" x14ac:dyDescent="0.25">
      <c r="A11" s="80">
        <v>10</v>
      </c>
      <c r="B11" s="145" t="s">
        <v>90</v>
      </c>
      <c r="C11" s="114" t="s">
        <v>104</v>
      </c>
      <c r="D11" s="115" t="s">
        <v>119</v>
      </c>
      <c r="E11" s="115" t="s">
        <v>120</v>
      </c>
      <c r="F11" s="82">
        <v>868.54</v>
      </c>
      <c r="G11" s="82">
        <v>868.54</v>
      </c>
      <c r="H11" s="82">
        <v>868.54</v>
      </c>
      <c r="I11" s="82">
        <v>868.54</v>
      </c>
      <c r="J11" s="82">
        <v>868.54</v>
      </c>
      <c r="K11" s="82">
        <v>868.54</v>
      </c>
      <c r="L11" s="82">
        <v>868.54</v>
      </c>
      <c r="M11" s="82">
        <v>868.54</v>
      </c>
      <c r="N11" s="82">
        <v>868.54</v>
      </c>
      <c r="O11" s="82">
        <v>868.54</v>
      </c>
      <c r="P11" s="82">
        <v>868.54</v>
      </c>
      <c r="Q11" s="82">
        <v>868.54</v>
      </c>
      <c r="R11" s="82">
        <f t="shared" si="0"/>
        <v>10422.48</v>
      </c>
      <c r="S11" s="88"/>
    </row>
    <row r="12" spans="1:19" ht="15" x14ac:dyDescent="0.25">
      <c r="A12" s="80">
        <v>11</v>
      </c>
      <c r="B12" s="145" t="s">
        <v>92</v>
      </c>
      <c r="C12" s="114" t="s">
        <v>105</v>
      </c>
      <c r="D12" s="115" t="s">
        <v>117</v>
      </c>
      <c r="E12" s="115" t="s">
        <v>118</v>
      </c>
      <c r="F12" s="82">
        <v>868.54</v>
      </c>
      <c r="G12" s="82">
        <v>868.54</v>
      </c>
      <c r="H12" s="82">
        <v>868.54</v>
      </c>
      <c r="I12" s="82">
        <v>868.54</v>
      </c>
      <c r="J12" s="82">
        <v>868.54</v>
      </c>
      <c r="K12" s="82">
        <v>868.54</v>
      </c>
      <c r="L12" s="82">
        <v>868.54</v>
      </c>
      <c r="M12" s="82">
        <v>868.54</v>
      </c>
      <c r="N12" s="82">
        <v>868.54</v>
      </c>
      <c r="O12" s="82">
        <v>868.54</v>
      </c>
      <c r="P12" s="82">
        <v>868.54</v>
      </c>
      <c r="Q12" s="82">
        <v>868.54</v>
      </c>
      <c r="R12" s="82">
        <f t="shared" si="0"/>
        <v>10422.48</v>
      </c>
      <c r="S12" s="88"/>
    </row>
    <row r="13" spans="1:19" ht="15" x14ac:dyDescent="0.25">
      <c r="A13" s="80">
        <v>12</v>
      </c>
      <c r="B13" s="145" t="s">
        <v>155</v>
      </c>
      <c r="C13" s="125" t="s">
        <v>94</v>
      </c>
      <c r="D13" s="115" t="s">
        <v>106</v>
      </c>
      <c r="E13" s="115" t="s">
        <v>107</v>
      </c>
      <c r="F13" s="82">
        <v>868.54</v>
      </c>
      <c r="G13" s="82">
        <v>868.54</v>
      </c>
      <c r="H13" s="82">
        <v>868.54</v>
      </c>
      <c r="I13" s="82">
        <v>868.54</v>
      </c>
      <c r="J13" s="82">
        <v>868.54</v>
      </c>
      <c r="K13" s="82">
        <v>868.54</v>
      </c>
      <c r="L13" s="82">
        <v>868.54</v>
      </c>
      <c r="M13" s="82">
        <v>868.54</v>
      </c>
      <c r="N13" s="82">
        <v>868.54</v>
      </c>
      <c r="O13" s="82">
        <v>868.54</v>
      </c>
      <c r="P13" s="82">
        <v>868.54</v>
      </c>
      <c r="Q13" s="82">
        <v>868.54</v>
      </c>
      <c r="R13" s="82">
        <f t="shared" si="0"/>
        <v>10422.48</v>
      </c>
      <c r="S13" s="88"/>
    </row>
    <row r="14" spans="1:19" ht="15" x14ac:dyDescent="0.25">
      <c r="A14" s="80">
        <v>13</v>
      </c>
      <c r="B14" s="145" t="s">
        <v>156</v>
      </c>
      <c r="C14" s="125" t="s">
        <v>108</v>
      </c>
      <c r="D14" s="115" t="s">
        <v>113</v>
      </c>
      <c r="E14" s="115" t="s">
        <v>114</v>
      </c>
      <c r="F14" s="82">
        <v>868.54</v>
      </c>
      <c r="G14" s="82">
        <v>868.54</v>
      </c>
      <c r="H14" s="82">
        <v>868.54</v>
      </c>
      <c r="I14" s="82">
        <v>868.54</v>
      </c>
      <c r="J14" s="82">
        <v>868.54</v>
      </c>
      <c r="K14" s="82">
        <v>868.54</v>
      </c>
      <c r="L14" s="82">
        <v>868.54</v>
      </c>
      <c r="M14" s="82">
        <v>868.54</v>
      </c>
      <c r="N14" s="82">
        <v>868.54</v>
      </c>
      <c r="O14" s="82">
        <v>868.54</v>
      </c>
      <c r="P14" s="82">
        <v>868.54</v>
      </c>
      <c r="Q14" s="82">
        <v>868.54</v>
      </c>
      <c r="R14" s="82">
        <f t="shared" si="0"/>
        <v>10422.48</v>
      </c>
      <c r="S14" s="88"/>
    </row>
    <row r="15" spans="1:19" ht="15" x14ac:dyDescent="0.25">
      <c r="A15" s="80">
        <v>14</v>
      </c>
      <c r="B15" s="145" t="s">
        <v>157</v>
      </c>
      <c r="C15" s="125" t="s">
        <v>109</v>
      </c>
      <c r="D15" s="115" t="s">
        <v>113</v>
      </c>
      <c r="E15" s="173" t="s">
        <v>206</v>
      </c>
      <c r="F15" s="82">
        <v>868.54</v>
      </c>
      <c r="G15" s="82">
        <v>868.54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>
        <f t="shared" si="0"/>
        <v>1737.08</v>
      </c>
      <c r="S15" s="88"/>
    </row>
    <row r="16" spans="1:19" ht="15" x14ac:dyDescent="0.25">
      <c r="A16" s="80">
        <v>15</v>
      </c>
      <c r="B16" s="145" t="s">
        <v>158</v>
      </c>
      <c r="C16" s="125" t="s">
        <v>110</v>
      </c>
      <c r="D16" s="115" t="s">
        <v>113</v>
      </c>
      <c r="E16" s="115" t="s">
        <v>114</v>
      </c>
      <c r="F16" s="82">
        <v>868.54</v>
      </c>
      <c r="G16" s="82">
        <v>868.54</v>
      </c>
      <c r="H16" s="82">
        <v>868.54</v>
      </c>
      <c r="I16" s="82">
        <v>868.54</v>
      </c>
      <c r="J16" s="82">
        <v>868.54</v>
      </c>
      <c r="K16" s="82">
        <v>868.54</v>
      </c>
      <c r="L16" s="82">
        <v>868.54</v>
      </c>
      <c r="M16" s="82">
        <v>868.54</v>
      </c>
      <c r="N16" s="82">
        <v>868.54</v>
      </c>
      <c r="O16" s="82">
        <v>868.54</v>
      </c>
      <c r="P16" s="82">
        <v>868.54</v>
      </c>
      <c r="Q16" s="82">
        <v>868.54</v>
      </c>
      <c r="R16" s="82">
        <f t="shared" si="0"/>
        <v>10422.48</v>
      </c>
      <c r="S16" s="88"/>
    </row>
    <row r="17" spans="1:19" ht="15" x14ac:dyDescent="0.25">
      <c r="A17" s="80">
        <v>16</v>
      </c>
      <c r="B17" s="145" t="s">
        <v>160</v>
      </c>
      <c r="C17" s="125" t="s">
        <v>159</v>
      </c>
      <c r="D17" s="115" t="s">
        <v>113</v>
      </c>
      <c r="E17" s="115" t="s">
        <v>114</v>
      </c>
      <c r="F17" s="82">
        <v>868.54</v>
      </c>
      <c r="G17" s="82">
        <v>868.54</v>
      </c>
      <c r="H17" s="82">
        <v>868.54</v>
      </c>
      <c r="I17" s="82">
        <v>868.54</v>
      </c>
      <c r="J17" s="82">
        <v>868.54</v>
      </c>
      <c r="K17" s="82">
        <v>868.54</v>
      </c>
      <c r="L17" s="82">
        <v>868.54</v>
      </c>
      <c r="M17" s="82">
        <v>868.54</v>
      </c>
      <c r="N17" s="82">
        <v>868.54</v>
      </c>
      <c r="O17" s="82">
        <v>868.54</v>
      </c>
      <c r="P17" s="82">
        <v>868.54</v>
      </c>
      <c r="Q17" s="82">
        <v>868.54</v>
      </c>
      <c r="R17" s="82">
        <f t="shared" si="0"/>
        <v>10422.48</v>
      </c>
      <c r="S17" s="88"/>
    </row>
    <row r="18" spans="1:19" ht="15.75" thickBot="1" x14ac:dyDescent="0.3">
      <c r="A18" s="80">
        <v>17</v>
      </c>
      <c r="B18" s="145" t="s">
        <v>161</v>
      </c>
      <c r="C18" s="125" t="s">
        <v>112</v>
      </c>
      <c r="D18" s="115" t="s">
        <v>113</v>
      </c>
      <c r="E18" s="115" t="s">
        <v>114</v>
      </c>
      <c r="F18" s="82">
        <v>868.54</v>
      </c>
      <c r="G18" s="82">
        <v>868.54</v>
      </c>
      <c r="H18" s="82">
        <v>868.54</v>
      </c>
      <c r="I18" s="82">
        <v>868.54</v>
      </c>
      <c r="J18" s="82">
        <v>868.54</v>
      </c>
      <c r="K18" s="82">
        <v>868.54</v>
      </c>
      <c r="L18" s="82">
        <v>868.54</v>
      </c>
      <c r="M18" s="82">
        <v>868.54</v>
      </c>
      <c r="N18" s="82">
        <v>868.54</v>
      </c>
      <c r="O18" s="82">
        <v>868.54</v>
      </c>
      <c r="P18" s="82">
        <v>868.54</v>
      </c>
      <c r="Q18" s="82">
        <v>868.54</v>
      </c>
      <c r="R18" s="82">
        <f t="shared" si="0"/>
        <v>10422.48</v>
      </c>
      <c r="S18" s="88"/>
    </row>
    <row r="19" spans="1:19" ht="12.75" customHeight="1" thickBot="1" x14ac:dyDescent="0.25">
      <c r="A19" s="85"/>
      <c r="B19" s="274" t="s">
        <v>74</v>
      </c>
      <c r="C19" s="275"/>
      <c r="D19" s="89"/>
      <c r="F19" s="87">
        <f>SUM(F4:F18)</f>
        <v>12159.560000000001</v>
      </c>
      <c r="G19" s="87">
        <f>SUM(G2:G18)</f>
        <v>12159.560000000001</v>
      </c>
      <c r="H19" s="87">
        <f>SUM(H2:H18)</f>
        <v>11291.02</v>
      </c>
      <c r="I19" s="87">
        <f>SUM(I2:I18)</f>
        <v>11291.02</v>
      </c>
      <c r="J19" s="87">
        <f>SUM(J2:J18)</f>
        <v>11291.02</v>
      </c>
      <c r="K19" s="87">
        <f>SUM(K2:K18)</f>
        <v>11291.02</v>
      </c>
      <c r="L19" s="87">
        <f t="shared" ref="L19:Q19" si="1">SUM(L4:L18)</f>
        <v>11291.02</v>
      </c>
      <c r="M19" s="87">
        <f t="shared" si="1"/>
        <v>9553.9399999999987</v>
      </c>
      <c r="N19" s="87">
        <f t="shared" si="1"/>
        <v>7816.86</v>
      </c>
      <c r="O19" s="87">
        <f t="shared" si="1"/>
        <v>7816.86</v>
      </c>
      <c r="P19" s="87">
        <f t="shared" si="1"/>
        <v>7816.86</v>
      </c>
      <c r="Q19" s="87">
        <f t="shared" si="1"/>
        <v>7816.86</v>
      </c>
      <c r="R19" s="90">
        <f>SUM(R2:R18)</f>
        <v>121595.59999999996</v>
      </c>
      <c r="S19" s="88"/>
    </row>
    <row r="20" spans="1:19" ht="12.75" customHeight="1" x14ac:dyDescent="0.2">
      <c r="A20" s="85"/>
      <c r="B20" s="89"/>
      <c r="C20" s="89"/>
      <c r="D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88"/>
    </row>
    <row r="21" spans="1:19" ht="12.75" customHeight="1" x14ac:dyDescent="0.25">
      <c r="A21" s="121"/>
      <c r="B21" s="89"/>
      <c r="C21" s="91"/>
      <c r="D21" s="89"/>
      <c r="E21" s="122"/>
      <c r="F21" s="90"/>
      <c r="G21" s="90"/>
      <c r="H21" s="90"/>
      <c r="I21" s="90"/>
      <c r="J21" s="90"/>
      <c r="K21" s="90"/>
      <c r="L21" s="90"/>
      <c r="M21" s="90"/>
      <c r="N21" s="90"/>
      <c r="O21" s="117"/>
      <c r="P21" s="117"/>
      <c r="Q21" s="117"/>
      <c r="R21" s="117"/>
      <c r="S21" s="88"/>
    </row>
    <row r="22" spans="1:19" ht="15" x14ac:dyDescent="0.25">
      <c r="A22" s="85">
        <v>1</v>
      </c>
      <c r="B22" s="89"/>
      <c r="C22" s="91" t="s">
        <v>82</v>
      </c>
      <c r="D22" s="116" t="s">
        <v>143</v>
      </c>
      <c r="E22" s="116" t="s">
        <v>144</v>
      </c>
      <c r="F22" s="90"/>
      <c r="G22" s="90"/>
      <c r="H22" s="90"/>
      <c r="I22" s="118"/>
      <c r="J22" s="118"/>
      <c r="K22" s="118"/>
      <c r="L22" s="118"/>
      <c r="M22" s="118"/>
      <c r="N22" s="118"/>
      <c r="O22" s="118"/>
      <c r="P22" s="118">
        <v>868.54</v>
      </c>
      <c r="Q22" s="118">
        <v>868.54</v>
      </c>
      <c r="R22" s="118">
        <f t="shared" ref="R22:R30" si="2">SUM(O22:Q22)</f>
        <v>1737.08</v>
      </c>
    </row>
    <row r="23" spans="1:19" ht="15" x14ac:dyDescent="0.25">
      <c r="A23" s="85">
        <v>2</v>
      </c>
      <c r="B23" s="89"/>
      <c r="C23" s="91" t="s">
        <v>82</v>
      </c>
      <c r="D23" s="116" t="s">
        <v>143</v>
      </c>
      <c r="E23" s="116" t="s">
        <v>144</v>
      </c>
      <c r="F23" s="90"/>
      <c r="G23" s="90"/>
      <c r="H23" s="90"/>
      <c r="I23" s="118"/>
      <c r="J23" s="118"/>
      <c r="K23" s="118"/>
      <c r="L23" s="118"/>
      <c r="M23" s="118"/>
      <c r="N23" s="118"/>
      <c r="O23" s="118"/>
      <c r="P23" s="118">
        <v>868.54</v>
      </c>
      <c r="Q23" s="118">
        <v>868.54</v>
      </c>
      <c r="R23" s="118">
        <f t="shared" si="2"/>
        <v>1737.08</v>
      </c>
    </row>
    <row r="24" spans="1:19" ht="15" x14ac:dyDescent="0.25">
      <c r="A24" s="85">
        <v>3</v>
      </c>
      <c r="B24" s="89"/>
      <c r="C24" s="91" t="s">
        <v>82</v>
      </c>
      <c r="D24" s="116" t="s">
        <v>143</v>
      </c>
      <c r="E24" s="116" t="s">
        <v>144</v>
      </c>
      <c r="F24" s="90"/>
      <c r="G24" s="90"/>
      <c r="H24" s="90"/>
      <c r="I24" s="118"/>
      <c r="J24" s="118"/>
      <c r="K24" s="118"/>
      <c r="L24" s="118"/>
      <c r="M24" s="118"/>
      <c r="N24" s="118"/>
      <c r="O24" s="118"/>
      <c r="P24" s="118">
        <v>868.54</v>
      </c>
      <c r="Q24" s="118">
        <v>868.54</v>
      </c>
      <c r="R24" s="118">
        <f t="shared" si="2"/>
        <v>1737.08</v>
      </c>
    </row>
    <row r="25" spans="1:19" ht="15" x14ac:dyDescent="0.25">
      <c r="A25" s="85">
        <v>4</v>
      </c>
      <c r="B25" s="89"/>
      <c r="C25" s="91" t="s">
        <v>82</v>
      </c>
      <c r="D25" s="116" t="s">
        <v>143</v>
      </c>
      <c r="E25" s="116" t="s">
        <v>144</v>
      </c>
      <c r="F25" s="90"/>
      <c r="G25" s="90"/>
      <c r="H25" s="90"/>
      <c r="I25" s="118"/>
      <c r="J25" s="118"/>
      <c r="K25" s="118"/>
      <c r="L25" s="118"/>
      <c r="M25" s="118"/>
      <c r="N25" s="118"/>
      <c r="O25" s="118"/>
      <c r="P25" s="118">
        <v>868.54</v>
      </c>
      <c r="Q25" s="118">
        <v>868.54</v>
      </c>
      <c r="R25" s="118">
        <f t="shared" si="2"/>
        <v>1737.08</v>
      </c>
    </row>
    <row r="26" spans="1:19" ht="15" x14ac:dyDescent="0.25">
      <c r="A26" s="85">
        <v>5</v>
      </c>
      <c r="B26" s="89"/>
      <c r="C26" s="91" t="s">
        <v>82</v>
      </c>
      <c r="D26" s="116" t="s">
        <v>143</v>
      </c>
      <c r="E26" s="116" t="s">
        <v>144</v>
      </c>
      <c r="F26" s="90"/>
      <c r="G26" s="90"/>
      <c r="H26" s="90"/>
      <c r="I26" s="118"/>
      <c r="J26" s="118"/>
      <c r="K26" s="118"/>
      <c r="L26" s="118"/>
      <c r="M26" s="118"/>
      <c r="N26" s="118"/>
      <c r="O26" s="118"/>
      <c r="P26" s="118">
        <v>868.54</v>
      </c>
      <c r="Q26" s="118">
        <v>868.54</v>
      </c>
      <c r="R26" s="118">
        <f t="shared" si="2"/>
        <v>1737.08</v>
      </c>
    </row>
    <row r="27" spans="1:19" ht="15" x14ac:dyDescent="0.25">
      <c r="A27" s="85">
        <v>6</v>
      </c>
      <c r="B27" s="89"/>
      <c r="C27" s="91" t="s">
        <v>82</v>
      </c>
      <c r="D27" s="116" t="s">
        <v>143</v>
      </c>
      <c r="E27" s="116" t="s">
        <v>144</v>
      </c>
      <c r="F27" s="90"/>
      <c r="G27" s="90"/>
      <c r="H27" s="90"/>
      <c r="I27" s="118"/>
      <c r="J27" s="118"/>
      <c r="K27" s="118"/>
      <c r="L27" s="118"/>
      <c r="M27" s="118"/>
      <c r="N27" s="118"/>
      <c r="O27" s="118"/>
      <c r="P27" s="118">
        <v>868.54</v>
      </c>
      <c r="Q27" s="118">
        <v>868.54</v>
      </c>
      <c r="R27" s="118">
        <f t="shared" si="2"/>
        <v>1737.08</v>
      </c>
    </row>
    <row r="28" spans="1:19" ht="15" x14ac:dyDescent="0.25">
      <c r="A28" s="85">
        <v>7</v>
      </c>
      <c r="B28" s="89"/>
      <c r="C28" s="91" t="s">
        <v>82</v>
      </c>
      <c r="D28" s="116" t="s">
        <v>143</v>
      </c>
      <c r="E28" s="116" t="s">
        <v>144</v>
      </c>
      <c r="F28" s="90"/>
      <c r="G28" s="90"/>
      <c r="H28" s="90"/>
      <c r="I28" s="118"/>
      <c r="J28" s="118"/>
      <c r="K28" s="118"/>
      <c r="L28" s="118"/>
      <c r="M28" s="118"/>
      <c r="N28" s="118"/>
      <c r="O28" s="118"/>
      <c r="P28" s="118">
        <v>868.54</v>
      </c>
      <c r="Q28" s="118">
        <v>868.54</v>
      </c>
      <c r="R28" s="118">
        <f t="shared" si="2"/>
        <v>1737.08</v>
      </c>
    </row>
    <row r="29" spans="1:19" ht="15" x14ac:dyDescent="0.25">
      <c r="A29" s="85">
        <v>8</v>
      </c>
      <c r="B29" s="89"/>
      <c r="C29" s="91" t="s">
        <v>82</v>
      </c>
      <c r="D29" s="116" t="s">
        <v>143</v>
      </c>
      <c r="E29" s="116" t="s">
        <v>144</v>
      </c>
      <c r="F29" s="90"/>
      <c r="G29" s="90"/>
      <c r="H29" s="90"/>
      <c r="I29" s="118"/>
      <c r="J29" s="118"/>
      <c r="K29" s="118"/>
      <c r="L29" s="118"/>
      <c r="M29" s="118"/>
      <c r="N29" s="118"/>
      <c r="O29" s="118"/>
      <c r="P29" s="118">
        <v>868.54</v>
      </c>
      <c r="Q29" s="118">
        <v>868.54</v>
      </c>
      <c r="R29" s="118">
        <f t="shared" si="2"/>
        <v>1737.08</v>
      </c>
    </row>
    <row r="30" spans="1:19" ht="15" x14ac:dyDescent="0.25">
      <c r="A30" s="85">
        <v>9</v>
      </c>
      <c r="B30" s="89"/>
      <c r="C30" s="91" t="s">
        <v>82</v>
      </c>
      <c r="D30" s="116" t="s">
        <v>143</v>
      </c>
      <c r="E30" s="116" t="s">
        <v>144</v>
      </c>
      <c r="F30" s="90"/>
      <c r="G30" s="90"/>
      <c r="H30" s="90"/>
      <c r="I30" s="118"/>
      <c r="J30" s="118"/>
      <c r="K30" s="118"/>
      <c r="L30" s="118"/>
      <c r="M30" s="118"/>
      <c r="N30" s="118"/>
      <c r="O30" s="118"/>
      <c r="P30" s="118">
        <v>868.54</v>
      </c>
      <c r="Q30" s="118">
        <v>868.54</v>
      </c>
      <c r="R30" s="118">
        <f t="shared" si="2"/>
        <v>1737.08</v>
      </c>
    </row>
    <row r="31" spans="1:19" ht="15" x14ac:dyDescent="0.25">
      <c r="A31" s="85">
        <v>10</v>
      </c>
      <c r="B31" s="89"/>
      <c r="C31" s="91" t="s">
        <v>82</v>
      </c>
      <c r="D31" s="116" t="s">
        <v>143</v>
      </c>
      <c r="E31" s="116" t="s">
        <v>144</v>
      </c>
      <c r="F31" s="90"/>
      <c r="G31" s="90"/>
      <c r="H31" s="90"/>
      <c r="I31" s="118"/>
      <c r="J31" s="118"/>
      <c r="K31" s="118"/>
      <c r="L31" s="118"/>
      <c r="M31" s="118"/>
      <c r="N31" s="118"/>
      <c r="O31" s="118"/>
      <c r="P31" s="118">
        <v>868.54</v>
      </c>
      <c r="Q31" s="118">
        <v>868.54</v>
      </c>
      <c r="R31" s="118">
        <f t="shared" ref="R31:R34" si="3">SUM(O31:Q31)</f>
        <v>1737.08</v>
      </c>
    </row>
    <row r="32" spans="1:19" ht="15" x14ac:dyDescent="0.25">
      <c r="A32" s="85">
        <v>11</v>
      </c>
      <c r="B32" s="89"/>
      <c r="C32" s="91" t="s">
        <v>82</v>
      </c>
      <c r="D32" s="116" t="s">
        <v>143</v>
      </c>
      <c r="E32" s="116" t="s">
        <v>144</v>
      </c>
      <c r="F32" s="90"/>
      <c r="G32" s="90"/>
      <c r="H32" s="90"/>
      <c r="I32" s="118"/>
      <c r="J32" s="118"/>
      <c r="K32" s="118"/>
      <c r="L32" s="118"/>
      <c r="M32" s="118"/>
      <c r="N32" s="118"/>
      <c r="O32" s="118"/>
      <c r="P32" s="118">
        <v>868.54</v>
      </c>
      <c r="Q32" s="118">
        <v>868.54</v>
      </c>
      <c r="R32" s="118">
        <f t="shared" si="3"/>
        <v>1737.08</v>
      </c>
    </row>
    <row r="33" spans="1:18" ht="15" x14ac:dyDescent="0.25">
      <c r="A33" s="85">
        <v>12</v>
      </c>
      <c r="B33" s="89"/>
      <c r="C33" s="91" t="s">
        <v>82</v>
      </c>
      <c r="D33" s="116" t="s">
        <v>143</v>
      </c>
      <c r="E33" s="116" t="s">
        <v>144</v>
      </c>
      <c r="F33" s="90"/>
      <c r="G33" s="90"/>
      <c r="H33" s="90"/>
      <c r="I33" s="118"/>
      <c r="J33" s="118"/>
      <c r="K33" s="118"/>
      <c r="L33" s="118"/>
      <c r="M33" s="118"/>
      <c r="N33" s="118"/>
      <c r="O33" s="118"/>
      <c r="P33" s="118">
        <v>868.54</v>
      </c>
      <c r="Q33" s="118">
        <v>868.54</v>
      </c>
      <c r="R33" s="118">
        <f t="shared" si="3"/>
        <v>1737.08</v>
      </c>
    </row>
    <row r="34" spans="1:18" ht="15" x14ac:dyDescent="0.25">
      <c r="A34" s="85">
        <v>13</v>
      </c>
      <c r="B34" s="89"/>
      <c r="C34" s="91" t="s">
        <v>82</v>
      </c>
      <c r="D34" s="116" t="s">
        <v>143</v>
      </c>
      <c r="E34" s="116" t="s">
        <v>144</v>
      </c>
      <c r="F34" s="90"/>
      <c r="G34" s="90"/>
      <c r="H34" s="90"/>
      <c r="I34" s="118"/>
      <c r="J34" s="118"/>
      <c r="K34" s="118"/>
      <c r="L34" s="118"/>
      <c r="M34" s="118"/>
      <c r="N34" s="118"/>
      <c r="O34" s="118"/>
      <c r="P34" s="118">
        <v>868.54</v>
      </c>
      <c r="Q34" s="118">
        <v>868.54</v>
      </c>
      <c r="R34" s="118">
        <f t="shared" si="3"/>
        <v>1737.08</v>
      </c>
    </row>
    <row r="35" spans="1:18" ht="15.75" thickBot="1" x14ac:dyDescent="0.3">
      <c r="A35" s="85"/>
      <c r="B35" s="89"/>
      <c r="C35" s="91"/>
      <c r="D35" s="116"/>
      <c r="E35" s="116"/>
      <c r="F35" s="90"/>
      <c r="G35" s="90"/>
      <c r="H35" s="90"/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3.5" thickBot="1" x14ac:dyDescent="0.25">
      <c r="A36" s="83"/>
      <c r="B36" s="280" t="s">
        <v>141</v>
      </c>
      <c r="C36" s="281"/>
      <c r="D36" s="281"/>
      <c r="E36" s="282"/>
      <c r="F36" s="87"/>
      <c r="G36" s="87"/>
      <c r="H36" s="87"/>
      <c r="I36" s="87"/>
      <c r="J36" s="87"/>
      <c r="K36" s="87">
        <f t="shared" ref="K36:N36" si="4">SUM(K22:K26)</f>
        <v>0</v>
      </c>
      <c r="L36" s="87">
        <f t="shared" si="4"/>
        <v>0</v>
      </c>
      <c r="M36" s="87">
        <f t="shared" si="4"/>
        <v>0</v>
      </c>
      <c r="N36" s="87">
        <f t="shared" si="4"/>
        <v>0</v>
      </c>
      <c r="O36" s="87">
        <f>SUM(O22:O35)</f>
        <v>0</v>
      </c>
      <c r="P36" s="87">
        <f t="shared" ref="P36:Q36" si="5">SUM(P22:P35)</f>
        <v>11291.02</v>
      </c>
      <c r="Q36" s="87">
        <f t="shared" si="5"/>
        <v>11291.02</v>
      </c>
      <c r="R36" s="90">
        <f>SUM(K36:Q36)</f>
        <v>22582.04</v>
      </c>
    </row>
    <row r="39" spans="1:18" x14ac:dyDescent="0.2">
      <c r="C39" s="283" t="s">
        <v>140</v>
      </c>
      <c r="D39" s="283"/>
      <c r="E39" s="283"/>
      <c r="F39" s="283"/>
      <c r="G39" s="283"/>
      <c r="H39" s="283"/>
      <c r="I39" s="90"/>
      <c r="J39" s="90"/>
    </row>
    <row r="40" spans="1:18" x14ac:dyDescent="0.2">
      <c r="B40" s="85"/>
      <c r="C40" s="89"/>
      <c r="D40" s="89"/>
      <c r="E40" s="89"/>
      <c r="F40" s="86"/>
      <c r="G40" s="90"/>
      <c r="H40" s="90"/>
      <c r="I40" s="90"/>
      <c r="J40" s="90"/>
      <c r="P40" s="96"/>
    </row>
    <row r="41" spans="1:18" ht="12.75" customHeight="1" x14ac:dyDescent="0.2">
      <c r="A41" s="85"/>
      <c r="B41" s="85"/>
      <c r="C41" s="89"/>
      <c r="D41" s="89"/>
      <c r="E41" s="89"/>
      <c r="F41" s="86"/>
      <c r="G41" s="85"/>
      <c r="H41" s="90"/>
      <c r="I41" s="90"/>
      <c r="J41" s="90"/>
    </row>
    <row r="42" spans="1:18" ht="12.75" customHeight="1" x14ac:dyDescent="0.2">
      <c r="A42" s="85"/>
      <c r="B42" s="284" t="s">
        <v>77</v>
      </c>
      <c r="C42" s="284"/>
      <c r="D42" s="284"/>
      <c r="E42" s="284"/>
      <c r="F42" s="284"/>
      <c r="G42" s="284"/>
      <c r="H42" s="285">
        <f>R19</f>
        <v>121595.59999999996</v>
      </c>
      <c r="I42" s="285"/>
      <c r="J42" s="90"/>
      <c r="K42" s="95"/>
      <c r="L42" s="95"/>
      <c r="M42" s="95"/>
      <c r="N42" s="95"/>
      <c r="O42" s="95"/>
      <c r="P42" s="95"/>
      <c r="Q42" s="95"/>
      <c r="R42" s="95"/>
    </row>
    <row r="43" spans="1:18" ht="12.75" customHeight="1" x14ac:dyDescent="0.2">
      <c r="A43" s="85"/>
      <c r="B43" s="284" t="s">
        <v>141</v>
      </c>
      <c r="C43" s="284"/>
      <c r="D43" s="284"/>
      <c r="E43" s="284"/>
      <c r="F43" s="284"/>
      <c r="G43" s="284"/>
      <c r="H43" s="285">
        <f>R36</f>
        <v>22582.04</v>
      </c>
      <c r="I43" s="285"/>
      <c r="J43" s="90"/>
    </row>
    <row r="44" spans="1:18" ht="15" thickBot="1" x14ac:dyDescent="0.25">
      <c r="A44" s="85"/>
      <c r="B44" s="119"/>
      <c r="C44" s="276" t="s">
        <v>146</v>
      </c>
      <c r="D44" s="276"/>
      <c r="E44" s="276"/>
      <c r="F44" s="276"/>
      <c r="G44" s="276"/>
      <c r="H44" s="277">
        <f>SUM(H42:I43)</f>
        <v>144177.63999999996</v>
      </c>
      <c r="I44" s="277"/>
      <c r="J44" s="120"/>
    </row>
    <row r="45" spans="1:18" ht="18.75" thickBot="1" x14ac:dyDescent="0.3">
      <c r="B45" s="92"/>
      <c r="C45" s="93" t="s">
        <v>31</v>
      </c>
      <c r="D45" s="93"/>
      <c r="E45" s="93"/>
      <c r="F45" s="94"/>
      <c r="H45" s="278">
        <f>H44+(H44*2/100)</f>
        <v>147061.19279999996</v>
      </c>
      <c r="I45" s="279"/>
    </row>
    <row r="46" spans="1:18" x14ac:dyDescent="0.2">
      <c r="D46" s="83"/>
      <c r="E46" s="83"/>
    </row>
    <row r="47" spans="1:18" x14ac:dyDescent="0.2">
      <c r="D47" s="83"/>
      <c r="E47" s="83"/>
    </row>
    <row r="48" spans="1:18" x14ac:dyDescent="0.2">
      <c r="F48" s="98"/>
    </row>
    <row r="52" spans="2:7" x14ac:dyDescent="0.2">
      <c r="B52" s="84"/>
      <c r="D52" s="92"/>
      <c r="E52" s="92"/>
      <c r="F52" s="99"/>
      <c r="G52" s="100"/>
    </row>
    <row r="53" spans="2:7" x14ac:dyDescent="0.2">
      <c r="D53" s="83"/>
      <c r="E53" s="83"/>
      <c r="F53" s="99"/>
      <c r="G53" s="100"/>
    </row>
    <row r="54" spans="2:7" x14ac:dyDescent="0.2">
      <c r="D54" s="83"/>
      <c r="E54" s="83"/>
      <c r="F54" s="99"/>
      <c r="G54" s="100"/>
    </row>
    <row r="55" spans="2:7" x14ac:dyDescent="0.2">
      <c r="D55" s="83"/>
      <c r="E55" s="83"/>
      <c r="F55" s="99"/>
      <c r="G55" s="100"/>
    </row>
    <row r="56" spans="2:7" x14ac:dyDescent="0.2">
      <c r="D56" s="83"/>
      <c r="E56" s="83"/>
      <c r="F56" s="99"/>
      <c r="G56" s="100"/>
    </row>
    <row r="57" spans="2:7" x14ac:dyDescent="0.2">
      <c r="D57" s="83"/>
      <c r="E57" s="83"/>
      <c r="F57" s="101"/>
      <c r="G57" s="100"/>
    </row>
    <row r="58" spans="2:7" x14ac:dyDescent="0.2">
      <c r="D58" s="83"/>
      <c r="E58" s="83"/>
      <c r="F58" s="99"/>
      <c r="G58" s="100"/>
    </row>
    <row r="59" spans="2:7" x14ac:dyDescent="0.2">
      <c r="D59" s="83"/>
      <c r="E59" s="83"/>
      <c r="F59" s="99"/>
      <c r="G59" s="100"/>
    </row>
  </sheetData>
  <mergeCells count="10">
    <mergeCell ref="B19:C19"/>
    <mergeCell ref="C44:G44"/>
    <mergeCell ref="H44:I44"/>
    <mergeCell ref="H45:I45"/>
    <mergeCell ref="B36:E36"/>
    <mergeCell ref="C39:H39"/>
    <mergeCell ref="B42:G42"/>
    <mergeCell ref="H42:I42"/>
    <mergeCell ref="B43:G43"/>
    <mergeCell ref="H43:I43"/>
  </mergeCells>
  <pageMargins left="0.70866141732283472" right="0.70866141732283472" top="0.74803149606299213" bottom="0.74803149606299213" header="0.31496062992125984" footer="0.31496062992125984"/>
  <pageSetup paperSize="8" scale="83" orientation="landscape" r:id="rId1"/>
  <headerFooter>
    <oddHeader>&amp;C&amp;"arial unicode ms,Regular"USAGE INTERNE - N5 - INTERN GEBRUIK&amp;R&amp;"-,Bold"&amp;22RSZ BIJDRAGEN 2019</oddHeader>
    <oddFooter>&amp;C&amp;"-,Bold"&amp;14&amp;URSZ Bijdragen 2019&amp;R5</oddFooter>
    <evenHeader>&amp;C&amp;"arial unicode ms,Regular"USAGE INTERNE - N5 - INTERN GEBRUIK&amp;R&amp;"-,Bold"&amp;22RSZ BIJDRAGEN 2019</evenHeader>
    <evenFooter>&amp;C&amp;"-,Bold"&amp;14&amp;URSZ Bijdragen 2019&amp;R5</evenFooter>
    <firstHeader>&amp;C&amp;"arial unicode ms,Regular"USAGE INTERNE - N5 - INTERN GEBRUIK&amp;R&amp;"-,Bold"&amp;22RSZ BIJDRAGEN 2019</firstHeader>
    <firstFooter>&amp;C&amp;"-,Bold"&amp;14&amp;URSZ Bijdragen 2019&amp;R5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view="pageLayout" zoomScaleNormal="100" workbookViewId="0">
      <selection activeCell="D12" sqref="D12:E12"/>
    </sheetView>
  </sheetViews>
  <sheetFormatPr defaultRowHeight="15" x14ac:dyDescent="0.25"/>
  <cols>
    <col min="1" max="1" width="1.140625" customWidth="1"/>
    <col min="2" max="2" width="34.85546875" customWidth="1"/>
    <col min="3" max="3" width="19.28515625" customWidth="1"/>
    <col min="4" max="4" width="14.140625" style="72" customWidth="1"/>
    <col min="5" max="5" width="15.140625" customWidth="1"/>
    <col min="6" max="6" width="17.5703125" customWidth="1"/>
    <col min="7" max="7" width="19" customWidth="1"/>
    <col min="8" max="8" width="18.140625" customWidth="1"/>
  </cols>
  <sheetData>
    <row r="1" spans="2:8" ht="45.75" thickBot="1" x14ac:dyDescent="0.3">
      <c r="B1" s="286" t="s">
        <v>85</v>
      </c>
      <c r="C1" s="287"/>
      <c r="D1" s="197" t="s">
        <v>201</v>
      </c>
      <c r="E1" s="103" t="s">
        <v>204</v>
      </c>
      <c r="F1" s="103" t="s">
        <v>202</v>
      </c>
      <c r="G1" s="103" t="s">
        <v>203</v>
      </c>
      <c r="H1" s="103" t="s">
        <v>34</v>
      </c>
    </row>
    <row r="2" spans="2:8" ht="60.75" thickBot="1" x14ac:dyDescent="0.3">
      <c r="B2" s="288" t="s">
        <v>175</v>
      </c>
      <c r="C2" s="126" t="s">
        <v>194</v>
      </c>
      <c r="D2" s="198">
        <v>0</v>
      </c>
      <c r="E2" s="201">
        <v>0</v>
      </c>
      <c r="F2" s="291">
        <f>D2+D3+D4+D5+D6+D7+D8</f>
        <v>493944</v>
      </c>
      <c r="G2" s="294">
        <f>F2*0.88</f>
        <v>434670.72000000003</v>
      </c>
      <c r="H2" s="297">
        <f>G2</f>
        <v>434670.72000000003</v>
      </c>
    </row>
    <row r="3" spans="2:8" ht="15.75" thickBot="1" x14ac:dyDescent="0.3">
      <c r="B3" s="289"/>
      <c r="C3" s="126" t="s">
        <v>196</v>
      </c>
      <c r="D3" s="198">
        <v>0</v>
      </c>
      <c r="E3" s="201">
        <v>0</v>
      </c>
      <c r="F3" s="292"/>
      <c r="G3" s="295"/>
      <c r="H3" s="298"/>
    </row>
    <row r="4" spans="2:8" ht="15.75" thickBot="1" x14ac:dyDescent="0.3">
      <c r="B4" s="289"/>
      <c r="C4" s="126" t="s">
        <v>209</v>
      </c>
      <c r="D4" s="198">
        <v>21101</v>
      </c>
      <c r="E4" s="201">
        <v>18590</v>
      </c>
      <c r="F4" s="292"/>
      <c r="G4" s="295"/>
      <c r="H4" s="298"/>
    </row>
    <row r="5" spans="2:8" ht="15.75" thickBot="1" x14ac:dyDescent="0.3">
      <c r="B5" s="289"/>
      <c r="C5" s="126" t="s">
        <v>197</v>
      </c>
      <c r="D5" s="198">
        <v>124112</v>
      </c>
      <c r="E5" s="201">
        <v>109166</v>
      </c>
      <c r="F5" s="292"/>
      <c r="G5" s="295"/>
      <c r="H5" s="298"/>
    </row>
    <row r="6" spans="2:8" ht="15.75" thickBot="1" x14ac:dyDescent="0.3">
      <c r="B6" s="289"/>
      <c r="C6" s="126" t="s">
        <v>198</v>
      </c>
      <c r="D6" s="250">
        <v>128731</v>
      </c>
      <c r="E6" s="251">
        <v>114252</v>
      </c>
      <c r="F6" s="292"/>
      <c r="G6" s="295"/>
      <c r="H6" s="298"/>
    </row>
    <row r="7" spans="2:8" ht="15.75" thickBot="1" x14ac:dyDescent="0.3">
      <c r="B7" s="289"/>
      <c r="C7" s="126" t="s">
        <v>199</v>
      </c>
      <c r="D7" s="250">
        <v>220000</v>
      </c>
      <c r="E7" s="251">
        <v>200000</v>
      </c>
      <c r="F7" s="292"/>
      <c r="G7" s="295"/>
      <c r="H7" s="298"/>
    </row>
    <row r="8" spans="2:8" ht="30.75" thickBot="1" x14ac:dyDescent="0.3">
      <c r="B8" s="290"/>
      <c r="C8" s="126" t="s">
        <v>200</v>
      </c>
      <c r="D8" s="198">
        <v>0</v>
      </c>
      <c r="E8" s="201">
        <f t="shared" ref="E8" si="0">D8*0.88</f>
        <v>0</v>
      </c>
      <c r="F8" s="293"/>
      <c r="G8" s="296"/>
      <c r="H8" s="299"/>
    </row>
    <row r="9" spans="2:8" ht="33" customHeight="1" thickBot="1" x14ac:dyDescent="0.3">
      <c r="B9" s="104" t="s">
        <v>207</v>
      </c>
      <c r="C9" s="144"/>
      <c r="D9" s="199"/>
      <c r="E9" s="144"/>
      <c r="F9" s="202">
        <v>2475000</v>
      </c>
      <c r="G9" s="204">
        <f>F9*0.88</f>
        <v>2178000</v>
      </c>
      <c r="H9" s="201">
        <f>G9</f>
        <v>2178000</v>
      </c>
    </row>
    <row r="10" spans="2:8" ht="19.5" customHeight="1" thickBot="1" x14ac:dyDescent="0.3">
      <c r="B10" s="104" t="s">
        <v>176</v>
      </c>
      <c r="C10" s="144"/>
      <c r="D10" s="199"/>
      <c r="E10" s="144"/>
      <c r="F10" s="202">
        <v>0</v>
      </c>
      <c r="G10" s="204">
        <v>0</v>
      </c>
      <c r="H10" s="201">
        <v>0</v>
      </c>
    </row>
    <row r="11" spans="2:8" ht="15.75" thickBot="1" x14ac:dyDescent="0.3">
      <c r="B11" s="104" t="s">
        <v>84</v>
      </c>
      <c r="C11" s="105"/>
      <c r="D11" s="198"/>
      <c r="E11" s="105"/>
      <c r="F11" s="202"/>
      <c r="G11" s="204">
        <v>156000</v>
      </c>
      <c r="H11" s="201">
        <f>G11</f>
        <v>156000</v>
      </c>
    </row>
    <row r="12" spans="2:8" ht="15.75" thickBot="1" x14ac:dyDescent="0.3">
      <c r="B12" s="196" t="s">
        <v>195</v>
      </c>
      <c r="C12" s="107"/>
      <c r="D12" s="200">
        <f>SUM(D2:D11)</f>
        <v>493944</v>
      </c>
      <c r="E12" s="200">
        <f>SUM(E2:E11)</f>
        <v>442008</v>
      </c>
      <c r="F12" s="203"/>
      <c r="G12" s="205">
        <f>SUM(G2:G11)</f>
        <v>2768670.7200000002</v>
      </c>
      <c r="H12" s="206">
        <f>SUM(H2:H11)</f>
        <v>2768670.7200000002</v>
      </c>
    </row>
    <row r="27" spans="2:5" ht="30" x14ac:dyDescent="0.25">
      <c r="B27" s="190" t="s">
        <v>179</v>
      </c>
      <c r="C27" s="191"/>
      <c r="D27" s="191" t="s">
        <v>185</v>
      </c>
      <c r="E27" s="191" t="s">
        <v>184</v>
      </c>
    </row>
    <row r="28" spans="2:5" x14ac:dyDescent="0.25">
      <c r="B28" s="192" t="s">
        <v>178</v>
      </c>
      <c r="C28" s="193"/>
      <c r="D28" s="193">
        <v>362000</v>
      </c>
      <c r="E28" s="194">
        <f>D28*0.88</f>
        <v>318560</v>
      </c>
    </row>
    <row r="29" spans="2:5" x14ac:dyDescent="0.25">
      <c r="B29" s="192" t="s">
        <v>177</v>
      </c>
      <c r="C29" s="193"/>
      <c r="D29" s="193">
        <v>609000</v>
      </c>
      <c r="E29" s="194">
        <f t="shared" ref="E29:E33" si="1">D29*0.88</f>
        <v>535920</v>
      </c>
    </row>
    <row r="30" spans="2:5" x14ac:dyDescent="0.25">
      <c r="B30" s="192" t="s">
        <v>180</v>
      </c>
      <c r="C30" s="193"/>
      <c r="D30" s="193">
        <v>487000</v>
      </c>
      <c r="E30" s="194">
        <f t="shared" si="1"/>
        <v>428560</v>
      </c>
    </row>
    <row r="31" spans="2:5" x14ac:dyDescent="0.25">
      <c r="B31" s="192" t="s">
        <v>181</v>
      </c>
      <c r="C31" s="193"/>
      <c r="D31" s="193">
        <v>724000</v>
      </c>
      <c r="E31" s="194">
        <f t="shared" si="1"/>
        <v>637120</v>
      </c>
    </row>
    <row r="32" spans="2:5" x14ac:dyDescent="0.25">
      <c r="B32" s="192" t="s">
        <v>182</v>
      </c>
      <c r="C32" s="193"/>
      <c r="D32" s="193">
        <v>645000</v>
      </c>
      <c r="E32" s="194">
        <f t="shared" si="1"/>
        <v>567600</v>
      </c>
    </row>
    <row r="33" spans="2:5" x14ac:dyDescent="0.25">
      <c r="B33" s="192" t="s">
        <v>183</v>
      </c>
      <c r="C33" s="193"/>
      <c r="D33" s="193">
        <v>881000</v>
      </c>
      <c r="E33" s="194">
        <f t="shared" si="1"/>
        <v>775280</v>
      </c>
    </row>
    <row r="34" spans="2:5" x14ac:dyDescent="0.25">
      <c r="D34"/>
    </row>
  </sheetData>
  <mergeCells count="5">
    <mergeCell ref="B1:C1"/>
    <mergeCell ref="B2:B8"/>
    <mergeCell ref="F2:F8"/>
    <mergeCell ref="G2:G8"/>
    <mergeCell ref="H2:H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 unicode ms,Regular"USAGE INTERNE - N5 - INTERN GEBRUIK&amp;R&amp;"-,Bold"&amp;20BIJDRAGEN 2019</oddHeader>
    <oddFooter>&amp;C&amp;"-,Bold"&amp;14&amp;UBEREKENING VASTLEGGINGEN EN VEREFFENINGEN 2019&amp;R6</oddFooter>
    <evenHeader>&amp;C&amp;"arial unicode ms,Regular"USAGE INTERNE - N5 - INTERN GEBRUIK&amp;R&amp;"-,Bold"&amp;20BIJDRAGEN 2019</evenHeader>
    <evenFooter>&amp;C&amp;"-,Bold"&amp;14&amp;UBEREKENING VASTLEGGINGEN EN VEREFFENINGEN 2019&amp;R6</evenFooter>
    <firstHeader>&amp;C&amp;"arial unicode ms,Regular"USAGE INTERNE - N5 - INTERN GEBRUIK&amp;R&amp;"-,Bold"&amp;20BIJDRAGEN 2019</firstHeader>
    <firstFooter>&amp;C&amp;"-,Bold"&amp;14&amp;UBEREKENING VASTLEGGINGEN EN VEREFFENINGEN 2019&amp;R6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view="pageLayout" topLeftCell="B13" zoomScaleNormal="100" workbookViewId="0">
      <selection activeCell="A2" sqref="A2:A23"/>
    </sheetView>
  </sheetViews>
  <sheetFormatPr defaultRowHeight="12.75" x14ac:dyDescent="0.2"/>
  <cols>
    <col min="1" max="1" width="4.140625" style="92" customWidth="1"/>
    <col min="2" max="2" width="11.7109375" style="83" customWidth="1"/>
    <col min="3" max="3" width="33.140625" style="83" customWidth="1"/>
    <col min="4" max="4" width="12.5703125" style="97" customWidth="1"/>
    <col min="5" max="5" width="11.42578125" style="86" customWidth="1"/>
    <col min="6" max="6" width="12.28515625" style="83" customWidth="1"/>
    <col min="7" max="7" width="13" style="83" customWidth="1"/>
    <col min="8" max="8" width="11.5703125" style="83" customWidth="1"/>
    <col min="9" max="10" width="11.85546875" style="83" bestFit="1" customWidth="1"/>
    <col min="11" max="11" width="12.42578125" style="83" customWidth="1"/>
    <col min="12" max="12" width="13.140625" style="83" bestFit="1" customWidth="1"/>
    <col min="13" max="16" width="11.85546875" style="83" bestFit="1" customWidth="1"/>
    <col min="17" max="17" width="11.5703125" style="83" customWidth="1"/>
    <col min="18" max="18" width="13.42578125" style="83" customWidth="1"/>
    <col min="19" max="19" width="13.140625" style="83" bestFit="1" customWidth="1"/>
    <col min="20" max="256" width="9.140625" style="83"/>
    <col min="257" max="257" width="4.140625" style="83" customWidth="1"/>
    <col min="258" max="258" width="11.7109375" style="83" customWidth="1"/>
    <col min="259" max="259" width="23" style="83" customWidth="1"/>
    <col min="260" max="260" width="12.5703125" style="83" customWidth="1"/>
    <col min="261" max="261" width="11.42578125" style="83" customWidth="1"/>
    <col min="262" max="262" width="12.28515625" style="83" customWidth="1"/>
    <col min="263" max="263" width="13" style="83" customWidth="1"/>
    <col min="264" max="264" width="11.5703125" style="83" customWidth="1"/>
    <col min="265" max="266" width="11.85546875" style="83" bestFit="1" customWidth="1"/>
    <col min="267" max="267" width="12.42578125" style="83" customWidth="1"/>
    <col min="268" max="272" width="11.85546875" style="83" bestFit="1" customWidth="1"/>
    <col min="273" max="273" width="11.5703125" style="83" customWidth="1"/>
    <col min="274" max="274" width="13.42578125" style="83" customWidth="1"/>
    <col min="275" max="275" width="13.140625" style="83" bestFit="1" customWidth="1"/>
    <col min="276" max="512" width="9.140625" style="83"/>
    <col min="513" max="513" width="4.140625" style="83" customWidth="1"/>
    <col min="514" max="514" width="11.7109375" style="83" customWidth="1"/>
    <col min="515" max="515" width="23" style="83" customWidth="1"/>
    <col min="516" max="516" width="12.5703125" style="83" customWidth="1"/>
    <col min="517" max="517" width="11.42578125" style="83" customWidth="1"/>
    <col min="518" max="518" width="12.28515625" style="83" customWidth="1"/>
    <col min="519" max="519" width="13" style="83" customWidth="1"/>
    <col min="520" max="520" width="11.5703125" style="83" customWidth="1"/>
    <col min="521" max="522" width="11.85546875" style="83" bestFit="1" customWidth="1"/>
    <col min="523" max="523" width="12.42578125" style="83" customWidth="1"/>
    <col min="524" max="528" width="11.85546875" style="83" bestFit="1" customWidth="1"/>
    <col min="529" max="529" width="11.5703125" style="83" customWidth="1"/>
    <col min="530" max="530" width="13.42578125" style="83" customWidth="1"/>
    <col min="531" max="531" width="13.140625" style="83" bestFit="1" customWidth="1"/>
    <col min="532" max="768" width="9.140625" style="83"/>
    <col min="769" max="769" width="4.140625" style="83" customWidth="1"/>
    <col min="770" max="770" width="11.7109375" style="83" customWidth="1"/>
    <col min="771" max="771" width="23" style="83" customWidth="1"/>
    <col min="772" max="772" width="12.5703125" style="83" customWidth="1"/>
    <col min="773" max="773" width="11.42578125" style="83" customWidth="1"/>
    <col min="774" max="774" width="12.28515625" style="83" customWidth="1"/>
    <col min="775" max="775" width="13" style="83" customWidth="1"/>
    <col min="776" max="776" width="11.5703125" style="83" customWidth="1"/>
    <col min="777" max="778" width="11.85546875" style="83" bestFit="1" customWidth="1"/>
    <col min="779" max="779" width="12.42578125" style="83" customWidth="1"/>
    <col min="780" max="784" width="11.85546875" style="83" bestFit="1" customWidth="1"/>
    <col min="785" max="785" width="11.5703125" style="83" customWidth="1"/>
    <col min="786" max="786" width="13.42578125" style="83" customWidth="1"/>
    <col min="787" max="787" width="13.140625" style="83" bestFit="1" customWidth="1"/>
    <col min="788" max="1024" width="9.140625" style="83"/>
    <col min="1025" max="1025" width="4.140625" style="83" customWidth="1"/>
    <col min="1026" max="1026" width="11.7109375" style="83" customWidth="1"/>
    <col min="1027" max="1027" width="23" style="83" customWidth="1"/>
    <col min="1028" max="1028" width="12.5703125" style="83" customWidth="1"/>
    <col min="1029" max="1029" width="11.42578125" style="83" customWidth="1"/>
    <col min="1030" max="1030" width="12.28515625" style="83" customWidth="1"/>
    <col min="1031" max="1031" width="13" style="83" customWidth="1"/>
    <col min="1032" max="1032" width="11.5703125" style="83" customWidth="1"/>
    <col min="1033" max="1034" width="11.85546875" style="83" bestFit="1" customWidth="1"/>
    <col min="1035" max="1035" width="12.42578125" style="83" customWidth="1"/>
    <col min="1036" max="1040" width="11.85546875" style="83" bestFit="1" customWidth="1"/>
    <col min="1041" max="1041" width="11.5703125" style="83" customWidth="1"/>
    <col min="1042" max="1042" width="13.42578125" style="83" customWidth="1"/>
    <col min="1043" max="1043" width="13.140625" style="83" bestFit="1" customWidth="1"/>
    <col min="1044" max="1280" width="9.140625" style="83"/>
    <col min="1281" max="1281" width="4.140625" style="83" customWidth="1"/>
    <col min="1282" max="1282" width="11.7109375" style="83" customWidth="1"/>
    <col min="1283" max="1283" width="23" style="83" customWidth="1"/>
    <col min="1284" max="1284" width="12.5703125" style="83" customWidth="1"/>
    <col min="1285" max="1285" width="11.42578125" style="83" customWidth="1"/>
    <col min="1286" max="1286" width="12.28515625" style="83" customWidth="1"/>
    <col min="1287" max="1287" width="13" style="83" customWidth="1"/>
    <col min="1288" max="1288" width="11.5703125" style="83" customWidth="1"/>
    <col min="1289" max="1290" width="11.85546875" style="83" bestFit="1" customWidth="1"/>
    <col min="1291" max="1291" width="12.42578125" style="83" customWidth="1"/>
    <col min="1292" max="1296" width="11.85546875" style="83" bestFit="1" customWidth="1"/>
    <col min="1297" max="1297" width="11.5703125" style="83" customWidth="1"/>
    <col min="1298" max="1298" width="13.42578125" style="83" customWidth="1"/>
    <col min="1299" max="1299" width="13.140625" style="83" bestFit="1" customWidth="1"/>
    <col min="1300" max="1536" width="9.140625" style="83"/>
    <col min="1537" max="1537" width="4.140625" style="83" customWidth="1"/>
    <col min="1538" max="1538" width="11.7109375" style="83" customWidth="1"/>
    <col min="1539" max="1539" width="23" style="83" customWidth="1"/>
    <col min="1540" max="1540" width="12.5703125" style="83" customWidth="1"/>
    <col min="1541" max="1541" width="11.42578125" style="83" customWidth="1"/>
    <col min="1542" max="1542" width="12.28515625" style="83" customWidth="1"/>
    <col min="1543" max="1543" width="13" style="83" customWidth="1"/>
    <col min="1544" max="1544" width="11.5703125" style="83" customWidth="1"/>
    <col min="1545" max="1546" width="11.85546875" style="83" bestFit="1" customWidth="1"/>
    <col min="1547" max="1547" width="12.42578125" style="83" customWidth="1"/>
    <col min="1548" max="1552" width="11.85546875" style="83" bestFit="1" customWidth="1"/>
    <col min="1553" max="1553" width="11.5703125" style="83" customWidth="1"/>
    <col min="1554" max="1554" width="13.42578125" style="83" customWidth="1"/>
    <col min="1555" max="1555" width="13.140625" style="83" bestFit="1" customWidth="1"/>
    <col min="1556" max="1792" width="9.140625" style="83"/>
    <col min="1793" max="1793" width="4.140625" style="83" customWidth="1"/>
    <col min="1794" max="1794" width="11.7109375" style="83" customWidth="1"/>
    <col min="1795" max="1795" width="23" style="83" customWidth="1"/>
    <col min="1796" max="1796" width="12.5703125" style="83" customWidth="1"/>
    <col min="1797" max="1797" width="11.42578125" style="83" customWidth="1"/>
    <col min="1798" max="1798" width="12.28515625" style="83" customWidth="1"/>
    <col min="1799" max="1799" width="13" style="83" customWidth="1"/>
    <col min="1800" max="1800" width="11.5703125" style="83" customWidth="1"/>
    <col min="1801" max="1802" width="11.85546875" style="83" bestFit="1" customWidth="1"/>
    <col min="1803" max="1803" width="12.42578125" style="83" customWidth="1"/>
    <col min="1804" max="1808" width="11.85546875" style="83" bestFit="1" customWidth="1"/>
    <col min="1809" max="1809" width="11.5703125" style="83" customWidth="1"/>
    <col min="1810" max="1810" width="13.42578125" style="83" customWidth="1"/>
    <col min="1811" max="1811" width="13.140625" style="83" bestFit="1" customWidth="1"/>
    <col min="1812" max="2048" width="9.140625" style="83"/>
    <col min="2049" max="2049" width="4.140625" style="83" customWidth="1"/>
    <col min="2050" max="2050" width="11.7109375" style="83" customWidth="1"/>
    <col min="2051" max="2051" width="23" style="83" customWidth="1"/>
    <col min="2052" max="2052" width="12.5703125" style="83" customWidth="1"/>
    <col min="2053" max="2053" width="11.42578125" style="83" customWidth="1"/>
    <col min="2054" max="2054" width="12.28515625" style="83" customWidth="1"/>
    <col min="2055" max="2055" width="13" style="83" customWidth="1"/>
    <col min="2056" max="2056" width="11.5703125" style="83" customWidth="1"/>
    <col min="2057" max="2058" width="11.85546875" style="83" bestFit="1" customWidth="1"/>
    <col min="2059" max="2059" width="12.42578125" style="83" customWidth="1"/>
    <col min="2060" max="2064" width="11.85546875" style="83" bestFit="1" customWidth="1"/>
    <col min="2065" max="2065" width="11.5703125" style="83" customWidth="1"/>
    <col min="2066" max="2066" width="13.42578125" style="83" customWidth="1"/>
    <col min="2067" max="2067" width="13.140625" style="83" bestFit="1" customWidth="1"/>
    <col min="2068" max="2304" width="9.140625" style="83"/>
    <col min="2305" max="2305" width="4.140625" style="83" customWidth="1"/>
    <col min="2306" max="2306" width="11.7109375" style="83" customWidth="1"/>
    <col min="2307" max="2307" width="23" style="83" customWidth="1"/>
    <col min="2308" max="2308" width="12.5703125" style="83" customWidth="1"/>
    <col min="2309" max="2309" width="11.42578125" style="83" customWidth="1"/>
    <col min="2310" max="2310" width="12.28515625" style="83" customWidth="1"/>
    <col min="2311" max="2311" width="13" style="83" customWidth="1"/>
    <col min="2312" max="2312" width="11.5703125" style="83" customWidth="1"/>
    <col min="2313" max="2314" width="11.85546875" style="83" bestFit="1" customWidth="1"/>
    <col min="2315" max="2315" width="12.42578125" style="83" customWidth="1"/>
    <col min="2316" max="2320" width="11.85546875" style="83" bestFit="1" customWidth="1"/>
    <col min="2321" max="2321" width="11.5703125" style="83" customWidth="1"/>
    <col min="2322" max="2322" width="13.42578125" style="83" customWidth="1"/>
    <col min="2323" max="2323" width="13.140625" style="83" bestFit="1" customWidth="1"/>
    <col min="2324" max="2560" width="9.140625" style="83"/>
    <col min="2561" max="2561" width="4.140625" style="83" customWidth="1"/>
    <col min="2562" max="2562" width="11.7109375" style="83" customWidth="1"/>
    <col min="2563" max="2563" width="23" style="83" customWidth="1"/>
    <col min="2564" max="2564" width="12.5703125" style="83" customWidth="1"/>
    <col min="2565" max="2565" width="11.42578125" style="83" customWidth="1"/>
    <col min="2566" max="2566" width="12.28515625" style="83" customWidth="1"/>
    <col min="2567" max="2567" width="13" style="83" customWidth="1"/>
    <col min="2568" max="2568" width="11.5703125" style="83" customWidth="1"/>
    <col min="2569" max="2570" width="11.85546875" style="83" bestFit="1" customWidth="1"/>
    <col min="2571" max="2571" width="12.42578125" style="83" customWidth="1"/>
    <col min="2572" max="2576" width="11.85546875" style="83" bestFit="1" customWidth="1"/>
    <col min="2577" max="2577" width="11.5703125" style="83" customWidth="1"/>
    <col min="2578" max="2578" width="13.42578125" style="83" customWidth="1"/>
    <col min="2579" max="2579" width="13.140625" style="83" bestFit="1" customWidth="1"/>
    <col min="2580" max="2816" width="9.140625" style="83"/>
    <col min="2817" max="2817" width="4.140625" style="83" customWidth="1"/>
    <col min="2818" max="2818" width="11.7109375" style="83" customWidth="1"/>
    <col min="2819" max="2819" width="23" style="83" customWidth="1"/>
    <col min="2820" max="2820" width="12.5703125" style="83" customWidth="1"/>
    <col min="2821" max="2821" width="11.42578125" style="83" customWidth="1"/>
    <col min="2822" max="2822" width="12.28515625" style="83" customWidth="1"/>
    <col min="2823" max="2823" width="13" style="83" customWidth="1"/>
    <col min="2824" max="2824" width="11.5703125" style="83" customWidth="1"/>
    <col min="2825" max="2826" width="11.85546875" style="83" bestFit="1" customWidth="1"/>
    <col min="2827" max="2827" width="12.42578125" style="83" customWidth="1"/>
    <col min="2828" max="2832" width="11.85546875" style="83" bestFit="1" customWidth="1"/>
    <col min="2833" max="2833" width="11.5703125" style="83" customWidth="1"/>
    <col min="2834" max="2834" width="13.42578125" style="83" customWidth="1"/>
    <col min="2835" max="2835" width="13.140625" style="83" bestFit="1" customWidth="1"/>
    <col min="2836" max="3072" width="9.140625" style="83"/>
    <col min="3073" max="3073" width="4.140625" style="83" customWidth="1"/>
    <col min="3074" max="3074" width="11.7109375" style="83" customWidth="1"/>
    <col min="3075" max="3075" width="23" style="83" customWidth="1"/>
    <col min="3076" max="3076" width="12.5703125" style="83" customWidth="1"/>
    <col min="3077" max="3077" width="11.42578125" style="83" customWidth="1"/>
    <col min="3078" max="3078" width="12.28515625" style="83" customWidth="1"/>
    <col min="3079" max="3079" width="13" style="83" customWidth="1"/>
    <col min="3080" max="3080" width="11.5703125" style="83" customWidth="1"/>
    <col min="3081" max="3082" width="11.85546875" style="83" bestFit="1" customWidth="1"/>
    <col min="3083" max="3083" width="12.42578125" style="83" customWidth="1"/>
    <col min="3084" max="3088" width="11.85546875" style="83" bestFit="1" customWidth="1"/>
    <col min="3089" max="3089" width="11.5703125" style="83" customWidth="1"/>
    <col min="3090" max="3090" width="13.42578125" style="83" customWidth="1"/>
    <col min="3091" max="3091" width="13.140625" style="83" bestFit="1" customWidth="1"/>
    <col min="3092" max="3328" width="9.140625" style="83"/>
    <col min="3329" max="3329" width="4.140625" style="83" customWidth="1"/>
    <col min="3330" max="3330" width="11.7109375" style="83" customWidth="1"/>
    <col min="3331" max="3331" width="23" style="83" customWidth="1"/>
    <col min="3332" max="3332" width="12.5703125" style="83" customWidth="1"/>
    <col min="3333" max="3333" width="11.42578125" style="83" customWidth="1"/>
    <col min="3334" max="3334" width="12.28515625" style="83" customWidth="1"/>
    <col min="3335" max="3335" width="13" style="83" customWidth="1"/>
    <col min="3336" max="3336" width="11.5703125" style="83" customWidth="1"/>
    <col min="3337" max="3338" width="11.85546875" style="83" bestFit="1" customWidth="1"/>
    <col min="3339" max="3339" width="12.42578125" style="83" customWidth="1"/>
    <col min="3340" max="3344" width="11.85546875" style="83" bestFit="1" customWidth="1"/>
    <col min="3345" max="3345" width="11.5703125" style="83" customWidth="1"/>
    <col min="3346" max="3346" width="13.42578125" style="83" customWidth="1"/>
    <col min="3347" max="3347" width="13.140625" style="83" bestFit="1" customWidth="1"/>
    <col min="3348" max="3584" width="9.140625" style="83"/>
    <col min="3585" max="3585" width="4.140625" style="83" customWidth="1"/>
    <col min="3586" max="3586" width="11.7109375" style="83" customWidth="1"/>
    <col min="3587" max="3587" width="23" style="83" customWidth="1"/>
    <col min="3588" max="3588" width="12.5703125" style="83" customWidth="1"/>
    <col min="3589" max="3589" width="11.42578125" style="83" customWidth="1"/>
    <col min="3590" max="3590" width="12.28515625" style="83" customWidth="1"/>
    <col min="3591" max="3591" width="13" style="83" customWidth="1"/>
    <col min="3592" max="3592" width="11.5703125" style="83" customWidth="1"/>
    <col min="3593" max="3594" width="11.85546875" style="83" bestFit="1" customWidth="1"/>
    <col min="3595" max="3595" width="12.42578125" style="83" customWidth="1"/>
    <col min="3596" max="3600" width="11.85546875" style="83" bestFit="1" customWidth="1"/>
    <col min="3601" max="3601" width="11.5703125" style="83" customWidth="1"/>
    <col min="3602" max="3602" width="13.42578125" style="83" customWidth="1"/>
    <col min="3603" max="3603" width="13.140625" style="83" bestFit="1" customWidth="1"/>
    <col min="3604" max="3840" width="9.140625" style="83"/>
    <col min="3841" max="3841" width="4.140625" style="83" customWidth="1"/>
    <col min="3842" max="3842" width="11.7109375" style="83" customWidth="1"/>
    <col min="3843" max="3843" width="23" style="83" customWidth="1"/>
    <col min="3844" max="3844" width="12.5703125" style="83" customWidth="1"/>
    <col min="3845" max="3845" width="11.42578125" style="83" customWidth="1"/>
    <col min="3846" max="3846" width="12.28515625" style="83" customWidth="1"/>
    <col min="3847" max="3847" width="13" style="83" customWidth="1"/>
    <col min="3848" max="3848" width="11.5703125" style="83" customWidth="1"/>
    <col min="3849" max="3850" width="11.85546875" style="83" bestFit="1" customWidth="1"/>
    <col min="3851" max="3851" width="12.42578125" style="83" customWidth="1"/>
    <col min="3852" max="3856" width="11.85546875" style="83" bestFit="1" customWidth="1"/>
    <col min="3857" max="3857" width="11.5703125" style="83" customWidth="1"/>
    <col min="3858" max="3858" width="13.42578125" style="83" customWidth="1"/>
    <col min="3859" max="3859" width="13.140625" style="83" bestFit="1" customWidth="1"/>
    <col min="3860" max="4096" width="9.140625" style="83"/>
    <col min="4097" max="4097" width="4.140625" style="83" customWidth="1"/>
    <col min="4098" max="4098" width="11.7109375" style="83" customWidth="1"/>
    <col min="4099" max="4099" width="23" style="83" customWidth="1"/>
    <col min="4100" max="4100" width="12.5703125" style="83" customWidth="1"/>
    <col min="4101" max="4101" width="11.42578125" style="83" customWidth="1"/>
    <col min="4102" max="4102" width="12.28515625" style="83" customWidth="1"/>
    <col min="4103" max="4103" width="13" style="83" customWidth="1"/>
    <col min="4104" max="4104" width="11.5703125" style="83" customWidth="1"/>
    <col min="4105" max="4106" width="11.85546875" style="83" bestFit="1" customWidth="1"/>
    <col min="4107" max="4107" width="12.42578125" style="83" customWidth="1"/>
    <col min="4108" max="4112" width="11.85546875" style="83" bestFit="1" customWidth="1"/>
    <col min="4113" max="4113" width="11.5703125" style="83" customWidth="1"/>
    <col min="4114" max="4114" width="13.42578125" style="83" customWidth="1"/>
    <col min="4115" max="4115" width="13.140625" style="83" bestFit="1" customWidth="1"/>
    <col min="4116" max="4352" width="9.140625" style="83"/>
    <col min="4353" max="4353" width="4.140625" style="83" customWidth="1"/>
    <col min="4354" max="4354" width="11.7109375" style="83" customWidth="1"/>
    <col min="4355" max="4355" width="23" style="83" customWidth="1"/>
    <col min="4356" max="4356" width="12.5703125" style="83" customWidth="1"/>
    <col min="4357" max="4357" width="11.42578125" style="83" customWidth="1"/>
    <col min="4358" max="4358" width="12.28515625" style="83" customWidth="1"/>
    <col min="4359" max="4359" width="13" style="83" customWidth="1"/>
    <col min="4360" max="4360" width="11.5703125" style="83" customWidth="1"/>
    <col min="4361" max="4362" width="11.85546875" style="83" bestFit="1" customWidth="1"/>
    <col min="4363" max="4363" width="12.42578125" style="83" customWidth="1"/>
    <col min="4364" max="4368" width="11.85546875" style="83" bestFit="1" customWidth="1"/>
    <col min="4369" max="4369" width="11.5703125" style="83" customWidth="1"/>
    <col min="4370" max="4370" width="13.42578125" style="83" customWidth="1"/>
    <col min="4371" max="4371" width="13.140625" style="83" bestFit="1" customWidth="1"/>
    <col min="4372" max="4608" width="9.140625" style="83"/>
    <col min="4609" max="4609" width="4.140625" style="83" customWidth="1"/>
    <col min="4610" max="4610" width="11.7109375" style="83" customWidth="1"/>
    <col min="4611" max="4611" width="23" style="83" customWidth="1"/>
    <col min="4612" max="4612" width="12.5703125" style="83" customWidth="1"/>
    <col min="4613" max="4613" width="11.42578125" style="83" customWidth="1"/>
    <col min="4614" max="4614" width="12.28515625" style="83" customWidth="1"/>
    <col min="4615" max="4615" width="13" style="83" customWidth="1"/>
    <col min="4616" max="4616" width="11.5703125" style="83" customWidth="1"/>
    <col min="4617" max="4618" width="11.85546875" style="83" bestFit="1" customWidth="1"/>
    <col min="4619" max="4619" width="12.42578125" style="83" customWidth="1"/>
    <col min="4620" max="4624" width="11.85546875" style="83" bestFit="1" customWidth="1"/>
    <col min="4625" max="4625" width="11.5703125" style="83" customWidth="1"/>
    <col min="4626" max="4626" width="13.42578125" style="83" customWidth="1"/>
    <col min="4627" max="4627" width="13.140625" style="83" bestFit="1" customWidth="1"/>
    <col min="4628" max="4864" width="9.140625" style="83"/>
    <col min="4865" max="4865" width="4.140625" style="83" customWidth="1"/>
    <col min="4866" max="4866" width="11.7109375" style="83" customWidth="1"/>
    <col min="4867" max="4867" width="23" style="83" customWidth="1"/>
    <col min="4868" max="4868" width="12.5703125" style="83" customWidth="1"/>
    <col min="4869" max="4869" width="11.42578125" style="83" customWidth="1"/>
    <col min="4870" max="4870" width="12.28515625" style="83" customWidth="1"/>
    <col min="4871" max="4871" width="13" style="83" customWidth="1"/>
    <col min="4872" max="4872" width="11.5703125" style="83" customWidth="1"/>
    <col min="4873" max="4874" width="11.85546875" style="83" bestFit="1" customWidth="1"/>
    <col min="4875" max="4875" width="12.42578125" style="83" customWidth="1"/>
    <col min="4876" max="4880" width="11.85546875" style="83" bestFit="1" customWidth="1"/>
    <col min="4881" max="4881" width="11.5703125" style="83" customWidth="1"/>
    <col min="4882" max="4882" width="13.42578125" style="83" customWidth="1"/>
    <col min="4883" max="4883" width="13.140625" style="83" bestFit="1" customWidth="1"/>
    <col min="4884" max="5120" width="9.140625" style="83"/>
    <col min="5121" max="5121" width="4.140625" style="83" customWidth="1"/>
    <col min="5122" max="5122" width="11.7109375" style="83" customWidth="1"/>
    <col min="5123" max="5123" width="23" style="83" customWidth="1"/>
    <col min="5124" max="5124" width="12.5703125" style="83" customWidth="1"/>
    <col min="5125" max="5125" width="11.42578125" style="83" customWidth="1"/>
    <col min="5126" max="5126" width="12.28515625" style="83" customWidth="1"/>
    <col min="5127" max="5127" width="13" style="83" customWidth="1"/>
    <col min="5128" max="5128" width="11.5703125" style="83" customWidth="1"/>
    <col min="5129" max="5130" width="11.85546875" style="83" bestFit="1" customWidth="1"/>
    <col min="5131" max="5131" width="12.42578125" style="83" customWidth="1"/>
    <col min="5132" max="5136" width="11.85546875" style="83" bestFit="1" customWidth="1"/>
    <col min="5137" max="5137" width="11.5703125" style="83" customWidth="1"/>
    <col min="5138" max="5138" width="13.42578125" style="83" customWidth="1"/>
    <col min="5139" max="5139" width="13.140625" style="83" bestFit="1" customWidth="1"/>
    <col min="5140" max="5376" width="9.140625" style="83"/>
    <col min="5377" max="5377" width="4.140625" style="83" customWidth="1"/>
    <col min="5378" max="5378" width="11.7109375" style="83" customWidth="1"/>
    <col min="5379" max="5379" width="23" style="83" customWidth="1"/>
    <col min="5380" max="5380" width="12.5703125" style="83" customWidth="1"/>
    <col min="5381" max="5381" width="11.42578125" style="83" customWidth="1"/>
    <col min="5382" max="5382" width="12.28515625" style="83" customWidth="1"/>
    <col min="5383" max="5383" width="13" style="83" customWidth="1"/>
    <col min="5384" max="5384" width="11.5703125" style="83" customWidth="1"/>
    <col min="5385" max="5386" width="11.85546875" style="83" bestFit="1" customWidth="1"/>
    <col min="5387" max="5387" width="12.42578125" style="83" customWidth="1"/>
    <col min="5388" max="5392" width="11.85546875" style="83" bestFit="1" customWidth="1"/>
    <col min="5393" max="5393" width="11.5703125" style="83" customWidth="1"/>
    <col min="5394" max="5394" width="13.42578125" style="83" customWidth="1"/>
    <col min="5395" max="5395" width="13.140625" style="83" bestFit="1" customWidth="1"/>
    <col min="5396" max="5632" width="9.140625" style="83"/>
    <col min="5633" max="5633" width="4.140625" style="83" customWidth="1"/>
    <col min="5634" max="5634" width="11.7109375" style="83" customWidth="1"/>
    <col min="5635" max="5635" width="23" style="83" customWidth="1"/>
    <col min="5636" max="5636" width="12.5703125" style="83" customWidth="1"/>
    <col min="5637" max="5637" width="11.42578125" style="83" customWidth="1"/>
    <col min="5638" max="5638" width="12.28515625" style="83" customWidth="1"/>
    <col min="5639" max="5639" width="13" style="83" customWidth="1"/>
    <col min="5640" max="5640" width="11.5703125" style="83" customWidth="1"/>
    <col min="5641" max="5642" width="11.85546875" style="83" bestFit="1" customWidth="1"/>
    <col min="5643" max="5643" width="12.42578125" style="83" customWidth="1"/>
    <col min="5644" max="5648" width="11.85546875" style="83" bestFit="1" customWidth="1"/>
    <col min="5649" max="5649" width="11.5703125" style="83" customWidth="1"/>
    <col min="5650" max="5650" width="13.42578125" style="83" customWidth="1"/>
    <col min="5651" max="5651" width="13.140625" style="83" bestFit="1" customWidth="1"/>
    <col min="5652" max="5888" width="9.140625" style="83"/>
    <col min="5889" max="5889" width="4.140625" style="83" customWidth="1"/>
    <col min="5890" max="5890" width="11.7109375" style="83" customWidth="1"/>
    <col min="5891" max="5891" width="23" style="83" customWidth="1"/>
    <col min="5892" max="5892" width="12.5703125" style="83" customWidth="1"/>
    <col min="5893" max="5893" width="11.42578125" style="83" customWidth="1"/>
    <col min="5894" max="5894" width="12.28515625" style="83" customWidth="1"/>
    <col min="5895" max="5895" width="13" style="83" customWidth="1"/>
    <col min="5896" max="5896" width="11.5703125" style="83" customWidth="1"/>
    <col min="5897" max="5898" width="11.85546875" style="83" bestFit="1" customWidth="1"/>
    <col min="5899" max="5899" width="12.42578125" style="83" customWidth="1"/>
    <col min="5900" max="5904" width="11.85546875" style="83" bestFit="1" customWidth="1"/>
    <col min="5905" max="5905" width="11.5703125" style="83" customWidth="1"/>
    <col min="5906" max="5906" width="13.42578125" style="83" customWidth="1"/>
    <col min="5907" max="5907" width="13.140625" style="83" bestFit="1" customWidth="1"/>
    <col min="5908" max="6144" width="9.140625" style="83"/>
    <col min="6145" max="6145" width="4.140625" style="83" customWidth="1"/>
    <col min="6146" max="6146" width="11.7109375" style="83" customWidth="1"/>
    <col min="6147" max="6147" width="23" style="83" customWidth="1"/>
    <col min="6148" max="6148" width="12.5703125" style="83" customWidth="1"/>
    <col min="6149" max="6149" width="11.42578125" style="83" customWidth="1"/>
    <col min="6150" max="6150" width="12.28515625" style="83" customWidth="1"/>
    <col min="6151" max="6151" width="13" style="83" customWidth="1"/>
    <col min="6152" max="6152" width="11.5703125" style="83" customWidth="1"/>
    <col min="6153" max="6154" width="11.85546875" style="83" bestFit="1" customWidth="1"/>
    <col min="6155" max="6155" width="12.42578125" style="83" customWidth="1"/>
    <col min="6156" max="6160" width="11.85546875" style="83" bestFit="1" customWidth="1"/>
    <col min="6161" max="6161" width="11.5703125" style="83" customWidth="1"/>
    <col min="6162" max="6162" width="13.42578125" style="83" customWidth="1"/>
    <col min="6163" max="6163" width="13.140625" style="83" bestFit="1" customWidth="1"/>
    <col min="6164" max="6400" width="9.140625" style="83"/>
    <col min="6401" max="6401" width="4.140625" style="83" customWidth="1"/>
    <col min="6402" max="6402" width="11.7109375" style="83" customWidth="1"/>
    <col min="6403" max="6403" width="23" style="83" customWidth="1"/>
    <col min="6404" max="6404" width="12.5703125" style="83" customWidth="1"/>
    <col min="6405" max="6405" width="11.42578125" style="83" customWidth="1"/>
    <col min="6406" max="6406" width="12.28515625" style="83" customWidth="1"/>
    <col min="6407" max="6407" width="13" style="83" customWidth="1"/>
    <col min="6408" max="6408" width="11.5703125" style="83" customWidth="1"/>
    <col min="6409" max="6410" width="11.85546875" style="83" bestFit="1" customWidth="1"/>
    <col min="6411" max="6411" width="12.42578125" style="83" customWidth="1"/>
    <col min="6412" max="6416" width="11.85546875" style="83" bestFit="1" customWidth="1"/>
    <col min="6417" max="6417" width="11.5703125" style="83" customWidth="1"/>
    <col min="6418" max="6418" width="13.42578125" style="83" customWidth="1"/>
    <col min="6419" max="6419" width="13.140625" style="83" bestFit="1" customWidth="1"/>
    <col min="6420" max="6656" width="9.140625" style="83"/>
    <col min="6657" max="6657" width="4.140625" style="83" customWidth="1"/>
    <col min="6658" max="6658" width="11.7109375" style="83" customWidth="1"/>
    <col min="6659" max="6659" width="23" style="83" customWidth="1"/>
    <col min="6660" max="6660" width="12.5703125" style="83" customWidth="1"/>
    <col min="6661" max="6661" width="11.42578125" style="83" customWidth="1"/>
    <col min="6662" max="6662" width="12.28515625" style="83" customWidth="1"/>
    <col min="6663" max="6663" width="13" style="83" customWidth="1"/>
    <col min="6664" max="6664" width="11.5703125" style="83" customWidth="1"/>
    <col min="6665" max="6666" width="11.85546875" style="83" bestFit="1" customWidth="1"/>
    <col min="6667" max="6667" width="12.42578125" style="83" customWidth="1"/>
    <col min="6668" max="6672" width="11.85546875" style="83" bestFit="1" customWidth="1"/>
    <col min="6673" max="6673" width="11.5703125" style="83" customWidth="1"/>
    <col min="6674" max="6674" width="13.42578125" style="83" customWidth="1"/>
    <col min="6675" max="6675" width="13.140625" style="83" bestFit="1" customWidth="1"/>
    <col min="6676" max="6912" width="9.140625" style="83"/>
    <col min="6913" max="6913" width="4.140625" style="83" customWidth="1"/>
    <col min="6914" max="6914" width="11.7109375" style="83" customWidth="1"/>
    <col min="6915" max="6915" width="23" style="83" customWidth="1"/>
    <col min="6916" max="6916" width="12.5703125" style="83" customWidth="1"/>
    <col min="6917" max="6917" width="11.42578125" style="83" customWidth="1"/>
    <col min="6918" max="6918" width="12.28515625" style="83" customWidth="1"/>
    <col min="6919" max="6919" width="13" style="83" customWidth="1"/>
    <col min="6920" max="6920" width="11.5703125" style="83" customWidth="1"/>
    <col min="6921" max="6922" width="11.85546875" style="83" bestFit="1" customWidth="1"/>
    <col min="6923" max="6923" width="12.42578125" style="83" customWidth="1"/>
    <col min="6924" max="6928" width="11.85546875" style="83" bestFit="1" customWidth="1"/>
    <col min="6929" max="6929" width="11.5703125" style="83" customWidth="1"/>
    <col min="6930" max="6930" width="13.42578125" style="83" customWidth="1"/>
    <col min="6931" max="6931" width="13.140625" style="83" bestFit="1" customWidth="1"/>
    <col min="6932" max="7168" width="9.140625" style="83"/>
    <col min="7169" max="7169" width="4.140625" style="83" customWidth="1"/>
    <col min="7170" max="7170" width="11.7109375" style="83" customWidth="1"/>
    <col min="7171" max="7171" width="23" style="83" customWidth="1"/>
    <col min="7172" max="7172" width="12.5703125" style="83" customWidth="1"/>
    <col min="7173" max="7173" width="11.42578125" style="83" customWidth="1"/>
    <col min="7174" max="7174" width="12.28515625" style="83" customWidth="1"/>
    <col min="7175" max="7175" width="13" style="83" customWidth="1"/>
    <col min="7176" max="7176" width="11.5703125" style="83" customWidth="1"/>
    <col min="7177" max="7178" width="11.85546875" style="83" bestFit="1" customWidth="1"/>
    <col min="7179" max="7179" width="12.42578125" style="83" customWidth="1"/>
    <col min="7180" max="7184" width="11.85546875" style="83" bestFit="1" customWidth="1"/>
    <col min="7185" max="7185" width="11.5703125" style="83" customWidth="1"/>
    <col min="7186" max="7186" width="13.42578125" style="83" customWidth="1"/>
    <col min="7187" max="7187" width="13.140625" style="83" bestFit="1" customWidth="1"/>
    <col min="7188" max="7424" width="9.140625" style="83"/>
    <col min="7425" max="7425" width="4.140625" style="83" customWidth="1"/>
    <col min="7426" max="7426" width="11.7109375" style="83" customWidth="1"/>
    <col min="7427" max="7427" width="23" style="83" customWidth="1"/>
    <col min="7428" max="7428" width="12.5703125" style="83" customWidth="1"/>
    <col min="7429" max="7429" width="11.42578125" style="83" customWidth="1"/>
    <col min="7430" max="7430" width="12.28515625" style="83" customWidth="1"/>
    <col min="7431" max="7431" width="13" style="83" customWidth="1"/>
    <col min="7432" max="7432" width="11.5703125" style="83" customWidth="1"/>
    <col min="7433" max="7434" width="11.85546875" style="83" bestFit="1" customWidth="1"/>
    <col min="7435" max="7435" width="12.42578125" style="83" customWidth="1"/>
    <col min="7436" max="7440" width="11.85546875" style="83" bestFit="1" customWidth="1"/>
    <col min="7441" max="7441" width="11.5703125" style="83" customWidth="1"/>
    <col min="7442" max="7442" width="13.42578125" style="83" customWidth="1"/>
    <col min="7443" max="7443" width="13.140625" style="83" bestFit="1" customWidth="1"/>
    <col min="7444" max="7680" width="9.140625" style="83"/>
    <col min="7681" max="7681" width="4.140625" style="83" customWidth="1"/>
    <col min="7682" max="7682" width="11.7109375" style="83" customWidth="1"/>
    <col min="7683" max="7683" width="23" style="83" customWidth="1"/>
    <col min="7684" max="7684" width="12.5703125" style="83" customWidth="1"/>
    <col min="7685" max="7685" width="11.42578125" style="83" customWidth="1"/>
    <col min="7686" max="7686" width="12.28515625" style="83" customWidth="1"/>
    <col min="7687" max="7687" width="13" style="83" customWidth="1"/>
    <col min="7688" max="7688" width="11.5703125" style="83" customWidth="1"/>
    <col min="7689" max="7690" width="11.85546875" style="83" bestFit="1" customWidth="1"/>
    <col min="7691" max="7691" width="12.42578125" style="83" customWidth="1"/>
    <col min="7692" max="7696" width="11.85546875" style="83" bestFit="1" customWidth="1"/>
    <col min="7697" max="7697" width="11.5703125" style="83" customWidth="1"/>
    <col min="7698" max="7698" width="13.42578125" style="83" customWidth="1"/>
    <col min="7699" max="7699" width="13.140625" style="83" bestFit="1" customWidth="1"/>
    <col min="7700" max="7936" width="9.140625" style="83"/>
    <col min="7937" max="7937" width="4.140625" style="83" customWidth="1"/>
    <col min="7938" max="7938" width="11.7109375" style="83" customWidth="1"/>
    <col min="7939" max="7939" width="23" style="83" customWidth="1"/>
    <col min="7940" max="7940" width="12.5703125" style="83" customWidth="1"/>
    <col min="7941" max="7941" width="11.42578125" style="83" customWidth="1"/>
    <col min="7942" max="7942" width="12.28515625" style="83" customWidth="1"/>
    <col min="7943" max="7943" width="13" style="83" customWidth="1"/>
    <col min="7944" max="7944" width="11.5703125" style="83" customWidth="1"/>
    <col min="7945" max="7946" width="11.85546875" style="83" bestFit="1" customWidth="1"/>
    <col min="7947" max="7947" width="12.42578125" style="83" customWidth="1"/>
    <col min="7948" max="7952" width="11.85546875" style="83" bestFit="1" customWidth="1"/>
    <col min="7953" max="7953" width="11.5703125" style="83" customWidth="1"/>
    <col min="7954" max="7954" width="13.42578125" style="83" customWidth="1"/>
    <col min="7955" max="7955" width="13.140625" style="83" bestFit="1" customWidth="1"/>
    <col min="7956" max="8192" width="9.140625" style="83"/>
    <col min="8193" max="8193" width="4.140625" style="83" customWidth="1"/>
    <col min="8194" max="8194" width="11.7109375" style="83" customWidth="1"/>
    <col min="8195" max="8195" width="23" style="83" customWidth="1"/>
    <col min="8196" max="8196" width="12.5703125" style="83" customWidth="1"/>
    <col min="8197" max="8197" width="11.42578125" style="83" customWidth="1"/>
    <col min="8198" max="8198" width="12.28515625" style="83" customWidth="1"/>
    <col min="8199" max="8199" width="13" style="83" customWidth="1"/>
    <col min="8200" max="8200" width="11.5703125" style="83" customWidth="1"/>
    <col min="8201" max="8202" width="11.85546875" style="83" bestFit="1" customWidth="1"/>
    <col min="8203" max="8203" width="12.42578125" style="83" customWidth="1"/>
    <col min="8204" max="8208" width="11.85546875" style="83" bestFit="1" customWidth="1"/>
    <col min="8209" max="8209" width="11.5703125" style="83" customWidth="1"/>
    <col min="8210" max="8210" width="13.42578125" style="83" customWidth="1"/>
    <col min="8211" max="8211" width="13.140625" style="83" bestFit="1" customWidth="1"/>
    <col min="8212" max="8448" width="9.140625" style="83"/>
    <col min="8449" max="8449" width="4.140625" style="83" customWidth="1"/>
    <col min="8450" max="8450" width="11.7109375" style="83" customWidth="1"/>
    <col min="8451" max="8451" width="23" style="83" customWidth="1"/>
    <col min="8452" max="8452" width="12.5703125" style="83" customWidth="1"/>
    <col min="8453" max="8453" width="11.42578125" style="83" customWidth="1"/>
    <col min="8454" max="8454" width="12.28515625" style="83" customWidth="1"/>
    <col min="8455" max="8455" width="13" style="83" customWidth="1"/>
    <col min="8456" max="8456" width="11.5703125" style="83" customWidth="1"/>
    <col min="8457" max="8458" width="11.85546875" style="83" bestFit="1" customWidth="1"/>
    <col min="8459" max="8459" width="12.42578125" style="83" customWidth="1"/>
    <col min="8460" max="8464" width="11.85546875" style="83" bestFit="1" customWidth="1"/>
    <col min="8465" max="8465" width="11.5703125" style="83" customWidth="1"/>
    <col min="8466" max="8466" width="13.42578125" style="83" customWidth="1"/>
    <col min="8467" max="8467" width="13.140625" style="83" bestFit="1" customWidth="1"/>
    <col min="8468" max="8704" width="9.140625" style="83"/>
    <col min="8705" max="8705" width="4.140625" style="83" customWidth="1"/>
    <col min="8706" max="8706" width="11.7109375" style="83" customWidth="1"/>
    <col min="8707" max="8707" width="23" style="83" customWidth="1"/>
    <col min="8708" max="8708" width="12.5703125" style="83" customWidth="1"/>
    <col min="8709" max="8709" width="11.42578125" style="83" customWidth="1"/>
    <col min="8710" max="8710" width="12.28515625" style="83" customWidth="1"/>
    <col min="8711" max="8711" width="13" style="83" customWidth="1"/>
    <col min="8712" max="8712" width="11.5703125" style="83" customWidth="1"/>
    <col min="8713" max="8714" width="11.85546875" style="83" bestFit="1" customWidth="1"/>
    <col min="8715" max="8715" width="12.42578125" style="83" customWidth="1"/>
    <col min="8716" max="8720" width="11.85546875" style="83" bestFit="1" customWidth="1"/>
    <col min="8721" max="8721" width="11.5703125" style="83" customWidth="1"/>
    <col min="8722" max="8722" width="13.42578125" style="83" customWidth="1"/>
    <col min="8723" max="8723" width="13.140625" style="83" bestFit="1" customWidth="1"/>
    <col min="8724" max="8960" width="9.140625" style="83"/>
    <col min="8961" max="8961" width="4.140625" style="83" customWidth="1"/>
    <col min="8962" max="8962" width="11.7109375" style="83" customWidth="1"/>
    <col min="8963" max="8963" width="23" style="83" customWidth="1"/>
    <col min="8964" max="8964" width="12.5703125" style="83" customWidth="1"/>
    <col min="8965" max="8965" width="11.42578125" style="83" customWidth="1"/>
    <col min="8966" max="8966" width="12.28515625" style="83" customWidth="1"/>
    <col min="8967" max="8967" width="13" style="83" customWidth="1"/>
    <col min="8968" max="8968" width="11.5703125" style="83" customWidth="1"/>
    <col min="8969" max="8970" width="11.85546875" style="83" bestFit="1" customWidth="1"/>
    <col min="8971" max="8971" width="12.42578125" style="83" customWidth="1"/>
    <col min="8972" max="8976" width="11.85546875" style="83" bestFit="1" customWidth="1"/>
    <col min="8977" max="8977" width="11.5703125" style="83" customWidth="1"/>
    <col min="8978" max="8978" width="13.42578125" style="83" customWidth="1"/>
    <col min="8979" max="8979" width="13.140625" style="83" bestFit="1" customWidth="1"/>
    <col min="8980" max="9216" width="9.140625" style="83"/>
    <col min="9217" max="9217" width="4.140625" style="83" customWidth="1"/>
    <col min="9218" max="9218" width="11.7109375" style="83" customWidth="1"/>
    <col min="9219" max="9219" width="23" style="83" customWidth="1"/>
    <col min="9220" max="9220" width="12.5703125" style="83" customWidth="1"/>
    <col min="9221" max="9221" width="11.42578125" style="83" customWidth="1"/>
    <col min="9222" max="9222" width="12.28515625" style="83" customWidth="1"/>
    <col min="9223" max="9223" width="13" style="83" customWidth="1"/>
    <col min="9224" max="9224" width="11.5703125" style="83" customWidth="1"/>
    <col min="9225" max="9226" width="11.85546875" style="83" bestFit="1" customWidth="1"/>
    <col min="9227" max="9227" width="12.42578125" style="83" customWidth="1"/>
    <col min="9228" max="9232" width="11.85546875" style="83" bestFit="1" customWidth="1"/>
    <col min="9233" max="9233" width="11.5703125" style="83" customWidth="1"/>
    <col min="9234" max="9234" width="13.42578125" style="83" customWidth="1"/>
    <col min="9235" max="9235" width="13.140625" style="83" bestFit="1" customWidth="1"/>
    <col min="9236" max="9472" width="9.140625" style="83"/>
    <col min="9473" max="9473" width="4.140625" style="83" customWidth="1"/>
    <col min="9474" max="9474" width="11.7109375" style="83" customWidth="1"/>
    <col min="9475" max="9475" width="23" style="83" customWidth="1"/>
    <col min="9476" max="9476" width="12.5703125" style="83" customWidth="1"/>
    <col min="9477" max="9477" width="11.42578125" style="83" customWidth="1"/>
    <col min="9478" max="9478" width="12.28515625" style="83" customWidth="1"/>
    <col min="9479" max="9479" width="13" style="83" customWidth="1"/>
    <col min="9480" max="9480" width="11.5703125" style="83" customWidth="1"/>
    <col min="9481" max="9482" width="11.85546875" style="83" bestFit="1" customWidth="1"/>
    <col min="9483" max="9483" width="12.42578125" style="83" customWidth="1"/>
    <col min="9484" max="9488" width="11.85546875" style="83" bestFit="1" customWidth="1"/>
    <col min="9489" max="9489" width="11.5703125" style="83" customWidth="1"/>
    <col min="9490" max="9490" width="13.42578125" style="83" customWidth="1"/>
    <col min="9491" max="9491" width="13.140625" style="83" bestFit="1" customWidth="1"/>
    <col min="9492" max="9728" width="9.140625" style="83"/>
    <col min="9729" max="9729" width="4.140625" style="83" customWidth="1"/>
    <col min="9730" max="9730" width="11.7109375" style="83" customWidth="1"/>
    <col min="9731" max="9731" width="23" style="83" customWidth="1"/>
    <col min="9732" max="9732" width="12.5703125" style="83" customWidth="1"/>
    <col min="9733" max="9733" width="11.42578125" style="83" customWidth="1"/>
    <col min="9734" max="9734" width="12.28515625" style="83" customWidth="1"/>
    <col min="9735" max="9735" width="13" style="83" customWidth="1"/>
    <col min="9736" max="9736" width="11.5703125" style="83" customWidth="1"/>
    <col min="9737" max="9738" width="11.85546875" style="83" bestFit="1" customWidth="1"/>
    <col min="9739" max="9739" width="12.42578125" style="83" customWidth="1"/>
    <col min="9740" max="9744" width="11.85546875" style="83" bestFit="1" customWidth="1"/>
    <col min="9745" max="9745" width="11.5703125" style="83" customWidth="1"/>
    <col min="9746" max="9746" width="13.42578125" style="83" customWidth="1"/>
    <col min="9747" max="9747" width="13.140625" style="83" bestFit="1" customWidth="1"/>
    <col min="9748" max="9984" width="9.140625" style="83"/>
    <col min="9985" max="9985" width="4.140625" style="83" customWidth="1"/>
    <col min="9986" max="9986" width="11.7109375" style="83" customWidth="1"/>
    <col min="9987" max="9987" width="23" style="83" customWidth="1"/>
    <col min="9988" max="9988" width="12.5703125" style="83" customWidth="1"/>
    <col min="9989" max="9989" width="11.42578125" style="83" customWidth="1"/>
    <col min="9990" max="9990" width="12.28515625" style="83" customWidth="1"/>
    <col min="9991" max="9991" width="13" style="83" customWidth="1"/>
    <col min="9992" max="9992" width="11.5703125" style="83" customWidth="1"/>
    <col min="9993" max="9994" width="11.85546875" style="83" bestFit="1" customWidth="1"/>
    <col min="9995" max="9995" width="12.42578125" style="83" customWidth="1"/>
    <col min="9996" max="10000" width="11.85546875" style="83" bestFit="1" customWidth="1"/>
    <col min="10001" max="10001" width="11.5703125" style="83" customWidth="1"/>
    <col min="10002" max="10002" width="13.42578125" style="83" customWidth="1"/>
    <col min="10003" max="10003" width="13.140625" style="83" bestFit="1" customWidth="1"/>
    <col min="10004" max="10240" width="9.140625" style="83"/>
    <col min="10241" max="10241" width="4.140625" style="83" customWidth="1"/>
    <col min="10242" max="10242" width="11.7109375" style="83" customWidth="1"/>
    <col min="10243" max="10243" width="23" style="83" customWidth="1"/>
    <col min="10244" max="10244" width="12.5703125" style="83" customWidth="1"/>
    <col min="10245" max="10245" width="11.42578125" style="83" customWidth="1"/>
    <col min="10246" max="10246" width="12.28515625" style="83" customWidth="1"/>
    <col min="10247" max="10247" width="13" style="83" customWidth="1"/>
    <col min="10248" max="10248" width="11.5703125" style="83" customWidth="1"/>
    <col min="10249" max="10250" width="11.85546875" style="83" bestFit="1" customWidth="1"/>
    <col min="10251" max="10251" width="12.42578125" style="83" customWidth="1"/>
    <col min="10252" max="10256" width="11.85546875" style="83" bestFit="1" customWidth="1"/>
    <col min="10257" max="10257" width="11.5703125" style="83" customWidth="1"/>
    <col min="10258" max="10258" width="13.42578125" style="83" customWidth="1"/>
    <col min="10259" max="10259" width="13.140625" style="83" bestFit="1" customWidth="1"/>
    <col min="10260" max="10496" width="9.140625" style="83"/>
    <col min="10497" max="10497" width="4.140625" style="83" customWidth="1"/>
    <col min="10498" max="10498" width="11.7109375" style="83" customWidth="1"/>
    <col min="10499" max="10499" width="23" style="83" customWidth="1"/>
    <col min="10500" max="10500" width="12.5703125" style="83" customWidth="1"/>
    <col min="10501" max="10501" width="11.42578125" style="83" customWidth="1"/>
    <col min="10502" max="10502" width="12.28515625" style="83" customWidth="1"/>
    <col min="10503" max="10503" width="13" style="83" customWidth="1"/>
    <col min="10504" max="10504" width="11.5703125" style="83" customWidth="1"/>
    <col min="10505" max="10506" width="11.85546875" style="83" bestFit="1" customWidth="1"/>
    <col min="10507" max="10507" width="12.42578125" style="83" customWidth="1"/>
    <col min="10508" max="10512" width="11.85546875" style="83" bestFit="1" customWidth="1"/>
    <col min="10513" max="10513" width="11.5703125" style="83" customWidth="1"/>
    <col min="10514" max="10514" width="13.42578125" style="83" customWidth="1"/>
    <col min="10515" max="10515" width="13.140625" style="83" bestFit="1" customWidth="1"/>
    <col min="10516" max="10752" width="9.140625" style="83"/>
    <col min="10753" max="10753" width="4.140625" style="83" customWidth="1"/>
    <col min="10754" max="10754" width="11.7109375" style="83" customWidth="1"/>
    <col min="10755" max="10755" width="23" style="83" customWidth="1"/>
    <col min="10756" max="10756" width="12.5703125" style="83" customWidth="1"/>
    <col min="10757" max="10757" width="11.42578125" style="83" customWidth="1"/>
    <col min="10758" max="10758" width="12.28515625" style="83" customWidth="1"/>
    <col min="10759" max="10759" width="13" style="83" customWidth="1"/>
    <col min="10760" max="10760" width="11.5703125" style="83" customWidth="1"/>
    <col min="10761" max="10762" width="11.85546875" style="83" bestFit="1" customWidth="1"/>
    <col min="10763" max="10763" width="12.42578125" style="83" customWidth="1"/>
    <col min="10764" max="10768" width="11.85546875" style="83" bestFit="1" customWidth="1"/>
    <col min="10769" max="10769" width="11.5703125" style="83" customWidth="1"/>
    <col min="10770" max="10770" width="13.42578125" style="83" customWidth="1"/>
    <col min="10771" max="10771" width="13.140625" style="83" bestFit="1" customWidth="1"/>
    <col min="10772" max="11008" width="9.140625" style="83"/>
    <col min="11009" max="11009" width="4.140625" style="83" customWidth="1"/>
    <col min="11010" max="11010" width="11.7109375" style="83" customWidth="1"/>
    <col min="11011" max="11011" width="23" style="83" customWidth="1"/>
    <col min="11012" max="11012" width="12.5703125" style="83" customWidth="1"/>
    <col min="11013" max="11013" width="11.42578125" style="83" customWidth="1"/>
    <col min="11014" max="11014" width="12.28515625" style="83" customWidth="1"/>
    <col min="11015" max="11015" width="13" style="83" customWidth="1"/>
    <col min="11016" max="11016" width="11.5703125" style="83" customWidth="1"/>
    <col min="11017" max="11018" width="11.85546875" style="83" bestFit="1" customWidth="1"/>
    <col min="11019" max="11019" width="12.42578125" style="83" customWidth="1"/>
    <col min="11020" max="11024" width="11.85546875" style="83" bestFit="1" customWidth="1"/>
    <col min="11025" max="11025" width="11.5703125" style="83" customWidth="1"/>
    <col min="11026" max="11026" width="13.42578125" style="83" customWidth="1"/>
    <col min="11027" max="11027" width="13.140625" style="83" bestFit="1" customWidth="1"/>
    <col min="11028" max="11264" width="9.140625" style="83"/>
    <col min="11265" max="11265" width="4.140625" style="83" customWidth="1"/>
    <col min="11266" max="11266" width="11.7109375" style="83" customWidth="1"/>
    <col min="11267" max="11267" width="23" style="83" customWidth="1"/>
    <col min="11268" max="11268" width="12.5703125" style="83" customWidth="1"/>
    <col min="11269" max="11269" width="11.42578125" style="83" customWidth="1"/>
    <col min="11270" max="11270" width="12.28515625" style="83" customWidth="1"/>
    <col min="11271" max="11271" width="13" style="83" customWidth="1"/>
    <col min="11272" max="11272" width="11.5703125" style="83" customWidth="1"/>
    <col min="11273" max="11274" width="11.85546875" style="83" bestFit="1" customWidth="1"/>
    <col min="11275" max="11275" width="12.42578125" style="83" customWidth="1"/>
    <col min="11276" max="11280" width="11.85546875" style="83" bestFit="1" customWidth="1"/>
    <col min="11281" max="11281" width="11.5703125" style="83" customWidth="1"/>
    <col min="11282" max="11282" width="13.42578125" style="83" customWidth="1"/>
    <col min="11283" max="11283" width="13.140625" style="83" bestFit="1" customWidth="1"/>
    <col min="11284" max="11520" width="9.140625" style="83"/>
    <col min="11521" max="11521" width="4.140625" style="83" customWidth="1"/>
    <col min="11522" max="11522" width="11.7109375" style="83" customWidth="1"/>
    <col min="11523" max="11523" width="23" style="83" customWidth="1"/>
    <col min="11524" max="11524" width="12.5703125" style="83" customWidth="1"/>
    <col min="11525" max="11525" width="11.42578125" style="83" customWidth="1"/>
    <col min="11526" max="11526" width="12.28515625" style="83" customWidth="1"/>
    <col min="11527" max="11527" width="13" style="83" customWidth="1"/>
    <col min="11528" max="11528" width="11.5703125" style="83" customWidth="1"/>
    <col min="11529" max="11530" width="11.85546875" style="83" bestFit="1" customWidth="1"/>
    <col min="11531" max="11531" width="12.42578125" style="83" customWidth="1"/>
    <col min="11532" max="11536" width="11.85546875" style="83" bestFit="1" customWidth="1"/>
    <col min="11537" max="11537" width="11.5703125" style="83" customWidth="1"/>
    <col min="11538" max="11538" width="13.42578125" style="83" customWidth="1"/>
    <col min="11539" max="11539" width="13.140625" style="83" bestFit="1" customWidth="1"/>
    <col min="11540" max="11776" width="9.140625" style="83"/>
    <col min="11777" max="11777" width="4.140625" style="83" customWidth="1"/>
    <col min="11778" max="11778" width="11.7109375" style="83" customWidth="1"/>
    <col min="11779" max="11779" width="23" style="83" customWidth="1"/>
    <col min="11780" max="11780" width="12.5703125" style="83" customWidth="1"/>
    <col min="11781" max="11781" width="11.42578125" style="83" customWidth="1"/>
    <col min="11782" max="11782" width="12.28515625" style="83" customWidth="1"/>
    <col min="11783" max="11783" width="13" style="83" customWidth="1"/>
    <col min="11784" max="11784" width="11.5703125" style="83" customWidth="1"/>
    <col min="11785" max="11786" width="11.85546875" style="83" bestFit="1" customWidth="1"/>
    <col min="11787" max="11787" width="12.42578125" style="83" customWidth="1"/>
    <col min="11788" max="11792" width="11.85546875" style="83" bestFit="1" customWidth="1"/>
    <col min="11793" max="11793" width="11.5703125" style="83" customWidth="1"/>
    <col min="11794" max="11794" width="13.42578125" style="83" customWidth="1"/>
    <col min="11795" max="11795" width="13.140625" style="83" bestFit="1" customWidth="1"/>
    <col min="11796" max="12032" width="9.140625" style="83"/>
    <col min="12033" max="12033" width="4.140625" style="83" customWidth="1"/>
    <col min="12034" max="12034" width="11.7109375" style="83" customWidth="1"/>
    <col min="12035" max="12035" width="23" style="83" customWidth="1"/>
    <col min="12036" max="12036" width="12.5703125" style="83" customWidth="1"/>
    <col min="12037" max="12037" width="11.42578125" style="83" customWidth="1"/>
    <col min="12038" max="12038" width="12.28515625" style="83" customWidth="1"/>
    <col min="12039" max="12039" width="13" style="83" customWidth="1"/>
    <col min="12040" max="12040" width="11.5703125" style="83" customWidth="1"/>
    <col min="12041" max="12042" width="11.85546875" style="83" bestFit="1" customWidth="1"/>
    <col min="12043" max="12043" width="12.42578125" style="83" customWidth="1"/>
    <col min="12044" max="12048" width="11.85546875" style="83" bestFit="1" customWidth="1"/>
    <col min="12049" max="12049" width="11.5703125" style="83" customWidth="1"/>
    <col min="12050" max="12050" width="13.42578125" style="83" customWidth="1"/>
    <col min="12051" max="12051" width="13.140625" style="83" bestFit="1" customWidth="1"/>
    <col min="12052" max="12288" width="9.140625" style="83"/>
    <col min="12289" max="12289" width="4.140625" style="83" customWidth="1"/>
    <col min="12290" max="12290" width="11.7109375" style="83" customWidth="1"/>
    <col min="12291" max="12291" width="23" style="83" customWidth="1"/>
    <col min="12292" max="12292" width="12.5703125" style="83" customWidth="1"/>
    <col min="12293" max="12293" width="11.42578125" style="83" customWidth="1"/>
    <col min="12294" max="12294" width="12.28515625" style="83" customWidth="1"/>
    <col min="12295" max="12295" width="13" style="83" customWidth="1"/>
    <col min="12296" max="12296" width="11.5703125" style="83" customWidth="1"/>
    <col min="12297" max="12298" width="11.85546875" style="83" bestFit="1" customWidth="1"/>
    <col min="12299" max="12299" width="12.42578125" style="83" customWidth="1"/>
    <col min="12300" max="12304" width="11.85546875" style="83" bestFit="1" customWidth="1"/>
    <col min="12305" max="12305" width="11.5703125" style="83" customWidth="1"/>
    <col min="12306" max="12306" width="13.42578125" style="83" customWidth="1"/>
    <col min="12307" max="12307" width="13.140625" style="83" bestFit="1" customWidth="1"/>
    <col min="12308" max="12544" width="9.140625" style="83"/>
    <col min="12545" max="12545" width="4.140625" style="83" customWidth="1"/>
    <col min="12546" max="12546" width="11.7109375" style="83" customWidth="1"/>
    <col min="12547" max="12547" width="23" style="83" customWidth="1"/>
    <col min="12548" max="12548" width="12.5703125" style="83" customWidth="1"/>
    <col min="12549" max="12549" width="11.42578125" style="83" customWidth="1"/>
    <col min="12550" max="12550" width="12.28515625" style="83" customWidth="1"/>
    <col min="12551" max="12551" width="13" style="83" customWidth="1"/>
    <col min="12552" max="12552" width="11.5703125" style="83" customWidth="1"/>
    <col min="12553" max="12554" width="11.85546875" style="83" bestFit="1" customWidth="1"/>
    <col min="12555" max="12555" width="12.42578125" style="83" customWidth="1"/>
    <col min="12556" max="12560" width="11.85546875" style="83" bestFit="1" customWidth="1"/>
    <col min="12561" max="12561" width="11.5703125" style="83" customWidth="1"/>
    <col min="12562" max="12562" width="13.42578125" style="83" customWidth="1"/>
    <col min="12563" max="12563" width="13.140625" style="83" bestFit="1" customWidth="1"/>
    <col min="12564" max="12800" width="9.140625" style="83"/>
    <col min="12801" max="12801" width="4.140625" style="83" customWidth="1"/>
    <col min="12802" max="12802" width="11.7109375" style="83" customWidth="1"/>
    <col min="12803" max="12803" width="23" style="83" customWidth="1"/>
    <col min="12804" max="12804" width="12.5703125" style="83" customWidth="1"/>
    <col min="12805" max="12805" width="11.42578125" style="83" customWidth="1"/>
    <col min="12806" max="12806" width="12.28515625" style="83" customWidth="1"/>
    <col min="12807" max="12807" width="13" style="83" customWidth="1"/>
    <col min="12808" max="12808" width="11.5703125" style="83" customWidth="1"/>
    <col min="12809" max="12810" width="11.85546875" style="83" bestFit="1" customWidth="1"/>
    <col min="12811" max="12811" width="12.42578125" style="83" customWidth="1"/>
    <col min="12812" max="12816" width="11.85546875" style="83" bestFit="1" customWidth="1"/>
    <col min="12817" max="12817" width="11.5703125" style="83" customWidth="1"/>
    <col min="12818" max="12818" width="13.42578125" style="83" customWidth="1"/>
    <col min="12819" max="12819" width="13.140625" style="83" bestFit="1" customWidth="1"/>
    <col min="12820" max="13056" width="9.140625" style="83"/>
    <col min="13057" max="13057" width="4.140625" style="83" customWidth="1"/>
    <col min="13058" max="13058" width="11.7109375" style="83" customWidth="1"/>
    <col min="13059" max="13059" width="23" style="83" customWidth="1"/>
    <col min="13060" max="13060" width="12.5703125" style="83" customWidth="1"/>
    <col min="13061" max="13061" width="11.42578125" style="83" customWidth="1"/>
    <col min="13062" max="13062" width="12.28515625" style="83" customWidth="1"/>
    <col min="13063" max="13063" width="13" style="83" customWidth="1"/>
    <col min="13064" max="13064" width="11.5703125" style="83" customWidth="1"/>
    <col min="13065" max="13066" width="11.85546875" style="83" bestFit="1" customWidth="1"/>
    <col min="13067" max="13067" width="12.42578125" style="83" customWidth="1"/>
    <col min="13068" max="13072" width="11.85546875" style="83" bestFit="1" customWidth="1"/>
    <col min="13073" max="13073" width="11.5703125" style="83" customWidth="1"/>
    <col min="13074" max="13074" width="13.42578125" style="83" customWidth="1"/>
    <col min="13075" max="13075" width="13.140625" style="83" bestFit="1" customWidth="1"/>
    <col min="13076" max="13312" width="9.140625" style="83"/>
    <col min="13313" max="13313" width="4.140625" style="83" customWidth="1"/>
    <col min="13314" max="13314" width="11.7109375" style="83" customWidth="1"/>
    <col min="13315" max="13315" width="23" style="83" customWidth="1"/>
    <col min="13316" max="13316" width="12.5703125" style="83" customWidth="1"/>
    <col min="13317" max="13317" width="11.42578125" style="83" customWidth="1"/>
    <col min="13318" max="13318" width="12.28515625" style="83" customWidth="1"/>
    <col min="13319" max="13319" width="13" style="83" customWidth="1"/>
    <col min="13320" max="13320" width="11.5703125" style="83" customWidth="1"/>
    <col min="13321" max="13322" width="11.85546875" style="83" bestFit="1" customWidth="1"/>
    <col min="13323" max="13323" width="12.42578125" style="83" customWidth="1"/>
    <col min="13324" max="13328" width="11.85546875" style="83" bestFit="1" customWidth="1"/>
    <col min="13329" max="13329" width="11.5703125" style="83" customWidth="1"/>
    <col min="13330" max="13330" width="13.42578125" style="83" customWidth="1"/>
    <col min="13331" max="13331" width="13.140625" style="83" bestFit="1" customWidth="1"/>
    <col min="13332" max="13568" width="9.140625" style="83"/>
    <col min="13569" max="13569" width="4.140625" style="83" customWidth="1"/>
    <col min="13570" max="13570" width="11.7109375" style="83" customWidth="1"/>
    <col min="13571" max="13571" width="23" style="83" customWidth="1"/>
    <col min="13572" max="13572" width="12.5703125" style="83" customWidth="1"/>
    <col min="13573" max="13573" width="11.42578125" style="83" customWidth="1"/>
    <col min="13574" max="13574" width="12.28515625" style="83" customWidth="1"/>
    <col min="13575" max="13575" width="13" style="83" customWidth="1"/>
    <col min="13576" max="13576" width="11.5703125" style="83" customWidth="1"/>
    <col min="13577" max="13578" width="11.85546875" style="83" bestFit="1" customWidth="1"/>
    <col min="13579" max="13579" width="12.42578125" style="83" customWidth="1"/>
    <col min="13580" max="13584" width="11.85546875" style="83" bestFit="1" customWidth="1"/>
    <col min="13585" max="13585" width="11.5703125" style="83" customWidth="1"/>
    <col min="13586" max="13586" width="13.42578125" style="83" customWidth="1"/>
    <col min="13587" max="13587" width="13.140625" style="83" bestFit="1" customWidth="1"/>
    <col min="13588" max="13824" width="9.140625" style="83"/>
    <col min="13825" max="13825" width="4.140625" style="83" customWidth="1"/>
    <col min="13826" max="13826" width="11.7109375" style="83" customWidth="1"/>
    <col min="13827" max="13827" width="23" style="83" customWidth="1"/>
    <col min="13828" max="13828" width="12.5703125" style="83" customWidth="1"/>
    <col min="13829" max="13829" width="11.42578125" style="83" customWidth="1"/>
    <col min="13830" max="13830" width="12.28515625" style="83" customWidth="1"/>
    <col min="13831" max="13831" width="13" style="83" customWidth="1"/>
    <col min="13832" max="13832" width="11.5703125" style="83" customWidth="1"/>
    <col min="13833" max="13834" width="11.85546875" style="83" bestFit="1" customWidth="1"/>
    <col min="13835" max="13835" width="12.42578125" style="83" customWidth="1"/>
    <col min="13836" max="13840" width="11.85546875" style="83" bestFit="1" customWidth="1"/>
    <col min="13841" max="13841" width="11.5703125" style="83" customWidth="1"/>
    <col min="13842" max="13842" width="13.42578125" style="83" customWidth="1"/>
    <col min="13843" max="13843" width="13.140625" style="83" bestFit="1" customWidth="1"/>
    <col min="13844" max="14080" width="9.140625" style="83"/>
    <col min="14081" max="14081" width="4.140625" style="83" customWidth="1"/>
    <col min="14082" max="14082" width="11.7109375" style="83" customWidth="1"/>
    <col min="14083" max="14083" width="23" style="83" customWidth="1"/>
    <col min="14084" max="14084" width="12.5703125" style="83" customWidth="1"/>
    <col min="14085" max="14085" width="11.42578125" style="83" customWidth="1"/>
    <col min="14086" max="14086" width="12.28515625" style="83" customWidth="1"/>
    <col min="14087" max="14087" width="13" style="83" customWidth="1"/>
    <col min="14088" max="14088" width="11.5703125" style="83" customWidth="1"/>
    <col min="14089" max="14090" width="11.85546875" style="83" bestFit="1" customWidth="1"/>
    <col min="14091" max="14091" width="12.42578125" style="83" customWidth="1"/>
    <col min="14092" max="14096" width="11.85546875" style="83" bestFit="1" customWidth="1"/>
    <col min="14097" max="14097" width="11.5703125" style="83" customWidth="1"/>
    <col min="14098" max="14098" width="13.42578125" style="83" customWidth="1"/>
    <col min="14099" max="14099" width="13.140625" style="83" bestFit="1" customWidth="1"/>
    <col min="14100" max="14336" width="9.140625" style="83"/>
    <col min="14337" max="14337" width="4.140625" style="83" customWidth="1"/>
    <col min="14338" max="14338" width="11.7109375" style="83" customWidth="1"/>
    <col min="14339" max="14339" width="23" style="83" customWidth="1"/>
    <col min="14340" max="14340" width="12.5703125" style="83" customWidth="1"/>
    <col min="14341" max="14341" width="11.42578125" style="83" customWidth="1"/>
    <col min="14342" max="14342" width="12.28515625" style="83" customWidth="1"/>
    <col min="14343" max="14343" width="13" style="83" customWidth="1"/>
    <col min="14344" max="14344" width="11.5703125" style="83" customWidth="1"/>
    <col min="14345" max="14346" width="11.85546875" style="83" bestFit="1" customWidth="1"/>
    <col min="14347" max="14347" width="12.42578125" style="83" customWidth="1"/>
    <col min="14348" max="14352" width="11.85546875" style="83" bestFit="1" customWidth="1"/>
    <col min="14353" max="14353" width="11.5703125" style="83" customWidth="1"/>
    <col min="14354" max="14354" width="13.42578125" style="83" customWidth="1"/>
    <col min="14355" max="14355" width="13.140625" style="83" bestFit="1" customWidth="1"/>
    <col min="14356" max="14592" width="9.140625" style="83"/>
    <col min="14593" max="14593" width="4.140625" style="83" customWidth="1"/>
    <col min="14594" max="14594" width="11.7109375" style="83" customWidth="1"/>
    <col min="14595" max="14595" width="23" style="83" customWidth="1"/>
    <col min="14596" max="14596" width="12.5703125" style="83" customWidth="1"/>
    <col min="14597" max="14597" width="11.42578125" style="83" customWidth="1"/>
    <col min="14598" max="14598" width="12.28515625" style="83" customWidth="1"/>
    <col min="14599" max="14599" width="13" style="83" customWidth="1"/>
    <col min="14600" max="14600" width="11.5703125" style="83" customWidth="1"/>
    <col min="14601" max="14602" width="11.85546875" style="83" bestFit="1" customWidth="1"/>
    <col min="14603" max="14603" width="12.42578125" style="83" customWidth="1"/>
    <col min="14604" max="14608" width="11.85546875" style="83" bestFit="1" customWidth="1"/>
    <col min="14609" max="14609" width="11.5703125" style="83" customWidth="1"/>
    <col min="14610" max="14610" width="13.42578125" style="83" customWidth="1"/>
    <col min="14611" max="14611" width="13.140625" style="83" bestFit="1" customWidth="1"/>
    <col min="14612" max="14848" width="9.140625" style="83"/>
    <col min="14849" max="14849" width="4.140625" style="83" customWidth="1"/>
    <col min="14850" max="14850" width="11.7109375" style="83" customWidth="1"/>
    <col min="14851" max="14851" width="23" style="83" customWidth="1"/>
    <col min="14852" max="14852" width="12.5703125" style="83" customWidth="1"/>
    <col min="14853" max="14853" width="11.42578125" style="83" customWidth="1"/>
    <col min="14854" max="14854" width="12.28515625" style="83" customWidth="1"/>
    <col min="14855" max="14855" width="13" style="83" customWidth="1"/>
    <col min="14856" max="14856" width="11.5703125" style="83" customWidth="1"/>
    <col min="14857" max="14858" width="11.85546875" style="83" bestFit="1" customWidth="1"/>
    <col min="14859" max="14859" width="12.42578125" style="83" customWidth="1"/>
    <col min="14860" max="14864" width="11.85546875" style="83" bestFit="1" customWidth="1"/>
    <col min="14865" max="14865" width="11.5703125" style="83" customWidth="1"/>
    <col min="14866" max="14866" width="13.42578125" style="83" customWidth="1"/>
    <col min="14867" max="14867" width="13.140625" style="83" bestFit="1" customWidth="1"/>
    <col min="14868" max="15104" width="9.140625" style="83"/>
    <col min="15105" max="15105" width="4.140625" style="83" customWidth="1"/>
    <col min="15106" max="15106" width="11.7109375" style="83" customWidth="1"/>
    <col min="15107" max="15107" width="23" style="83" customWidth="1"/>
    <col min="15108" max="15108" width="12.5703125" style="83" customWidth="1"/>
    <col min="15109" max="15109" width="11.42578125" style="83" customWidth="1"/>
    <col min="15110" max="15110" width="12.28515625" style="83" customWidth="1"/>
    <col min="15111" max="15111" width="13" style="83" customWidth="1"/>
    <col min="15112" max="15112" width="11.5703125" style="83" customWidth="1"/>
    <col min="15113" max="15114" width="11.85546875" style="83" bestFit="1" customWidth="1"/>
    <col min="15115" max="15115" width="12.42578125" style="83" customWidth="1"/>
    <col min="15116" max="15120" width="11.85546875" style="83" bestFit="1" customWidth="1"/>
    <col min="15121" max="15121" width="11.5703125" style="83" customWidth="1"/>
    <col min="15122" max="15122" width="13.42578125" style="83" customWidth="1"/>
    <col min="15123" max="15123" width="13.140625" style="83" bestFit="1" customWidth="1"/>
    <col min="15124" max="15360" width="9.140625" style="83"/>
    <col min="15361" max="15361" width="4.140625" style="83" customWidth="1"/>
    <col min="15362" max="15362" width="11.7109375" style="83" customWidth="1"/>
    <col min="15363" max="15363" width="23" style="83" customWidth="1"/>
    <col min="15364" max="15364" width="12.5703125" style="83" customWidth="1"/>
    <col min="15365" max="15365" width="11.42578125" style="83" customWidth="1"/>
    <col min="15366" max="15366" width="12.28515625" style="83" customWidth="1"/>
    <col min="15367" max="15367" width="13" style="83" customWidth="1"/>
    <col min="15368" max="15368" width="11.5703125" style="83" customWidth="1"/>
    <col min="15369" max="15370" width="11.85546875" style="83" bestFit="1" customWidth="1"/>
    <col min="15371" max="15371" width="12.42578125" style="83" customWidth="1"/>
    <col min="15372" max="15376" width="11.85546875" style="83" bestFit="1" customWidth="1"/>
    <col min="15377" max="15377" width="11.5703125" style="83" customWidth="1"/>
    <col min="15378" max="15378" width="13.42578125" style="83" customWidth="1"/>
    <col min="15379" max="15379" width="13.140625" style="83" bestFit="1" customWidth="1"/>
    <col min="15380" max="15616" width="9.140625" style="83"/>
    <col min="15617" max="15617" width="4.140625" style="83" customWidth="1"/>
    <col min="15618" max="15618" width="11.7109375" style="83" customWidth="1"/>
    <col min="15619" max="15619" width="23" style="83" customWidth="1"/>
    <col min="15620" max="15620" width="12.5703125" style="83" customWidth="1"/>
    <col min="15621" max="15621" width="11.42578125" style="83" customWidth="1"/>
    <col min="15622" max="15622" width="12.28515625" style="83" customWidth="1"/>
    <col min="15623" max="15623" width="13" style="83" customWidth="1"/>
    <col min="15624" max="15624" width="11.5703125" style="83" customWidth="1"/>
    <col min="15625" max="15626" width="11.85546875" style="83" bestFit="1" customWidth="1"/>
    <col min="15627" max="15627" width="12.42578125" style="83" customWidth="1"/>
    <col min="15628" max="15632" width="11.85546875" style="83" bestFit="1" customWidth="1"/>
    <col min="15633" max="15633" width="11.5703125" style="83" customWidth="1"/>
    <col min="15634" max="15634" width="13.42578125" style="83" customWidth="1"/>
    <col min="15635" max="15635" width="13.140625" style="83" bestFit="1" customWidth="1"/>
    <col min="15636" max="15872" width="9.140625" style="83"/>
    <col min="15873" max="15873" width="4.140625" style="83" customWidth="1"/>
    <col min="15874" max="15874" width="11.7109375" style="83" customWidth="1"/>
    <col min="15875" max="15875" width="23" style="83" customWidth="1"/>
    <col min="15876" max="15876" width="12.5703125" style="83" customWidth="1"/>
    <col min="15877" max="15877" width="11.42578125" style="83" customWidth="1"/>
    <col min="15878" max="15878" width="12.28515625" style="83" customWidth="1"/>
    <col min="15879" max="15879" width="13" style="83" customWidth="1"/>
    <col min="15880" max="15880" width="11.5703125" style="83" customWidth="1"/>
    <col min="15881" max="15882" width="11.85546875" style="83" bestFit="1" customWidth="1"/>
    <col min="15883" max="15883" width="12.42578125" style="83" customWidth="1"/>
    <col min="15884" max="15888" width="11.85546875" style="83" bestFit="1" customWidth="1"/>
    <col min="15889" max="15889" width="11.5703125" style="83" customWidth="1"/>
    <col min="15890" max="15890" width="13.42578125" style="83" customWidth="1"/>
    <col min="15891" max="15891" width="13.140625" style="83" bestFit="1" customWidth="1"/>
    <col min="15892" max="16128" width="9.140625" style="83"/>
    <col min="16129" max="16129" width="4.140625" style="83" customWidth="1"/>
    <col min="16130" max="16130" width="11.7109375" style="83" customWidth="1"/>
    <col min="16131" max="16131" width="23" style="83" customWidth="1"/>
    <col min="16132" max="16132" width="12.5703125" style="83" customWidth="1"/>
    <col min="16133" max="16133" width="11.42578125" style="83" customWidth="1"/>
    <col min="16134" max="16134" width="12.28515625" style="83" customWidth="1"/>
    <col min="16135" max="16135" width="13" style="83" customWidth="1"/>
    <col min="16136" max="16136" width="11.5703125" style="83" customWidth="1"/>
    <col min="16137" max="16138" width="11.85546875" style="83" bestFit="1" customWidth="1"/>
    <col min="16139" max="16139" width="12.42578125" style="83" customWidth="1"/>
    <col min="16140" max="16144" width="11.85546875" style="83" bestFit="1" customWidth="1"/>
    <col min="16145" max="16145" width="11.5703125" style="83" customWidth="1"/>
    <col min="16146" max="16146" width="13.42578125" style="83" customWidth="1"/>
    <col min="16147" max="16147" width="13.140625" style="83" bestFit="1" customWidth="1"/>
    <col min="16148" max="16384" width="9.140625" style="83"/>
  </cols>
  <sheetData>
    <row r="1" spans="1:19" s="79" customFormat="1" ht="26.25" thickBot="1" x14ac:dyDescent="0.3">
      <c r="A1" s="73"/>
      <c r="B1" s="109" t="s">
        <v>60</v>
      </c>
      <c r="C1" s="74" t="s">
        <v>16</v>
      </c>
      <c r="D1" s="75" t="s">
        <v>17</v>
      </c>
      <c r="E1" s="76" t="s">
        <v>18</v>
      </c>
      <c r="F1" s="77" t="s">
        <v>19</v>
      </c>
      <c r="G1" s="77" t="s">
        <v>20</v>
      </c>
      <c r="H1" s="77" t="s">
        <v>21</v>
      </c>
      <c r="I1" s="77" t="s">
        <v>22</v>
      </c>
      <c r="J1" s="77" t="s">
        <v>23</v>
      </c>
      <c r="K1" s="77" t="s">
        <v>24</v>
      </c>
      <c r="L1" s="77" t="s">
        <v>25</v>
      </c>
      <c r="M1" s="78" t="s">
        <v>26</v>
      </c>
      <c r="N1" s="78" t="s">
        <v>27</v>
      </c>
      <c r="O1" s="78" t="s">
        <v>28</v>
      </c>
      <c r="P1" s="78" t="s">
        <v>29</v>
      </c>
      <c r="Q1" s="78" t="s">
        <v>30</v>
      </c>
      <c r="R1" s="110" t="s">
        <v>15</v>
      </c>
    </row>
    <row r="2" spans="1:19" ht="15.75" customHeight="1" x14ac:dyDescent="0.25">
      <c r="A2" s="80">
        <v>1</v>
      </c>
      <c r="B2" s="145" t="s">
        <v>88</v>
      </c>
      <c r="C2" s="114" t="s">
        <v>102</v>
      </c>
      <c r="D2" s="115" t="s">
        <v>75</v>
      </c>
      <c r="E2" s="115" t="s">
        <v>76</v>
      </c>
      <c r="F2" s="82">
        <v>868.54</v>
      </c>
      <c r="G2" s="82">
        <v>868.54</v>
      </c>
      <c r="H2" s="82">
        <v>868.54</v>
      </c>
      <c r="I2" s="82">
        <v>868.54</v>
      </c>
      <c r="J2" s="82"/>
      <c r="K2" s="82"/>
      <c r="L2" s="82"/>
      <c r="M2" s="82"/>
      <c r="N2" s="82"/>
      <c r="O2" s="82"/>
      <c r="P2" s="82"/>
      <c r="Q2" s="82"/>
      <c r="R2" s="82">
        <f>SUM(F2:Q2)</f>
        <v>3474.16</v>
      </c>
      <c r="S2" s="88"/>
    </row>
    <row r="3" spans="1:19" ht="12.75" customHeight="1" x14ac:dyDescent="0.25">
      <c r="A3" s="80">
        <v>2</v>
      </c>
      <c r="B3" s="145" t="s">
        <v>89</v>
      </c>
      <c r="C3" s="114" t="s">
        <v>103</v>
      </c>
      <c r="D3" s="115" t="s">
        <v>75</v>
      </c>
      <c r="E3" s="115" t="s">
        <v>76</v>
      </c>
      <c r="F3" s="82">
        <v>868.54</v>
      </c>
      <c r="G3" s="82">
        <v>868.54</v>
      </c>
      <c r="H3" s="82">
        <v>868.54</v>
      </c>
      <c r="I3" s="82">
        <v>868.54</v>
      </c>
      <c r="J3" s="82"/>
      <c r="K3" s="82"/>
      <c r="L3" s="82"/>
      <c r="M3" s="82"/>
      <c r="N3" s="82"/>
      <c r="O3" s="82"/>
      <c r="P3" s="82"/>
      <c r="Q3" s="82"/>
      <c r="R3" s="82">
        <f t="shared" ref="R3:R23" si="0">SUM(F3:Q3)</f>
        <v>3474.16</v>
      </c>
      <c r="S3" s="88"/>
    </row>
    <row r="4" spans="1:19" ht="11.25" customHeight="1" x14ac:dyDescent="0.25">
      <c r="A4" s="80">
        <v>3</v>
      </c>
      <c r="B4" s="145" t="s">
        <v>90</v>
      </c>
      <c r="C4" s="114" t="s">
        <v>104</v>
      </c>
      <c r="D4" s="115" t="s">
        <v>119</v>
      </c>
      <c r="E4" s="115" t="s">
        <v>120</v>
      </c>
      <c r="F4" s="82">
        <v>868.54</v>
      </c>
      <c r="G4" s="82">
        <v>868.54</v>
      </c>
      <c r="H4" s="82">
        <v>868.54</v>
      </c>
      <c r="I4" s="82">
        <v>868.54</v>
      </c>
      <c r="J4" s="82">
        <v>868.54</v>
      </c>
      <c r="K4" s="82">
        <v>868.54</v>
      </c>
      <c r="L4" s="82"/>
      <c r="M4" s="82"/>
      <c r="N4" s="82"/>
      <c r="O4" s="82"/>
      <c r="P4" s="82"/>
      <c r="Q4" s="82"/>
      <c r="R4" s="82">
        <f t="shared" si="0"/>
        <v>5211.24</v>
      </c>
      <c r="S4" s="88"/>
    </row>
    <row r="5" spans="1:19" ht="11.25" customHeight="1" x14ac:dyDescent="0.25">
      <c r="A5" s="80">
        <v>4</v>
      </c>
      <c r="B5" s="145" t="s">
        <v>92</v>
      </c>
      <c r="C5" s="114" t="s">
        <v>105</v>
      </c>
      <c r="D5" s="115" t="s">
        <v>117</v>
      </c>
      <c r="E5" s="115" t="s">
        <v>118</v>
      </c>
      <c r="F5" s="82">
        <v>868.54</v>
      </c>
      <c r="G5" s="82">
        <v>868.54</v>
      </c>
      <c r="H5" s="82">
        <v>868.54</v>
      </c>
      <c r="I5" s="82">
        <v>868.54</v>
      </c>
      <c r="J5" s="82">
        <v>868.54</v>
      </c>
      <c r="K5" s="82">
        <v>868.54</v>
      </c>
      <c r="L5" s="82">
        <v>868.54</v>
      </c>
      <c r="M5" s="82">
        <v>868.54</v>
      </c>
      <c r="N5" s="82">
        <v>868.54</v>
      </c>
      <c r="O5" s="82">
        <v>868.54</v>
      </c>
      <c r="P5" s="82"/>
      <c r="Q5" s="82"/>
      <c r="R5" s="82">
        <f t="shared" si="0"/>
        <v>8685.4</v>
      </c>
      <c r="S5" s="88"/>
    </row>
    <row r="6" spans="1:19" ht="11.25" customHeight="1" x14ac:dyDescent="0.25">
      <c r="A6" s="80">
        <v>5</v>
      </c>
      <c r="B6" s="145" t="s">
        <v>155</v>
      </c>
      <c r="C6" s="125" t="s">
        <v>94</v>
      </c>
      <c r="D6" s="115" t="s">
        <v>106</v>
      </c>
      <c r="E6" s="115" t="s">
        <v>107</v>
      </c>
      <c r="F6" s="82">
        <v>868.54</v>
      </c>
      <c r="G6" s="82">
        <v>868.54</v>
      </c>
      <c r="H6" s="82">
        <v>868.54</v>
      </c>
      <c r="I6" s="82">
        <v>868.54</v>
      </c>
      <c r="J6" s="82">
        <v>868.54</v>
      </c>
      <c r="K6" s="82">
        <v>868.54</v>
      </c>
      <c r="L6" s="82">
        <v>868.54</v>
      </c>
      <c r="M6" s="82">
        <v>868.54</v>
      </c>
      <c r="N6" s="82">
        <v>868.54</v>
      </c>
      <c r="O6" s="82">
        <v>868.54</v>
      </c>
      <c r="P6" s="82">
        <v>868.54</v>
      </c>
      <c r="Q6" s="82">
        <v>868.54</v>
      </c>
      <c r="R6" s="82">
        <f t="shared" si="0"/>
        <v>10422.48</v>
      </c>
      <c r="S6" s="88"/>
    </row>
    <row r="7" spans="1:19" ht="11.25" customHeight="1" x14ac:dyDescent="0.25">
      <c r="A7" s="80">
        <v>6</v>
      </c>
      <c r="B7" s="145" t="s">
        <v>156</v>
      </c>
      <c r="C7" s="125" t="s">
        <v>108</v>
      </c>
      <c r="D7" s="115" t="s">
        <v>113</v>
      </c>
      <c r="E7" s="115" t="s">
        <v>114</v>
      </c>
      <c r="F7" s="82">
        <v>868.54</v>
      </c>
      <c r="G7" s="82">
        <v>868.54</v>
      </c>
      <c r="H7" s="82">
        <v>868.54</v>
      </c>
      <c r="I7" s="82">
        <v>868.54</v>
      </c>
      <c r="J7" s="82">
        <v>868.54</v>
      </c>
      <c r="K7" s="82">
        <v>868.54</v>
      </c>
      <c r="L7" s="82">
        <v>868.54</v>
      </c>
      <c r="M7" s="82">
        <v>868.54</v>
      </c>
      <c r="N7" s="82">
        <v>868.54</v>
      </c>
      <c r="O7" s="82">
        <v>868.54</v>
      </c>
      <c r="P7" s="82">
        <v>868.54</v>
      </c>
      <c r="Q7" s="82">
        <v>868.54</v>
      </c>
      <c r="R7" s="82">
        <f t="shared" si="0"/>
        <v>10422.48</v>
      </c>
      <c r="S7" s="88"/>
    </row>
    <row r="8" spans="1:19" ht="11.25" customHeight="1" x14ac:dyDescent="0.25">
      <c r="A8" s="80">
        <v>7</v>
      </c>
      <c r="B8" s="145" t="s">
        <v>158</v>
      </c>
      <c r="C8" s="125" t="s">
        <v>110</v>
      </c>
      <c r="D8" s="115" t="s">
        <v>113</v>
      </c>
      <c r="E8" s="115" t="s">
        <v>114</v>
      </c>
      <c r="F8" s="82">
        <v>868.54</v>
      </c>
      <c r="G8" s="82">
        <v>868.54</v>
      </c>
      <c r="H8" s="82">
        <v>868.54</v>
      </c>
      <c r="I8" s="82">
        <v>868.54</v>
      </c>
      <c r="J8" s="82">
        <v>868.54</v>
      </c>
      <c r="K8" s="82">
        <v>868.54</v>
      </c>
      <c r="L8" s="82">
        <v>868.54</v>
      </c>
      <c r="M8" s="82">
        <v>868.54</v>
      </c>
      <c r="N8" s="82">
        <v>868.54</v>
      </c>
      <c r="O8" s="82">
        <v>868.54</v>
      </c>
      <c r="P8" s="82">
        <v>868.54</v>
      </c>
      <c r="Q8" s="82">
        <v>868.54</v>
      </c>
      <c r="R8" s="82">
        <f t="shared" si="0"/>
        <v>10422.48</v>
      </c>
      <c r="S8" s="88"/>
    </row>
    <row r="9" spans="1:19" ht="11.25" customHeight="1" x14ac:dyDescent="0.25">
      <c r="A9" s="80">
        <v>8</v>
      </c>
      <c r="B9" s="145" t="s">
        <v>160</v>
      </c>
      <c r="C9" s="125" t="s">
        <v>159</v>
      </c>
      <c r="D9" s="115" t="s">
        <v>113</v>
      </c>
      <c r="E9" s="115" t="s">
        <v>114</v>
      </c>
      <c r="F9" s="82">
        <v>868.54</v>
      </c>
      <c r="G9" s="82">
        <v>868.54</v>
      </c>
      <c r="H9" s="82">
        <v>868.54</v>
      </c>
      <c r="I9" s="82">
        <v>868.54</v>
      </c>
      <c r="J9" s="82">
        <v>868.54</v>
      </c>
      <c r="K9" s="82">
        <v>868.54</v>
      </c>
      <c r="L9" s="82">
        <v>868.54</v>
      </c>
      <c r="M9" s="82">
        <v>868.54</v>
      </c>
      <c r="N9" s="82">
        <v>868.54</v>
      </c>
      <c r="O9" s="82">
        <v>868.54</v>
      </c>
      <c r="P9" s="82">
        <v>868.54</v>
      </c>
      <c r="Q9" s="82">
        <v>868.54</v>
      </c>
      <c r="R9" s="82">
        <f t="shared" si="0"/>
        <v>10422.48</v>
      </c>
      <c r="S9" s="88"/>
    </row>
    <row r="10" spans="1:19" ht="11.25" customHeight="1" x14ac:dyDescent="0.25">
      <c r="A10" s="80">
        <v>9</v>
      </c>
      <c r="B10" s="145" t="s">
        <v>161</v>
      </c>
      <c r="C10" s="125" t="s">
        <v>112</v>
      </c>
      <c r="D10" s="115" t="s">
        <v>113</v>
      </c>
      <c r="E10" s="115" t="s">
        <v>114</v>
      </c>
      <c r="F10" s="82">
        <v>868.54</v>
      </c>
      <c r="G10" s="82">
        <v>868.54</v>
      </c>
      <c r="H10" s="82">
        <v>868.54</v>
      </c>
      <c r="I10" s="82">
        <v>868.54</v>
      </c>
      <c r="J10" s="82">
        <v>868.54</v>
      </c>
      <c r="K10" s="82">
        <v>868.54</v>
      </c>
      <c r="L10" s="82">
        <v>868.54</v>
      </c>
      <c r="M10" s="82">
        <v>868.54</v>
      </c>
      <c r="N10" s="82">
        <v>868.54</v>
      </c>
      <c r="O10" s="82">
        <v>868.54</v>
      </c>
      <c r="P10" s="82">
        <v>868.54</v>
      </c>
      <c r="Q10" s="82">
        <v>868.54</v>
      </c>
      <c r="R10" s="82">
        <f t="shared" si="0"/>
        <v>10422.48</v>
      </c>
      <c r="S10" s="88"/>
    </row>
    <row r="11" spans="1:19" ht="11.25" customHeight="1" x14ac:dyDescent="0.25">
      <c r="A11" s="80">
        <v>10</v>
      </c>
      <c r="B11" s="124"/>
      <c r="C11" s="125" t="s">
        <v>82</v>
      </c>
      <c r="D11" s="115" t="s">
        <v>143</v>
      </c>
      <c r="E11" s="115" t="s">
        <v>144</v>
      </c>
      <c r="F11" s="82">
        <v>868.54</v>
      </c>
      <c r="G11" s="82">
        <v>868.54</v>
      </c>
      <c r="H11" s="82">
        <v>868.54</v>
      </c>
      <c r="I11" s="82">
        <v>868.54</v>
      </c>
      <c r="J11" s="82">
        <v>868.54</v>
      </c>
      <c r="K11" s="82">
        <v>868.54</v>
      </c>
      <c r="L11" s="82">
        <v>868.54</v>
      </c>
      <c r="M11" s="82">
        <v>868.54</v>
      </c>
      <c r="N11" s="82">
        <v>868.54</v>
      </c>
      <c r="O11" s="82">
        <v>868.54</v>
      </c>
      <c r="P11" s="82">
        <v>868.54</v>
      </c>
      <c r="Q11" s="82">
        <v>868.54</v>
      </c>
      <c r="R11" s="82">
        <f t="shared" si="0"/>
        <v>10422.48</v>
      </c>
      <c r="S11" s="88"/>
    </row>
    <row r="12" spans="1:19" ht="11.25" customHeight="1" x14ac:dyDescent="0.25">
      <c r="A12" s="80">
        <v>11</v>
      </c>
      <c r="B12" s="124"/>
      <c r="C12" s="125" t="s">
        <v>82</v>
      </c>
      <c r="D12" s="115" t="s">
        <v>143</v>
      </c>
      <c r="E12" s="115" t="s">
        <v>144</v>
      </c>
      <c r="F12" s="82">
        <v>868.54</v>
      </c>
      <c r="G12" s="82">
        <v>868.54</v>
      </c>
      <c r="H12" s="82">
        <v>868.54</v>
      </c>
      <c r="I12" s="82">
        <v>868.54</v>
      </c>
      <c r="J12" s="82">
        <v>868.54</v>
      </c>
      <c r="K12" s="82">
        <v>868.54</v>
      </c>
      <c r="L12" s="82">
        <v>868.54</v>
      </c>
      <c r="M12" s="82">
        <v>868.54</v>
      </c>
      <c r="N12" s="82">
        <v>868.54</v>
      </c>
      <c r="O12" s="82">
        <v>868.54</v>
      </c>
      <c r="P12" s="82">
        <v>868.54</v>
      </c>
      <c r="Q12" s="82">
        <v>868.54</v>
      </c>
      <c r="R12" s="82">
        <f t="shared" si="0"/>
        <v>10422.48</v>
      </c>
      <c r="S12" s="88"/>
    </row>
    <row r="13" spans="1:19" ht="11.25" customHeight="1" x14ac:dyDescent="0.25">
      <c r="A13" s="80">
        <v>12</v>
      </c>
      <c r="B13" s="124"/>
      <c r="C13" s="125" t="s">
        <v>82</v>
      </c>
      <c r="D13" s="115" t="s">
        <v>143</v>
      </c>
      <c r="E13" s="115" t="s">
        <v>144</v>
      </c>
      <c r="F13" s="82">
        <v>868.54</v>
      </c>
      <c r="G13" s="82">
        <v>868.54</v>
      </c>
      <c r="H13" s="82">
        <v>868.54</v>
      </c>
      <c r="I13" s="82">
        <v>868.54</v>
      </c>
      <c r="J13" s="82">
        <v>868.54</v>
      </c>
      <c r="K13" s="82">
        <v>868.54</v>
      </c>
      <c r="L13" s="82">
        <v>868.54</v>
      </c>
      <c r="M13" s="82">
        <v>868.54</v>
      </c>
      <c r="N13" s="82">
        <v>868.54</v>
      </c>
      <c r="O13" s="82">
        <v>868.54</v>
      </c>
      <c r="P13" s="82">
        <v>868.54</v>
      </c>
      <c r="Q13" s="82">
        <v>868.54</v>
      </c>
      <c r="R13" s="82">
        <f t="shared" si="0"/>
        <v>10422.48</v>
      </c>
      <c r="S13" s="88"/>
    </row>
    <row r="14" spans="1:19" ht="11.25" customHeight="1" x14ac:dyDescent="0.25">
      <c r="A14" s="80">
        <v>13</v>
      </c>
      <c r="B14" s="124"/>
      <c r="C14" s="125" t="s">
        <v>82</v>
      </c>
      <c r="D14" s="115" t="s">
        <v>143</v>
      </c>
      <c r="E14" s="115" t="s">
        <v>144</v>
      </c>
      <c r="F14" s="82">
        <v>868.54</v>
      </c>
      <c r="G14" s="82">
        <v>868.54</v>
      </c>
      <c r="H14" s="82">
        <v>868.54</v>
      </c>
      <c r="I14" s="82">
        <v>868.54</v>
      </c>
      <c r="J14" s="82">
        <v>868.54</v>
      </c>
      <c r="K14" s="82">
        <v>868.54</v>
      </c>
      <c r="L14" s="82">
        <v>868.54</v>
      </c>
      <c r="M14" s="82">
        <v>868.54</v>
      </c>
      <c r="N14" s="82">
        <v>868.54</v>
      </c>
      <c r="O14" s="82">
        <v>868.54</v>
      </c>
      <c r="P14" s="82">
        <v>868.54</v>
      </c>
      <c r="Q14" s="82">
        <v>868.54</v>
      </c>
      <c r="R14" s="82">
        <f t="shared" si="0"/>
        <v>10422.48</v>
      </c>
      <c r="S14" s="88"/>
    </row>
    <row r="15" spans="1:19" ht="11.25" customHeight="1" x14ac:dyDescent="0.25">
      <c r="A15" s="80">
        <v>14</v>
      </c>
      <c r="B15" s="124"/>
      <c r="C15" s="125" t="s">
        <v>82</v>
      </c>
      <c r="D15" s="115" t="s">
        <v>143</v>
      </c>
      <c r="E15" s="115" t="s">
        <v>144</v>
      </c>
      <c r="F15" s="82">
        <v>868.54</v>
      </c>
      <c r="G15" s="82">
        <v>868.54</v>
      </c>
      <c r="H15" s="82">
        <v>868.54</v>
      </c>
      <c r="I15" s="82">
        <v>868.54</v>
      </c>
      <c r="J15" s="82">
        <v>868.54</v>
      </c>
      <c r="K15" s="82">
        <v>868.54</v>
      </c>
      <c r="L15" s="82">
        <v>868.54</v>
      </c>
      <c r="M15" s="82">
        <v>868.54</v>
      </c>
      <c r="N15" s="82">
        <v>868.54</v>
      </c>
      <c r="O15" s="82">
        <v>868.54</v>
      </c>
      <c r="P15" s="82">
        <v>868.54</v>
      </c>
      <c r="Q15" s="82">
        <v>868.54</v>
      </c>
      <c r="R15" s="82">
        <f t="shared" si="0"/>
        <v>10422.48</v>
      </c>
      <c r="S15" s="88"/>
    </row>
    <row r="16" spans="1:19" ht="11.25" customHeight="1" x14ac:dyDescent="0.25">
      <c r="A16" s="80">
        <v>15</v>
      </c>
      <c r="B16" s="124"/>
      <c r="C16" s="125" t="s">
        <v>82</v>
      </c>
      <c r="D16" s="115" t="s">
        <v>143</v>
      </c>
      <c r="E16" s="115" t="s">
        <v>144</v>
      </c>
      <c r="F16" s="82">
        <v>868.54</v>
      </c>
      <c r="G16" s="82">
        <v>868.54</v>
      </c>
      <c r="H16" s="82">
        <v>868.54</v>
      </c>
      <c r="I16" s="82">
        <v>868.54</v>
      </c>
      <c r="J16" s="82">
        <v>868.54</v>
      </c>
      <c r="K16" s="82">
        <v>868.54</v>
      </c>
      <c r="L16" s="82">
        <v>868.54</v>
      </c>
      <c r="M16" s="82">
        <v>868.54</v>
      </c>
      <c r="N16" s="82">
        <v>868.54</v>
      </c>
      <c r="O16" s="82">
        <v>868.54</v>
      </c>
      <c r="P16" s="82">
        <v>868.54</v>
      </c>
      <c r="Q16" s="82">
        <v>868.54</v>
      </c>
      <c r="R16" s="82">
        <f t="shared" si="0"/>
        <v>10422.48</v>
      </c>
      <c r="S16" s="88"/>
    </row>
    <row r="17" spans="1:19" ht="11.25" customHeight="1" x14ac:dyDescent="0.25">
      <c r="A17" s="80">
        <v>16</v>
      </c>
      <c r="B17" s="124"/>
      <c r="C17" s="125" t="s">
        <v>82</v>
      </c>
      <c r="D17" s="115" t="s">
        <v>143</v>
      </c>
      <c r="E17" s="115" t="s">
        <v>144</v>
      </c>
      <c r="F17" s="82">
        <v>868.54</v>
      </c>
      <c r="G17" s="82">
        <v>868.54</v>
      </c>
      <c r="H17" s="82">
        <v>868.54</v>
      </c>
      <c r="I17" s="82">
        <v>868.54</v>
      </c>
      <c r="J17" s="82">
        <v>868.54</v>
      </c>
      <c r="K17" s="82">
        <v>868.54</v>
      </c>
      <c r="L17" s="82">
        <v>868.54</v>
      </c>
      <c r="M17" s="82">
        <v>868.54</v>
      </c>
      <c r="N17" s="82">
        <v>868.54</v>
      </c>
      <c r="O17" s="82">
        <v>868.54</v>
      </c>
      <c r="P17" s="82">
        <v>868.54</v>
      </c>
      <c r="Q17" s="82">
        <v>868.54</v>
      </c>
      <c r="R17" s="82">
        <f t="shared" si="0"/>
        <v>10422.48</v>
      </c>
      <c r="S17" s="88"/>
    </row>
    <row r="18" spans="1:19" ht="11.25" customHeight="1" x14ac:dyDescent="0.25">
      <c r="A18" s="80">
        <v>17</v>
      </c>
      <c r="B18" s="124"/>
      <c r="C18" s="125" t="s">
        <v>82</v>
      </c>
      <c r="D18" s="115" t="s">
        <v>143</v>
      </c>
      <c r="E18" s="115" t="s">
        <v>144</v>
      </c>
      <c r="F18" s="82">
        <v>868.54</v>
      </c>
      <c r="G18" s="82">
        <v>868.54</v>
      </c>
      <c r="H18" s="82">
        <v>868.54</v>
      </c>
      <c r="I18" s="82">
        <v>868.54</v>
      </c>
      <c r="J18" s="82">
        <v>868.54</v>
      </c>
      <c r="K18" s="82">
        <v>868.54</v>
      </c>
      <c r="L18" s="82">
        <v>868.54</v>
      </c>
      <c r="M18" s="82">
        <v>868.54</v>
      </c>
      <c r="N18" s="82">
        <v>868.54</v>
      </c>
      <c r="O18" s="82">
        <v>868.54</v>
      </c>
      <c r="P18" s="82">
        <v>868.54</v>
      </c>
      <c r="Q18" s="82">
        <v>868.54</v>
      </c>
      <c r="R18" s="82">
        <f t="shared" si="0"/>
        <v>10422.48</v>
      </c>
      <c r="S18" s="88"/>
    </row>
    <row r="19" spans="1:19" ht="11.25" customHeight="1" x14ac:dyDescent="0.25">
      <c r="A19" s="80">
        <v>18</v>
      </c>
      <c r="B19" s="124"/>
      <c r="C19" s="125" t="s">
        <v>82</v>
      </c>
      <c r="D19" s="115" t="s">
        <v>143</v>
      </c>
      <c r="E19" s="115" t="s">
        <v>144</v>
      </c>
      <c r="F19" s="82">
        <v>868.54</v>
      </c>
      <c r="G19" s="82">
        <v>868.54</v>
      </c>
      <c r="H19" s="82">
        <v>868.54</v>
      </c>
      <c r="I19" s="82">
        <v>868.54</v>
      </c>
      <c r="J19" s="82">
        <v>868.54</v>
      </c>
      <c r="K19" s="82">
        <v>868.54</v>
      </c>
      <c r="L19" s="82">
        <v>868.54</v>
      </c>
      <c r="M19" s="82">
        <v>868.54</v>
      </c>
      <c r="N19" s="82">
        <v>868.54</v>
      </c>
      <c r="O19" s="82">
        <v>868.54</v>
      </c>
      <c r="P19" s="82">
        <v>868.54</v>
      </c>
      <c r="Q19" s="82">
        <v>868.54</v>
      </c>
      <c r="R19" s="82">
        <f t="shared" si="0"/>
        <v>10422.48</v>
      </c>
      <c r="S19" s="88"/>
    </row>
    <row r="20" spans="1:19" ht="11.25" customHeight="1" x14ac:dyDescent="0.25">
      <c r="A20" s="80">
        <v>19</v>
      </c>
      <c r="B20" s="124"/>
      <c r="C20" s="125" t="s">
        <v>82</v>
      </c>
      <c r="D20" s="115" t="s">
        <v>143</v>
      </c>
      <c r="E20" s="115" t="s">
        <v>144</v>
      </c>
      <c r="F20" s="82">
        <v>868.54</v>
      </c>
      <c r="G20" s="82">
        <v>868.54</v>
      </c>
      <c r="H20" s="82">
        <v>868.54</v>
      </c>
      <c r="I20" s="82">
        <v>868.54</v>
      </c>
      <c r="J20" s="82">
        <v>868.54</v>
      </c>
      <c r="K20" s="82">
        <v>868.54</v>
      </c>
      <c r="L20" s="82">
        <v>868.54</v>
      </c>
      <c r="M20" s="82">
        <v>868.54</v>
      </c>
      <c r="N20" s="82">
        <v>868.54</v>
      </c>
      <c r="O20" s="82">
        <v>868.54</v>
      </c>
      <c r="P20" s="82">
        <v>868.54</v>
      </c>
      <c r="Q20" s="82">
        <v>868.54</v>
      </c>
      <c r="R20" s="82">
        <f t="shared" si="0"/>
        <v>10422.48</v>
      </c>
      <c r="S20" s="88"/>
    </row>
    <row r="21" spans="1:19" ht="11.25" customHeight="1" x14ac:dyDescent="0.25">
      <c r="A21" s="80">
        <v>20</v>
      </c>
      <c r="B21" s="124"/>
      <c r="C21" s="125" t="s">
        <v>82</v>
      </c>
      <c r="D21" s="115" t="s">
        <v>143</v>
      </c>
      <c r="E21" s="115" t="s">
        <v>144</v>
      </c>
      <c r="F21" s="82">
        <v>868.54</v>
      </c>
      <c r="G21" s="82">
        <v>868.54</v>
      </c>
      <c r="H21" s="82">
        <v>868.54</v>
      </c>
      <c r="I21" s="82">
        <v>868.54</v>
      </c>
      <c r="J21" s="82">
        <v>868.54</v>
      </c>
      <c r="K21" s="82">
        <v>868.54</v>
      </c>
      <c r="L21" s="82">
        <v>868.54</v>
      </c>
      <c r="M21" s="82">
        <v>868.54</v>
      </c>
      <c r="N21" s="82">
        <v>868.54</v>
      </c>
      <c r="O21" s="82">
        <v>868.54</v>
      </c>
      <c r="P21" s="82">
        <v>868.54</v>
      </c>
      <c r="Q21" s="82">
        <v>868.54</v>
      </c>
      <c r="R21" s="82">
        <f t="shared" si="0"/>
        <v>10422.48</v>
      </c>
      <c r="S21" s="88"/>
    </row>
    <row r="22" spans="1:19" ht="11.25" customHeight="1" x14ac:dyDescent="0.25">
      <c r="A22" s="80">
        <v>21</v>
      </c>
      <c r="B22" s="124"/>
      <c r="C22" s="125" t="s">
        <v>82</v>
      </c>
      <c r="D22" s="115" t="s">
        <v>143</v>
      </c>
      <c r="E22" s="115" t="s">
        <v>144</v>
      </c>
      <c r="F22" s="82">
        <v>868.54</v>
      </c>
      <c r="G22" s="82">
        <v>868.54</v>
      </c>
      <c r="H22" s="82">
        <v>868.54</v>
      </c>
      <c r="I22" s="82">
        <v>868.54</v>
      </c>
      <c r="J22" s="82">
        <v>868.54</v>
      </c>
      <c r="K22" s="82">
        <v>868.54</v>
      </c>
      <c r="L22" s="82">
        <v>868.54</v>
      </c>
      <c r="M22" s="82">
        <v>868.54</v>
      </c>
      <c r="N22" s="82">
        <v>868.54</v>
      </c>
      <c r="O22" s="82">
        <v>868.54</v>
      </c>
      <c r="P22" s="82">
        <v>868.54</v>
      </c>
      <c r="Q22" s="82">
        <v>868.54</v>
      </c>
      <c r="R22" s="82">
        <f t="shared" si="0"/>
        <v>10422.48</v>
      </c>
      <c r="S22" s="88"/>
    </row>
    <row r="23" spans="1:19" ht="11.25" customHeight="1" thickBot="1" x14ac:dyDescent="0.3">
      <c r="A23" s="80">
        <v>22</v>
      </c>
      <c r="B23" s="124"/>
      <c r="C23" s="125" t="s">
        <v>82</v>
      </c>
      <c r="D23" s="115" t="s">
        <v>143</v>
      </c>
      <c r="E23" s="115" t="s">
        <v>144</v>
      </c>
      <c r="F23" s="82">
        <v>868.54</v>
      </c>
      <c r="G23" s="82">
        <v>868.54</v>
      </c>
      <c r="H23" s="82">
        <v>868.54</v>
      </c>
      <c r="I23" s="82">
        <v>868.54</v>
      </c>
      <c r="J23" s="82">
        <v>868.54</v>
      </c>
      <c r="K23" s="82">
        <v>868.54</v>
      </c>
      <c r="L23" s="82">
        <v>868.54</v>
      </c>
      <c r="M23" s="82">
        <v>868.54</v>
      </c>
      <c r="N23" s="82">
        <v>868.54</v>
      </c>
      <c r="O23" s="82">
        <v>868.54</v>
      </c>
      <c r="P23" s="82">
        <v>868.54</v>
      </c>
      <c r="Q23" s="82">
        <v>868.54</v>
      </c>
      <c r="R23" s="82">
        <f t="shared" si="0"/>
        <v>10422.48</v>
      </c>
      <c r="S23" s="88"/>
    </row>
    <row r="24" spans="1:19" ht="12.75" customHeight="1" thickBot="1" x14ac:dyDescent="0.25">
      <c r="A24" s="85"/>
      <c r="B24" s="274" t="s">
        <v>74</v>
      </c>
      <c r="C24" s="275"/>
      <c r="D24" s="89"/>
      <c r="F24" s="87">
        <f t="shared" ref="F24:Q24" si="1">SUM(F2:F23)</f>
        <v>19107.880000000008</v>
      </c>
      <c r="G24" s="87">
        <f t="shared" si="1"/>
        <v>19107.880000000008</v>
      </c>
      <c r="H24" s="87">
        <f t="shared" si="1"/>
        <v>19107.880000000008</v>
      </c>
      <c r="I24" s="87">
        <f t="shared" si="1"/>
        <v>19107.880000000008</v>
      </c>
      <c r="J24" s="87">
        <f t="shared" si="1"/>
        <v>17370.800000000007</v>
      </c>
      <c r="K24" s="87">
        <f t="shared" si="1"/>
        <v>17370.800000000007</v>
      </c>
      <c r="L24" s="87">
        <f t="shared" si="1"/>
        <v>16502.260000000006</v>
      </c>
      <c r="M24" s="87">
        <f t="shared" si="1"/>
        <v>16502.260000000006</v>
      </c>
      <c r="N24" s="87">
        <f t="shared" si="1"/>
        <v>16502.260000000006</v>
      </c>
      <c r="O24" s="87">
        <f t="shared" si="1"/>
        <v>16502.260000000006</v>
      </c>
      <c r="P24" s="87">
        <f t="shared" si="1"/>
        <v>15633.720000000005</v>
      </c>
      <c r="Q24" s="87">
        <f t="shared" si="1"/>
        <v>15633.720000000005</v>
      </c>
      <c r="R24" s="90">
        <f>SUM(F24:Q24)</f>
        <v>208449.60000000006</v>
      </c>
      <c r="S24" s="88"/>
    </row>
    <row r="25" spans="1:19" ht="12.75" customHeight="1" x14ac:dyDescent="0.2">
      <c r="A25" s="85"/>
      <c r="B25" s="89"/>
      <c r="C25" s="89"/>
      <c r="D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88"/>
    </row>
    <row r="26" spans="1:19" ht="12.75" customHeight="1" x14ac:dyDescent="0.25">
      <c r="A26" s="83"/>
      <c r="B26" s="89"/>
      <c r="C26" s="89"/>
      <c r="D26" s="89"/>
      <c r="F26" s="90"/>
      <c r="G26" s="90"/>
      <c r="H26" s="90"/>
      <c r="I26" s="90"/>
      <c r="J26" s="90"/>
      <c r="K26" s="90"/>
      <c r="L26" s="90"/>
      <c r="M26" s="118"/>
      <c r="N26" s="118"/>
      <c r="O26" s="118"/>
      <c r="P26" s="118"/>
      <c r="Q26" s="118"/>
      <c r="R26" s="118"/>
      <c r="S26" s="88"/>
    </row>
    <row r="27" spans="1:19" ht="12.75" customHeight="1" x14ac:dyDescent="0.25">
      <c r="A27" s="85">
        <v>1</v>
      </c>
      <c r="B27" s="89"/>
      <c r="C27" s="91" t="s">
        <v>83</v>
      </c>
      <c r="D27" s="116" t="s">
        <v>149</v>
      </c>
      <c r="E27" s="116" t="s">
        <v>150</v>
      </c>
      <c r="F27" s="90"/>
      <c r="G27" s="90"/>
      <c r="H27" s="90"/>
      <c r="I27" s="118"/>
      <c r="J27" s="118"/>
      <c r="K27" s="118"/>
      <c r="L27" s="118"/>
      <c r="M27" s="118"/>
      <c r="N27" s="118"/>
      <c r="O27" s="118">
        <v>868.54</v>
      </c>
      <c r="P27" s="118">
        <v>868.54</v>
      </c>
      <c r="Q27" s="118">
        <v>868.54</v>
      </c>
      <c r="R27" s="118">
        <f>SUM(O27:Q27)</f>
        <v>2605.62</v>
      </c>
      <c r="S27" s="88"/>
    </row>
    <row r="28" spans="1:19" ht="12.75" customHeight="1" x14ac:dyDescent="0.25">
      <c r="A28" s="85">
        <v>2</v>
      </c>
      <c r="B28" s="89"/>
      <c r="C28" s="91" t="s">
        <v>83</v>
      </c>
      <c r="D28" s="116" t="s">
        <v>149</v>
      </c>
      <c r="E28" s="116" t="s">
        <v>150</v>
      </c>
      <c r="F28" s="90"/>
      <c r="G28" s="90"/>
      <c r="H28" s="90"/>
      <c r="I28" s="118"/>
      <c r="J28" s="118"/>
      <c r="K28" s="118"/>
      <c r="L28" s="118"/>
      <c r="M28" s="118"/>
      <c r="N28" s="118"/>
      <c r="O28" s="118">
        <v>868.54</v>
      </c>
      <c r="P28" s="118">
        <v>868.54</v>
      </c>
      <c r="Q28" s="118">
        <v>868.54</v>
      </c>
      <c r="R28" s="118">
        <f t="shared" ref="R28:R30" si="2">SUM(O28:Q28)</f>
        <v>2605.62</v>
      </c>
      <c r="S28" s="88"/>
    </row>
    <row r="29" spans="1:19" ht="12.75" customHeight="1" x14ac:dyDescent="0.25">
      <c r="A29" s="85">
        <v>3</v>
      </c>
      <c r="B29" s="89"/>
      <c r="C29" s="91" t="s">
        <v>83</v>
      </c>
      <c r="D29" s="116" t="s">
        <v>149</v>
      </c>
      <c r="E29" s="116" t="s">
        <v>150</v>
      </c>
      <c r="F29" s="90"/>
      <c r="G29" s="90"/>
      <c r="H29" s="90"/>
      <c r="I29" s="118"/>
      <c r="J29" s="118"/>
      <c r="K29" s="118"/>
      <c r="L29" s="118"/>
      <c r="M29" s="118"/>
      <c r="N29" s="118"/>
      <c r="O29" s="118">
        <v>868.54</v>
      </c>
      <c r="P29" s="118">
        <v>868.54</v>
      </c>
      <c r="Q29" s="118">
        <v>868.54</v>
      </c>
      <c r="R29" s="118">
        <f t="shared" si="2"/>
        <v>2605.62</v>
      </c>
      <c r="S29" s="88"/>
    </row>
    <row r="30" spans="1:19" ht="12.75" customHeight="1" x14ac:dyDescent="0.25">
      <c r="A30" s="85">
        <v>4</v>
      </c>
      <c r="B30" s="89"/>
      <c r="C30" s="91" t="s">
        <v>83</v>
      </c>
      <c r="D30" s="116" t="s">
        <v>149</v>
      </c>
      <c r="E30" s="116" t="s">
        <v>150</v>
      </c>
      <c r="F30" s="90"/>
      <c r="G30" s="90"/>
      <c r="H30" s="90"/>
      <c r="I30" s="118"/>
      <c r="J30" s="118"/>
      <c r="K30" s="118"/>
      <c r="L30" s="118"/>
      <c r="M30" s="118"/>
      <c r="N30" s="118"/>
      <c r="O30" s="118">
        <v>868.54</v>
      </c>
      <c r="P30" s="118">
        <v>868.54</v>
      </c>
      <c r="Q30" s="118">
        <v>868.54</v>
      </c>
      <c r="R30" s="118">
        <f t="shared" si="2"/>
        <v>2605.62</v>
      </c>
      <c r="S30" s="88"/>
    </row>
    <row r="31" spans="1:19" ht="12.75" customHeight="1" thickBot="1" x14ac:dyDescent="0.25">
      <c r="A31" s="85"/>
      <c r="B31" s="89"/>
      <c r="C31" s="89"/>
      <c r="D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88"/>
    </row>
    <row r="32" spans="1:19" ht="13.5" thickBot="1" x14ac:dyDescent="0.25">
      <c r="A32" s="83"/>
      <c r="B32" s="280" t="s">
        <v>166</v>
      </c>
      <c r="C32" s="281"/>
      <c r="D32" s="281"/>
      <c r="E32" s="282"/>
      <c r="F32" s="87"/>
      <c r="G32" s="87"/>
      <c r="H32" s="87"/>
      <c r="I32" s="87"/>
      <c r="J32" s="87"/>
      <c r="K32" s="87"/>
      <c r="L32" s="87"/>
      <c r="M32" s="87"/>
      <c r="N32" s="87"/>
      <c r="O32" s="87">
        <f>SUM(O27:O31)</f>
        <v>3474.16</v>
      </c>
      <c r="P32" s="87">
        <f t="shared" ref="P32:Q32" si="3">SUM(P27:P31)</f>
        <v>3474.16</v>
      </c>
      <c r="Q32" s="87">
        <f t="shared" si="3"/>
        <v>3474.16</v>
      </c>
      <c r="R32" s="90">
        <f>SUM(O32:Q32)</f>
        <v>10422.48</v>
      </c>
    </row>
    <row r="35" spans="1:18" x14ac:dyDescent="0.2">
      <c r="B35" s="85"/>
      <c r="C35" s="283" t="s">
        <v>167</v>
      </c>
      <c r="D35" s="283"/>
      <c r="E35" s="283"/>
      <c r="F35" s="283"/>
      <c r="G35" s="283"/>
      <c r="H35" s="283"/>
      <c r="I35" s="90"/>
      <c r="J35" s="90"/>
    </row>
    <row r="36" spans="1:18" x14ac:dyDescent="0.2">
      <c r="B36" s="85"/>
      <c r="C36" s="89"/>
      <c r="D36" s="89"/>
      <c r="E36" s="89"/>
      <c r="F36" s="86"/>
      <c r="G36" s="90"/>
      <c r="H36" s="90"/>
      <c r="I36" s="90"/>
      <c r="J36" s="90"/>
    </row>
    <row r="37" spans="1:18" ht="12.75" customHeight="1" x14ac:dyDescent="0.2">
      <c r="A37" s="85"/>
      <c r="B37" s="85"/>
      <c r="C37" s="89"/>
      <c r="D37" s="89"/>
      <c r="E37" s="89"/>
      <c r="F37" s="86"/>
      <c r="G37" s="90"/>
      <c r="H37" s="90"/>
      <c r="I37" s="90"/>
      <c r="J37" s="90"/>
    </row>
    <row r="38" spans="1:18" ht="12.75" customHeight="1" x14ac:dyDescent="0.2">
      <c r="A38" s="85"/>
      <c r="B38" s="284" t="s">
        <v>145</v>
      </c>
      <c r="C38" s="284"/>
      <c r="D38" s="284"/>
      <c r="E38" s="284"/>
      <c r="F38" s="284"/>
      <c r="G38" s="284"/>
      <c r="H38" s="285">
        <f>R24</f>
        <v>208449.60000000006</v>
      </c>
      <c r="I38" s="285"/>
      <c r="J38" s="90"/>
      <c r="K38" s="95"/>
      <c r="L38" s="95"/>
      <c r="M38" s="95"/>
      <c r="N38" s="95"/>
      <c r="O38" s="95"/>
      <c r="P38" s="95"/>
      <c r="Q38" s="95"/>
      <c r="R38" s="95"/>
    </row>
    <row r="39" spans="1:18" ht="12.75" customHeight="1" x14ac:dyDescent="0.2">
      <c r="A39" s="85"/>
      <c r="B39" s="284" t="s">
        <v>166</v>
      </c>
      <c r="C39" s="284"/>
      <c r="D39" s="284"/>
      <c r="E39" s="284"/>
      <c r="F39" s="284"/>
      <c r="G39" s="284"/>
      <c r="H39" s="285">
        <f>R32</f>
        <v>10422.48</v>
      </c>
      <c r="I39" s="285"/>
      <c r="J39" s="90"/>
    </row>
    <row r="40" spans="1:18" ht="15" thickBot="1" x14ac:dyDescent="0.25">
      <c r="A40" s="85"/>
      <c r="B40" s="119"/>
      <c r="C40" s="276" t="s">
        <v>168</v>
      </c>
      <c r="D40" s="276"/>
      <c r="E40" s="276"/>
      <c r="F40" s="276"/>
      <c r="G40" s="276"/>
      <c r="H40" s="277">
        <f>SUM(H38:I39)</f>
        <v>218872.08000000007</v>
      </c>
      <c r="I40" s="277"/>
      <c r="J40" s="120"/>
    </row>
    <row r="41" spans="1:18" ht="18.75" thickBot="1" x14ac:dyDescent="0.3">
      <c r="B41" s="92"/>
      <c r="C41" s="93" t="s">
        <v>31</v>
      </c>
      <c r="D41" s="93"/>
      <c r="E41" s="93"/>
      <c r="F41" s="94"/>
      <c r="H41" s="278">
        <f>H40+(H40*2/100)</f>
        <v>223249.52160000007</v>
      </c>
      <c r="I41" s="279"/>
    </row>
    <row r="47" spans="1:18" x14ac:dyDescent="0.2">
      <c r="A47" s="85"/>
      <c r="D47" s="83"/>
    </row>
    <row r="48" spans="1:18" ht="12.75" customHeight="1" x14ac:dyDescent="0.2">
      <c r="A48" s="8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8" ht="12.75" customHeight="1" x14ac:dyDescent="0.2">
      <c r="A49" s="85"/>
      <c r="D49" s="83"/>
      <c r="E49" s="94"/>
    </row>
    <row r="50" spans="1:8" ht="12.75" customHeight="1" x14ac:dyDescent="0.2">
      <c r="A50" s="85"/>
      <c r="D50" s="83"/>
      <c r="E50" s="83"/>
      <c r="G50" s="96"/>
    </row>
    <row r="51" spans="1:8" x14ac:dyDescent="0.2">
      <c r="H51" s="96"/>
    </row>
    <row r="53" spans="1:8" x14ac:dyDescent="0.2">
      <c r="D53" s="83"/>
      <c r="E53" s="83"/>
    </row>
    <row r="54" spans="1:8" x14ac:dyDescent="0.2">
      <c r="D54" s="83"/>
      <c r="E54" s="83"/>
    </row>
    <row r="55" spans="1:8" x14ac:dyDescent="0.2">
      <c r="F55" s="98"/>
    </row>
    <row r="59" spans="1:8" x14ac:dyDescent="0.2">
      <c r="B59" s="84"/>
      <c r="D59" s="92"/>
      <c r="E59" s="92"/>
      <c r="F59" s="99"/>
      <c r="G59" s="100"/>
    </row>
    <row r="60" spans="1:8" x14ac:dyDescent="0.2">
      <c r="D60" s="83"/>
      <c r="E60" s="83"/>
      <c r="F60" s="99"/>
      <c r="G60" s="100"/>
    </row>
    <row r="61" spans="1:8" x14ac:dyDescent="0.2">
      <c r="D61" s="83"/>
      <c r="E61" s="83"/>
      <c r="F61" s="99"/>
      <c r="G61" s="100"/>
    </row>
    <row r="62" spans="1:8" x14ac:dyDescent="0.2">
      <c r="D62" s="83"/>
      <c r="E62" s="83"/>
      <c r="F62" s="99"/>
      <c r="G62" s="100"/>
    </row>
    <row r="63" spans="1:8" x14ac:dyDescent="0.2">
      <c r="D63" s="83"/>
      <c r="E63" s="83"/>
      <c r="F63" s="99"/>
      <c r="G63" s="100"/>
    </row>
    <row r="64" spans="1:8" x14ac:dyDescent="0.2">
      <c r="D64" s="83"/>
      <c r="E64" s="83"/>
      <c r="F64" s="101"/>
      <c r="G64" s="100"/>
    </row>
    <row r="65" spans="4:7" x14ac:dyDescent="0.2">
      <c r="D65" s="83"/>
      <c r="E65" s="83"/>
      <c r="F65" s="99"/>
      <c r="G65" s="100"/>
    </row>
    <row r="66" spans="4:7" x14ac:dyDescent="0.2">
      <c r="D66" s="83"/>
      <c r="E66" s="83"/>
      <c r="F66" s="99"/>
      <c r="G66" s="100"/>
    </row>
  </sheetData>
  <mergeCells count="10">
    <mergeCell ref="B24:C24"/>
    <mergeCell ref="B32:E32"/>
    <mergeCell ref="C35:H35"/>
    <mergeCell ref="H41:I41"/>
    <mergeCell ref="B38:G38"/>
    <mergeCell ref="H38:I38"/>
    <mergeCell ref="B39:G39"/>
    <mergeCell ref="H39:I39"/>
    <mergeCell ref="C40:G40"/>
    <mergeCell ref="H40:I40"/>
  </mergeCells>
  <pageMargins left="0.70866141732283472" right="0.70866141732283472" top="0.74803149606299213" bottom="0.74803149606299213" header="0.31496062992125984" footer="0.31496062992125984"/>
  <pageSetup paperSize="8" scale="83" orientation="landscape" r:id="rId1"/>
  <headerFooter>
    <oddHeader>&amp;C&amp;"arial unicode ms,Regular"USAGE INTERNE - N5 - INTERN GEBRUIK&amp;R&amp;"-,Bold"&amp;22RSZ BIJDRAGEN 2020</oddHeader>
    <oddFooter>&amp;C&amp;"-,Bold"&amp;14&amp;URSZ bijdragen 2020&amp;R7</oddFooter>
    <evenHeader>&amp;C&amp;"arial unicode ms,Regular"USAGE INTERNE - N5 - INTERN GEBRUIK&amp;R&amp;"-,Bold"&amp;22RSZ BIJDRAGEN 2020</evenHeader>
    <evenFooter>&amp;C&amp;"-,Bold"&amp;14&amp;URSZ bijdragen 2020&amp;R7</evenFooter>
    <firstHeader>&amp;C&amp;"arial unicode ms,Regular"USAGE INTERNE - N5 - INTERN GEBRUIK&amp;R&amp;"-,Bold"&amp;22RSZ BIJDRAGEN 2020</firstHeader>
    <firstFooter>&amp;C&amp;"-,Bold"&amp;14&amp;URSZ bijdragen 2020&amp;R7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view="pageLayout" zoomScaleNormal="100" workbookViewId="0">
      <selection activeCell="D6" sqref="D6"/>
    </sheetView>
  </sheetViews>
  <sheetFormatPr defaultRowHeight="15" x14ac:dyDescent="0.25"/>
  <cols>
    <col min="1" max="1" width="5.28515625" customWidth="1"/>
    <col min="2" max="2" width="63.42578125" customWidth="1"/>
    <col min="3" max="3" width="19.28515625" customWidth="1"/>
    <col min="4" max="4" width="19" customWidth="1"/>
    <col min="5" max="5" width="18.140625" customWidth="1"/>
  </cols>
  <sheetData>
    <row r="1" spans="2:5" ht="30.75" thickBot="1" x14ac:dyDescent="0.3">
      <c r="B1" s="102" t="s">
        <v>86</v>
      </c>
      <c r="C1" s="103" t="s">
        <v>32</v>
      </c>
      <c r="D1" s="103" t="s">
        <v>33</v>
      </c>
      <c r="E1" s="103" t="s">
        <v>34</v>
      </c>
    </row>
    <row r="2" spans="2:5" ht="15.75" thickBot="1" x14ac:dyDescent="0.3">
      <c r="B2" s="104" t="s">
        <v>208</v>
      </c>
      <c r="C2" s="126">
        <v>2425000</v>
      </c>
      <c r="D2" s="105">
        <f>C2*0.88</f>
        <v>2134000</v>
      </c>
      <c r="E2" s="105">
        <f>D2</f>
        <v>2134000</v>
      </c>
    </row>
    <row r="3" spans="2:5" ht="19.5" customHeight="1" thickBot="1" x14ac:dyDescent="0.3">
      <c r="B3" s="104" t="s">
        <v>186</v>
      </c>
      <c r="C3" s="144">
        <v>675000</v>
      </c>
      <c r="D3" s="105">
        <f>C3*0.88</f>
        <v>594000</v>
      </c>
      <c r="E3" s="105">
        <f t="shared" ref="E3:E5" si="0">D3</f>
        <v>594000</v>
      </c>
    </row>
    <row r="4" spans="2:5" ht="19.5" customHeight="1" thickBot="1" x14ac:dyDescent="0.3">
      <c r="B4" s="104" t="s">
        <v>176</v>
      </c>
      <c r="C4" s="144"/>
      <c r="D4" s="105"/>
      <c r="E4" s="105"/>
    </row>
    <row r="5" spans="2:5" ht="15.75" thickBot="1" x14ac:dyDescent="0.3">
      <c r="B5" s="104" t="s">
        <v>84</v>
      </c>
      <c r="C5" s="105"/>
      <c r="D5" s="105">
        <v>200000</v>
      </c>
      <c r="E5" s="105">
        <f t="shared" si="0"/>
        <v>200000</v>
      </c>
    </row>
    <row r="6" spans="2:5" ht="15.75" thickBot="1" x14ac:dyDescent="0.3">
      <c r="B6" s="106" t="s">
        <v>35</v>
      </c>
      <c r="C6" s="107">
        <f>SUM(C2:C5)</f>
        <v>3100000</v>
      </c>
      <c r="D6" s="107">
        <f>SUM(D2:D5)</f>
        <v>2928000</v>
      </c>
      <c r="E6" s="107">
        <f>SUM(E2:E5)</f>
        <v>2928000</v>
      </c>
    </row>
    <row r="8" spans="2:5" x14ac:dyDescent="0.25">
      <c r="D8" s="108"/>
      <c r="E8" s="108"/>
    </row>
    <row r="9" spans="2:5" x14ac:dyDescent="0.25">
      <c r="D9" s="108"/>
      <c r="E9" s="108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 unicode ms,Regular"USAGE INTERNE - N5 - INTERN GEBRUIK&amp;R&amp;"-,Bold"&amp;18BEREKENING 2020</oddHeader>
    <oddFooter>&amp;C&amp;"-,Bold"&amp;14&amp;UBEREKENING VASTLEGGINGEN EN VEREFFENINGEN 2020&amp;R8</oddFooter>
    <evenHeader>&amp;C&amp;"arial unicode ms,Regular"USAGE INTERNE - N5 - INTERN GEBRUIK&amp;R&amp;"-,Bold"&amp;18BEREKENING 2020</evenHeader>
    <evenFooter>&amp;C&amp;"-,Bold"&amp;14&amp;UBEREKENING VASTLEGGINGEN EN VEREFFENINGEN 2020&amp;R8</evenFooter>
    <firstHeader>&amp;C&amp;"arial unicode ms,Regular"USAGE INTERNE - N5 - INTERN GEBRUIK&amp;R&amp;"-,Bold"&amp;18BEREKENING 2020</firstHeader>
    <firstFooter>&amp;C&amp;"-,Bold"&amp;14&amp;UBEREKENING VASTLEGGINGEN EN VEREFFENINGEN 2020&amp;R8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view="pageLayout" topLeftCell="A7" zoomScaleNormal="100" workbookViewId="0">
      <selection activeCell="G35" sqref="G35:H35"/>
    </sheetView>
  </sheetViews>
  <sheetFormatPr defaultRowHeight="12.75" x14ac:dyDescent="0.2"/>
  <cols>
    <col min="1" max="1" width="4.140625" style="92" customWidth="1"/>
    <col min="2" max="2" width="11.7109375" style="83" customWidth="1"/>
    <col min="3" max="3" width="33.140625" style="83" customWidth="1"/>
    <col min="4" max="4" width="12.5703125" style="97" customWidth="1"/>
    <col min="5" max="5" width="11.42578125" style="86" customWidth="1"/>
    <col min="6" max="6" width="12.28515625" style="83" customWidth="1"/>
    <col min="7" max="7" width="13" style="83" customWidth="1"/>
    <col min="8" max="8" width="11.5703125" style="83" customWidth="1"/>
    <col min="9" max="10" width="11.85546875" style="83" bestFit="1" customWidth="1"/>
    <col min="11" max="11" width="12.42578125" style="83" customWidth="1"/>
    <col min="12" max="12" width="13.140625" style="83" bestFit="1" customWidth="1"/>
    <col min="13" max="16" width="11.85546875" style="83" bestFit="1" customWidth="1"/>
    <col min="17" max="17" width="11.5703125" style="83" customWidth="1"/>
    <col min="18" max="18" width="13.42578125" style="83" customWidth="1"/>
    <col min="19" max="19" width="13.140625" style="83" bestFit="1" customWidth="1"/>
    <col min="20" max="256" width="9.140625" style="83"/>
    <col min="257" max="257" width="4.140625" style="83" customWidth="1"/>
    <col min="258" max="258" width="11.7109375" style="83" customWidth="1"/>
    <col min="259" max="259" width="23" style="83" customWidth="1"/>
    <col min="260" max="260" width="12.5703125" style="83" customWidth="1"/>
    <col min="261" max="261" width="11.42578125" style="83" customWidth="1"/>
    <col min="262" max="262" width="12.28515625" style="83" customWidth="1"/>
    <col min="263" max="263" width="13" style="83" customWidth="1"/>
    <col min="264" max="264" width="11.5703125" style="83" customWidth="1"/>
    <col min="265" max="266" width="11.85546875" style="83" bestFit="1" customWidth="1"/>
    <col min="267" max="267" width="12.42578125" style="83" customWidth="1"/>
    <col min="268" max="272" width="11.85546875" style="83" bestFit="1" customWidth="1"/>
    <col min="273" max="273" width="11.5703125" style="83" customWidth="1"/>
    <col min="274" max="274" width="13.42578125" style="83" customWidth="1"/>
    <col min="275" max="275" width="13.140625" style="83" bestFit="1" customWidth="1"/>
    <col min="276" max="512" width="9.140625" style="83"/>
    <col min="513" max="513" width="4.140625" style="83" customWidth="1"/>
    <col min="514" max="514" width="11.7109375" style="83" customWidth="1"/>
    <col min="515" max="515" width="23" style="83" customWidth="1"/>
    <col min="516" max="516" width="12.5703125" style="83" customWidth="1"/>
    <col min="517" max="517" width="11.42578125" style="83" customWidth="1"/>
    <col min="518" max="518" width="12.28515625" style="83" customWidth="1"/>
    <col min="519" max="519" width="13" style="83" customWidth="1"/>
    <col min="520" max="520" width="11.5703125" style="83" customWidth="1"/>
    <col min="521" max="522" width="11.85546875" style="83" bestFit="1" customWidth="1"/>
    <col min="523" max="523" width="12.42578125" style="83" customWidth="1"/>
    <col min="524" max="528" width="11.85546875" style="83" bestFit="1" customWidth="1"/>
    <col min="529" max="529" width="11.5703125" style="83" customWidth="1"/>
    <col min="530" max="530" width="13.42578125" style="83" customWidth="1"/>
    <col min="531" max="531" width="13.140625" style="83" bestFit="1" customWidth="1"/>
    <col min="532" max="768" width="9.140625" style="83"/>
    <col min="769" max="769" width="4.140625" style="83" customWidth="1"/>
    <col min="770" max="770" width="11.7109375" style="83" customWidth="1"/>
    <col min="771" max="771" width="23" style="83" customWidth="1"/>
    <col min="772" max="772" width="12.5703125" style="83" customWidth="1"/>
    <col min="773" max="773" width="11.42578125" style="83" customWidth="1"/>
    <col min="774" max="774" width="12.28515625" style="83" customWidth="1"/>
    <col min="775" max="775" width="13" style="83" customWidth="1"/>
    <col min="776" max="776" width="11.5703125" style="83" customWidth="1"/>
    <col min="777" max="778" width="11.85546875" style="83" bestFit="1" customWidth="1"/>
    <col min="779" max="779" width="12.42578125" style="83" customWidth="1"/>
    <col min="780" max="784" width="11.85546875" style="83" bestFit="1" customWidth="1"/>
    <col min="785" max="785" width="11.5703125" style="83" customWidth="1"/>
    <col min="786" max="786" width="13.42578125" style="83" customWidth="1"/>
    <col min="787" max="787" width="13.140625" style="83" bestFit="1" customWidth="1"/>
    <col min="788" max="1024" width="9.140625" style="83"/>
    <col min="1025" max="1025" width="4.140625" style="83" customWidth="1"/>
    <col min="1026" max="1026" width="11.7109375" style="83" customWidth="1"/>
    <col min="1027" max="1027" width="23" style="83" customWidth="1"/>
    <col min="1028" max="1028" width="12.5703125" style="83" customWidth="1"/>
    <col min="1029" max="1029" width="11.42578125" style="83" customWidth="1"/>
    <col min="1030" max="1030" width="12.28515625" style="83" customWidth="1"/>
    <col min="1031" max="1031" width="13" style="83" customWidth="1"/>
    <col min="1032" max="1032" width="11.5703125" style="83" customWidth="1"/>
    <col min="1033" max="1034" width="11.85546875" style="83" bestFit="1" customWidth="1"/>
    <col min="1035" max="1035" width="12.42578125" style="83" customWidth="1"/>
    <col min="1036" max="1040" width="11.85546875" style="83" bestFit="1" customWidth="1"/>
    <col min="1041" max="1041" width="11.5703125" style="83" customWidth="1"/>
    <col min="1042" max="1042" width="13.42578125" style="83" customWidth="1"/>
    <col min="1043" max="1043" width="13.140625" style="83" bestFit="1" customWidth="1"/>
    <col min="1044" max="1280" width="9.140625" style="83"/>
    <col min="1281" max="1281" width="4.140625" style="83" customWidth="1"/>
    <col min="1282" max="1282" width="11.7109375" style="83" customWidth="1"/>
    <col min="1283" max="1283" width="23" style="83" customWidth="1"/>
    <col min="1284" max="1284" width="12.5703125" style="83" customWidth="1"/>
    <col min="1285" max="1285" width="11.42578125" style="83" customWidth="1"/>
    <col min="1286" max="1286" width="12.28515625" style="83" customWidth="1"/>
    <col min="1287" max="1287" width="13" style="83" customWidth="1"/>
    <col min="1288" max="1288" width="11.5703125" style="83" customWidth="1"/>
    <col min="1289" max="1290" width="11.85546875" style="83" bestFit="1" customWidth="1"/>
    <col min="1291" max="1291" width="12.42578125" style="83" customWidth="1"/>
    <col min="1292" max="1296" width="11.85546875" style="83" bestFit="1" customWidth="1"/>
    <col min="1297" max="1297" width="11.5703125" style="83" customWidth="1"/>
    <col min="1298" max="1298" width="13.42578125" style="83" customWidth="1"/>
    <col min="1299" max="1299" width="13.140625" style="83" bestFit="1" customWidth="1"/>
    <col min="1300" max="1536" width="9.140625" style="83"/>
    <col min="1537" max="1537" width="4.140625" style="83" customWidth="1"/>
    <col min="1538" max="1538" width="11.7109375" style="83" customWidth="1"/>
    <col min="1539" max="1539" width="23" style="83" customWidth="1"/>
    <col min="1540" max="1540" width="12.5703125" style="83" customWidth="1"/>
    <col min="1541" max="1541" width="11.42578125" style="83" customWidth="1"/>
    <col min="1542" max="1542" width="12.28515625" style="83" customWidth="1"/>
    <col min="1543" max="1543" width="13" style="83" customWidth="1"/>
    <col min="1544" max="1544" width="11.5703125" style="83" customWidth="1"/>
    <col min="1545" max="1546" width="11.85546875" style="83" bestFit="1" customWidth="1"/>
    <col min="1547" max="1547" width="12.42578125" style="83" customWidth="1"/>
    <col min="1548" max="1552" width="11.85546875" style="83" bestFit="1" customWidth="1"/>
    <col min="1553" max="1553" width="11.5703125" style="83" customWidth="1"/>
    <col min="1554" max="1554" width="13.42578125" style="83" customWidth="1"/>
    <col min="1555" max="1555" width="13.140625" style="83" bestFit="1" customWidth="1"/>
    <col min="1556" max="1792" width="9.140625" style="83"/>
    <col min="1793" max="1793" width="4.140625" style="83" customWidth="1"/>
    <col min="1794" max="1794" width="11.7109375" style="83" customWidth="1"/>
    <col min="1795" max="1795" width="23" style="83" customWidth="1"/>
    <col min="1796" max="1796" width="12.5703125" style="83" customWidth="1"/>
    <col min="1797" max="1797" width="11.42578125" style="83" customWidth="1"/>
    <col min="1798" max="1798" width="12.28515625" style="83" customWidth="1"/>
    <col min="1799" max="1799" width="13" style="83" customWidth="1"/>
    <col min="1800" max="1800" width="11.5703125" style="83" customWidth="1"/>
    <col min="1801" max="1802" width="11.85546875" style="83" bestFit="1" customWidth="1"/>
    <col min="1803" max="1803" width="12.42578125" style="83" customWidth="1"/>
    <col min="1804" max="1808" width="11.85546875" style="83" bestFit="1" customWidth="1"/>
    <col min="1809" max="1809" width="11.5703125" style="83" customWidth="1"/>
    <col min="1810" max="1810" width="13.42578125" style="83" customWidth="1"/>
    <col min="1811" max="1811" width="13.140625" style="83" bestFit="1" customWidth="1"/>
    <col min="1812" max="2048" width="9.140625" style="83"/>
    <col min="2049" max="2049" width="4.140625" style="83" customWidth="1"/>
    <col min="2050" max="2050" width="11.7109375" style="83" customWidth="1"/>
    <col min="2051" max="2051" width="23" style="83" customWidth="1"/>
    <col min="2052" max="2052" width="12.5703125" style="83" customWidth="1"/>
    <col min="2053" max="2053" width="11.42578125" style="83" customWidth="1"/>
    <col min="2054" max="2054" width="12.28515625" style="83" customWidth="1"/>
    <col min="2055" max="2055" width="13" style="83" customWidth="1"/>
    <col min="2056" max="2056" width="11.5703125" style="83" customWidth="1"/>
    <col min="2057" max="2058" width="11.85546875" style="83" bestFit="1" customWidth="1"/>
    <col min="2059" max="2059" width="12.42578125" style="83" customWidth="1"/>
    <col min="2060" max="2064" width="11.85546875" style="83" bestFit="1" customWidth="1"/>
    <col min="2065" max="2065" width="11.5703125" style="83" customWidth="1"/>
    <col min="2066" max="2066" width="13.42578125" style="83" customWidth="1"/>
    <col min="2067" max="2067" width="13.140625" style="83" bestFit="1" customWidth="1"/>
    <col min="2068" max="2304" width="9.140625" style="83"/>
    <col min="2305" max="2305" width="4.140625" style="83" customWidth="1"/>
    <col min="2306" max="2306" width="11.7109375" style="83" customWidth="1"/>
    <col min="2307" max="2307" width="23" style="83" customWidth="1"/>
    <col min="2308" max="2308" width="12.5703125" style="83" customWidth="1"/>
    <col min="2309" max="2309" width="11.42578125" style="83" customWidth="1"/>
    <col min="2310" max="2310" width="12.28515625" style="83" customWidth="1"/>
    <col min="2311" max="2311" width="13" style="83" customWidth="1"/>
    <col min="2312" max="2312" width="11.5703125" style="83" customWidth="1"/>
    <col min="2313" max="2314" width="11.85546875" style="83" bestFit="1" customWidth="1"/>
    <col min="2315" max="2315" width="12.42578125" style="83" customWidth="1"/>
    <col min="2316" max="2320" width="11.85546875" style="83" bestFit="1" customWidth="1"/>
    <col min="2321" max="2321" width="11.5703125" style="83" customWidth="1"/>
    <col min="2322" max="2322" width="13.42578125" style="83" customWidth="1"/>
    <col min="2323" max="2323" width="13.140625" style="83" bestFit="1" customWidth="1"/>
    <col min="2324" max="2560" width="9.140625" style="83"/>
    <col min="2561" max="2561" width="4.140625" style="83" customWidth="1"/>
    <col min="2562" max="2562" width="11.7109375" style="83" customWidth="1"/>
    <col min="2563" max="2563" width="23" style="83" customWidth="1"/>
    <col min="2564" max="2564" width="12.5703125" style="83" customWidth="1"/>
    <col min="2565" max="2565" width="11.42578125" style="83" customWidth="1"/>
    <col min="2566" max="2566" width="12.28515625" style="83" customWidth="1"/>
    <col min="2567" max="2567" width="13" style="83" customWidth="1"/>
    <col min="2568" max="2568" width="11.5703125" style="83" customWidth="1"/>
    <col min="2569" max="2570" width="11.85546875" style="83" bestFit="1" customWidth="1"/>
    <col min="2571" max="2571" width="12.42578125" style="83" customWidth="1"/>
    <col min="2572" max="2576" width="11.85546875" style="83" bestFit="1" customWidth="1"/>
    <col min="2577" max="2577" width="11.5703125" style="83" customWidth="1"/>
    <col min="2578" max="2578" width="13.42578125" style="83" customWidth="1"/>
    <col min="2579" max="2579" width="13.140625" style="83" bestFit="1" customWidth="1"/>
    <col min="2580" max="2816" width="9.140625" style="83"/>
    <col min="2817" max="2817" width="4.140625" style="83" customWidth="1"/>
    <col min="2818" max="2818" width="11.7109375" style="83" customWidth="1"/>
    <col min="2819" max="2819" width="23" style="83" customWidth="1"/>
    <col min="2820" max="2820" width="12.5703125" style="83" customWidth="1"/>
    <col min="2821" max="2821" width="11.42578125" style="83" customWidth="1"/>
    <col min="2822" max="2822" width="12.28515625" style="83" customWidth="1"/>
    <col min="2823" max="2823" width="13" style="83" customWidth="1"/>
    <col min="2824" max="2824" width="11.5703125" style="83" customWidth="1"/>
    <col min="2825" max="2826" width="11.85546875" style="83" bestFit="1" customWidth="1"/>
    <col min="2827" max="2827" width="12.42578125" style="83" customWidth="1"/>
    <col min="2828" max="2832" width="11.85546875" style="83" bestFit="1" customWidth="1"/>
    <col min="2833" max="2833" width="11.5703125" style="83" customWidth="1"/>
    <col min="2834" max="2834" width="13.42578125" style="83" customWidth="1"/>
    <col min="2835" max="2835" width="13.140625" style="83" bestFit="1" customWidth="1"/>
    <col min="2836" max="3072" width="9.140625" style="83"/>
    <col min="3073" max="3073" width="4.140625" style="83" customWidth="1"/>
    <col min="3074" max="3074" width="11.7109375" style="83" customWidth="1"/>
    <col min="3075" max="3075" width="23" style="83" customWidth="1"/>
    <col min="3076" max="3076" width="12.5703125" style="83" customWidth="1"/>
    <col min="3077" max="3077" width="11.42578125" style="83" customWidth="1"/>
    <col min="3078" max="3078" width="12.28515625" style="83" customWidth="1"/>
    <col min="3079" max="3079" width="13" style="83" customWidth="1"/>
    <col min="3080" max="3080" width="11.5703125" style="83" customWidth="1"/>
    <col min="3081" max="3082" width="11.85546875" style="83" bestFit="1" customWidth="1"/>
    <col min="3083" max="3083" width="12.42578125" style="83" customWidth="1"/>
    <col min="3084" max="3088" width="11.85546875" style="83" bestFit="1" customWidth="1"/>
    <col min="3089" max="3089" width="11.5703125" style="83" customWidth="1"/>
    <col min="3090" max="3090" width="13.42578125" style="83" customWidth="1"/>
    <col min="3091" max="3091" width="13.140625" style="83" bestFit="1" customWidth="1"/>
    <col min="3092" max="3328" width="9.140625" style="83"/>
    <col min="3329" max="3329" width="4.140625" style="83" customWidth="1"/>
    <col min="3330" max="3330" width="11.7109375" style="83" customWidth="1"/>
    <col min="3331" max="3331" width="23" style="83" customWidth="1"/>
    <col min="3332" max="3332" width="12.5703125" style="83" customWidth="1"/>
    <col min="3333" max="3333" width="11.42578125" style="83" customWidth="1"/>
    <col min="3334" max="3334" width="12.28515625" style="83" customWidth="1"/>
    <col min="3335" max="3335" width="13" style="83" customWidth="1"/>
    <col min="3336" max="3336" width="11.5703125" style="83" customWidth="1"/>
    <col min="3337" max="3338" width="11.85546875" style="83" bestFit="1" customWidth="1"/>
    <col min="3339" max="3339" width="12.42578125" style="83" customWidth="1"/>
    <col min="3340" max="3344" width="11.85546875" style="83" bestFit="1" customWidth="1"/>
    <col min="3345" max="3345" width="11.5703125" style="83" customWidth="1"/>
    <col min="3346" max="3346" width="13.42578125" style="83" customWidth="1"/>
    <col min="3347" max="3347" width="13.140625" style="83" bestFit="1" customWidth="1"/>
    <col min="3348" max="3584" width="9.140625" style="83"/>
    <col min="3585" max="3585" width="4.140625" style="83" customWidth="1"/>
    <col min="3586" max="3586" width="11.7109375" style="83" customWidth="1"/>
    <col min="3587" max="3587" width="23" style="83" customWidth="1"/>
    <col min="3588" max="3588" width="12.5703125" style="83" customWidth="1"/>
    <col min="3589" max="3589" width="11.42578125" style="83" customWidth="1"/>
    <col min="3590" max="3590" width="12.28515625" style="83" customWidth="1"/>
    <col min="3591" max="3591" width="13" style="83" customWidth="1"/>
    <col min="3592" max="3592" width="11.5703125" style="83" customWidth="1"/>
    <col min="3593" max="3594" width="11.85546875" style="83" bestFit="1" customWidth="1"/>
    <col min="3595" max="3595" width="12.42578125" style="83" customWidth="1"/>
    <col min="3596" max="3600" width="11.85546875" style="83" bestFit="1" customWidth="1"/>
    <col min="3601" max="3601" width="11.5703125" style="83" customWidth="1"/>
    <col min="3602" max="3602" width="13.42578125" style="83" customWidth="1"/>
    <col min="3603" max="3603" width="13.140625" style="83" bestFit="1" customWidth="1"/>
    <col min="3604" max="3840" width="9.140625" style="83"/>
    <col min="3841" max="3841" width="4.140625" style="83" customWidth="1"/>
    <col min="3842" max="3842" width="11.7109375" style="83" customWidth="1"/>
    <col min="3843" max="3843" width="23" style="83" customWidth="1"/>
    <col min="3844" max="3844" width="12.5703125" style="83" customWidth="1"/>
    <col min="3845" max="3845" width="11.42578125" style="83" customWidth="1"/>
    <col min="3846" max="3846" width="12.28515625" style="83" customWidth="1"/>
    <col min="3847" max="3847" width="13" style="83" customWidth="1"/>
    <col min="3848" max="3848" width="11.5703125" style="83" customWidth="1"/>
    <col min="3849" max="3850" width="11.85546875" style="83" bestFit="1" customWidth="1"/>
    <col min="3851" max="3851" width="12.42578125" style="83" customWidth="1"/>
    <col min="3852" max="3856" width="11.85546875" style="83" bestFit="1" customWidth="1"/>
    <col min="3857" max="3857" width="11.5703125" style="83" customWidth="1"/>
    <col min="3858" max="3858" width="13.42578125" style="83" customWidth="1"/>
    <col min="3859" max="3859" width="13.140625" style="83" bestFit="1" customWidth="1"/>
    <col min="3860" max="4096" width="9.140625" style="83"/>
    <col min="4097" max="4097" width="4.140625" style="83" customWidth="1"/>
    <col min="4098" max="4098" width="11.7109375" style="83" customWidth="1"/>
    <col min="4099" max="4099" width="23" style="83" customWidth="1"/>
    <col min="4100" max="4100" width="12.5703125" style="83" customWidth="1"/>
    <col min="4101" max="4101" width="11.42578125" style="83" customWidth="1"/>
    <col min="4102" max="4102" width="12.28515625" style="83" customWidth="1"/>
    <col min="4103" max="4103" width="13" style="83" customWidth="1"/>
    <col min="4104" max="4104" width="11.5703125" style="83" customWidth="1"/>
    <col min="4105" max="4106" width="11.85546875" style="83" bestFit="1" customWidth="1"/>
    <col min="4107" max="4107" width="12.42578125" style="83" customWidth="1"/>
    <col min="4108" max="4112" width="11.85546875" style="83" bestFit="1" customWidth="1"/>
    <col min="4113" max="4113" width="11.5703125" style="83" customWidth="1"/>
    <col min="4114" max="4114" width="13.42578125" style="83" customWidth="1"/>
    <col min="4115" max="4115" width="13.140625" style="83" bestFit="1" customWidth="1"/>
    <col min="4116" max="4352" width="9.140625" style="83"/>
    <col min="4353" max="4353" width="4.140625" style="83" customWidth="1"/>
    <col min="4354" max="4354" width="11.7109375" style="83" customWidth="1"/>
    <col min="4355" max="4355" width="23" style="83" customWidth="1"/>
    <col min="4356" max="4356" width="12.5703125" style="83" customWidth="1"/>
    <col min="4357" max="4357" width="11.42578125" style="83" customWidth="1"/>
    <col min="4358" max="4358" width="12.28515625" style="83" customWidth="1"/>
    <col min="4359" max="4359" width="13" style="83" customWidth="1"/>
    <col min="4360" max="4360" width="11.5703125" style="83" customWidth="1"/>
    <col min="4361" max="4362" width="11.85546875" style="83" bestFit="1" customWidth="1"/>
    <col min="4363" max="4363" width="12.42578125" style="83" customWidth="1"/>
    <col min="4364" max="4368" width="11.85546875" style="83" bestFit="1" customWidth="1"/>
    <col min="4369" max="4369" width="11.5703125" style="83" customWidth="1"/>
    <col min="4370" max="4370" width="13.42578125" style="83" customWidth="1"/>
    <col min="4371" max="4371" width="13.140625" style="83" bestFit="1" customWidth="1"/>
    <col min="4372" max="4608" width="9.140625" style="83"/>
    <col min="4609" max="4609" width="4.140625" style="83" customWidth="1"/>
    <col min="4610" max="4610" width="11.7109375" style="83" customWidth="1"/>
    <col min="4611" max="4611" width="23" style="83" customWidth="1"/>
    <col min="4612" max="4612" width="12.5703125" style="83" customWidth="1"/>
    <col min="4613" max="4613" width="11.42578125" style="83" customWidth="1"/>
    <col min="4614" max="4614" width="12.28515625" style="83" customWidth="1"/>
    <col min="4615" max="4615" width="13" style="83" customWidth="1"/>
    <col min="4616" max="4616" width="11.5703125" style="83" customWidth="1"/>
    <col min="4617" max="4618" width="11.85546875" style="83" bestFit="1" customWidth="1"/>
    <col min="4619" max="4619" width="12.42578125" style="83" customWidth="1"/>
    <col min="4620" max="4624" width="11.85546875" style="83" bestFit="1" customWidth="1"/>
    <col min="4625" max="4625" width="11.5703125" style="83" customWidth="1"/>
    <col min="4626" max="4626" width="13.42578125" style="83" customWidth="1"/>
    <col min="4627" max="4627" width="13.140625" style="83" bestFit="1" customWidth="1"/>
    <col min="4628" max="4864" width="9.140625" style="83"/>
    <col min="4865" max="4865" width="4.140625" style="83" customWidth="1"/>
    <col min="4866" max="4866" width="11.7109375" style="83" customWidth="1"/>
    <col min="4867" max="4867" width="23" style="83" customWidth="1"/>
    <col min="4868" max="4868" width="12.5703125" style="83" customWidth="1"/>
    <col min="4869" max="4869" width="11.42578125" style="83" customWidth="1"/>
    <col min="4870" max="4870" width="12.28515625" style="83" customWidth="1"/>
    <col min="4871" max="4871" width="13" style="83" customWidth="1"/>
    <col min="4872" max="4872" width="11.5703125" style="83" customWidth="1"/>
    <col min="4873" max="4874" width="11.85546875" style="83" bestFit="1" customWidth="1"/>
    <col min="4875" max="4875" width="12.42578125" style="83" customWidth="1"/>
    <col min="4876" max="4880" width="11.85546875" style="83" bestFit="1" customWidth="1"/>
    <col min="4881" max="4881" width="11.5703125" style="83" customWidth="1"/>
    <col min="4882" max="4882" width="13.42578125" style="83" customWidth="1"/>
    <col min="4883" max="4883" width="13.140625" style="83" bestFit="1" customWidth="1"/>
    <col min="4884" max="5120" width="9.140625" style="83"/>
    <col min="5121" max="5121" width="4.140625" style="83" customWidth="1"/>
    <col min="5122" max="5122" width="11.7109375" style="83" customWidth="1"/>
    <col min="5123" max="5123" width="23" style="83" customWidth="1"/>
    <col min="5124" max="5124" width="12.5703125" style="83" customWidth="1"/>
    <col min="5125" max="5125" width="11.42578125" style="83" customWidth="1"/>
    <col min="5126" max="5126" width="12.28515625" style="83" customWidth="1"/>
    <col min="5127" max="5127" width="13" style="83" customWidth="1"/>
    <col min="5128" max="5128" width="11.5703125" style="83" customWidth="1"/>
    <col min="5129" max="5130" width="11.85546875" style="83" bestFit="1" customWidth="1"/>
    <col min="5131" max="5131" width="12.42578125" style="83" customWidth="1"/>
    <col min="5132" max="5136" width="11.85546875" style="83" bestFit="1" customWidth="1"/>
    <col min="5137" max="5137" width="11.5703125" style="83" customWidth="1"/>
    <col min="5138" max="5138" width="13.42578125" style="83" customWidth="1"/>
    <col min="5139" max="5139" width="13.140625" style="83" bestFit="1" customWidth="1"/>
    <col min="5140" max="5376" width="9.140625" style="83"/>
    <col min="5377" max="5377" width="4.140625" style="83" customWidth="1"/>
    <col min="5378" max="5378" width="11.7109375" style="83" customWidth="1"/>
    <col min="5379" max="5379" width="23" style="83" customWidth="1"/>
    <col min="5380" max="5380" width="12.5703125" style="83" customWidth="1"/>
    <col min="5381" max="5381" width="11.42578125" style="83" customWidth="1"/>
    <col min="5382" max="5382" width="12.28515625" style="83" customWidth="1"/>
    <col min="5383" max="5383" width="13" style="83" customWidth="1"/>
    <col min="5384" max="5384" width="11.5703125" style="83" customWidth="1"/>
    <col min="5385" max="5386" width="11.85546875" style="83" bestFit="1" customWidth="1"/>
    <col min="5387" max="5387" width="12.42578125" style="83" customWidth="1"/>
    <col min="5388" max="5392" width="11.85546875" style="83" bestFit="1" customWidth="1"/>
    <col min="5393" max="5393" width="11.5703125" style="83" customWidth="1"/>
    <col min="5394" max="5394" width="13.42578125" style="83" customWidth="1"/>
    <col min="5395" max="5395" width="13.140625" style="83" bestFit="1" customWidth="1"/>
    <col min="5396" max="5632" width="9.140625" style="83"/>
    <col min="5633" max="5633" width="4.140625" style="83" customWidth="1"/>
    <col min="5634" max="5634" width="11.7109375" style="83" customWidth="1"/>
    <col min="5635" max="5635" width="23" style="83" customWidth="1"/>
    <col min="5636" max="5636" width="12.5703125" style="83" customWidth="1"/>
    <col min="5637" max="5637" width="11.42578125" style="83" customWidth="1"/>
    <col min="5638" max="5638" width="12.28515625" style="83" customWidth="1"/>
    <col min="5639" max="5639" width="13" style="83" customWidth="1"/>
    <col min="5640" max="5640" width="11.5703125" style="83" customWidth="1"/>
    <col min="5641" max="5642" width="11.85546875" style="83" bestFit="1" customWidth="1"/>
    <col min="5643" max="5643" width="12.42578125" style="83" customWidth="1"/>
    <col min="5644" max="5648" width="11.85546875" style="83" bestFit="1" customWidth="1"/>
    <col min="5649" max="5649" width="11.5703125" style="83" customWidth="1"/>
    <col min="5650" max="5650" width="13.42578125" style="83" customWidth="1"/>
    <col min="5651" max="5651" width="13.140625" style="83" bestFit="1" customWidth="1"/>
    <col min="5652" max="5888" width="9.140625" style="83"/>
    <col min="5889" max="5889" width="4.140625" style="83" customWidth="1"/>
    <col min="5890" max="5890" width="11.7109375" style="83" customWidth="1"/>
    <col min="5891" max="5891" width="23" style="83" customWidth="1"/>
    <col min="5892" max="5892" width="12.5703125" style="83" customWidth="1"/>
    <col min="5893" max="5893" width="11.42578125" style="83" customWidth="1"/>
    <col min="5894" max="5894" width="12.28515625" style="83" customWidth="1"/>
    <col min="5895" max="5895" width="13" style="83" customWidth="1"/>
    <col min="5896" max="5896" width="11.5703125" style="83" customWidth="1"/>
    <col min="5897" max="5898" width="11.85546875" style="83" bestFit="1" customWidth="1"/>
    <col min="5899" max="5899" width="12.42578125" style="83" customWidth="1"/>
    <col min="5900" max="5904" width="11.85546875" style="83" bestFit="1" customWidth="1"/>
    <col min="5905" max="5905" width="11.5703125" style="83" customWidth="1"/>
    <col min="5906" max="5906" width="13.42578125" style="83" customWidth="1"/>
    <col min="5907" max="5907" width="13.140625" style="83" bestFit="1" customWidth="1"/>
    <col min="5908" max="6144" width="9.140625" style="83"/>
    <col min="6145" max="6145" width="4.140625" style="83" customWidth="1"/>
    <col min="6146" max="6146" width="11.7109375" style="83" customWidth="1"/>
    <col min="6147" max="6147" width="23" style="83" customWidth="1"/>
    <col min="6148" max="6148" width="12.5703125" style="83" customWidth="1"/>
    <col min="6149" max="6149" width="11.42578125" style="83" customWidth="1"/>
    <col min="6150" max="6150" width="12.28515625" style="83" customWidth="1"/>
    <col min="6151" max="6151" width="13" style="83" customWidth="1"/>
    <col min="6152" max="6152" width="11.5703125" style="83" customWidth="1"/>
    <col min="6153" max="6154" width="11.85546875" style="83" bestFit="1" customWidth="1"/>
    <col min="6155" max="6155" width="12.42578125" style="83" customWidth="1"/>
    <col min="6156" max="6160" width="11.85546875" style="83" bestFit="1" customWidth="1"/>
    <col min="6161" max="6161" width="11.5703125" style="83" customWidth="1"/>
    <col min="6162" max="6162" width="13.42578125" style="83" customWidth="1"/>
    <col min="6163" max="6163" width="13.140625" style="83" bestFit="1" customWidth="1"/>
    <col min="6164" max="6400" width="9.140625" style="83"/>
    <col min="6401" max="6401" width="4.140625" style="83" customWidth="1"/>
    <col min="6402" max="6402" width="11.7109375" style="83" customWidth="1"/>
    <col min="6403" max="6403" width="23" style="83" customWidth="1"/>
    <col min="6404" max="6404" width="12.5703125" style="83" customWidth="1"/>
    <col min="6405" max="6405" width="11.42578125" style="83" customWidth="1"/>
    <col min="6406" max="6406" width="12.28515625" style="83" customWidth="1"/>
    <col min="6407" max="6407" width="13" style="83" customWidth="1"/>
    <col min="6408" max="6408" width="11.5703125" style="83" customWidth="1"/>
    <col min="6409" max="6410" width="11.85546875" style="83" bestFit="1" customWidth="1"/>
    <col min="6411" max="6411" width="12.42578125" style="83" customWidth="1"/>
    <col min="6412" max="6416" width="11.85546875" style="83" bestFit="1" customWidth="1"/>
    <col min="6417" max="6417" width="11.5703125" style="83" customWidth="1"/>
    <col min="6418" max="6418" width="13.42578125" style="83" customWidth="1"/>
    <col min="6419" max="6419" width="13.140625" style="83" bestFit="1" customWidth="1"/>
    <col min="6420" max="6656" width="9.140625" style="83"/>
    <col min="6657" max="6657" width="4.140625" style="83" customWidth="1"/>
    <col min="6658" max="6658" width="11.7109375" style="83" customWidth="1"/>
    <col min="6659" max="6659" width="23" style="83" customWidth="1"/>
    <col min="6660" max="6660" width="12.5703125" style="83" customWidth="1"/>
    <col min="6661" max="6661" width="11.42578125" style="83" customWidth="1"/>
    <col min="6662" max="6662" width="12.28515625" style="83" customWidth="1"/>
    <col min="6663" max="6663" width="13" style="83" customWidth="1"/>
    <col min="6664" max="6664" width="11.5703125" style="83" customWidth="1"/>
    <col min="6665" max="6666" width="11.85546875" style="83" bestFit="1" customWidth="1"/>
    <col min="6667" max="6667" width="12.42578125" style="83" customWidth="1"/>
    <col min="6668" max="6672" width="11.85546875" style="83" bestFit="1" customWidth="1"/>
    <col min="6673" max="6673" width="11.5703125" style="83" customWidth="1"/>
    <col min="6674" max="6674" width="13.42578125" style="83" customWidth="1"/>
    <col min="6675" max="6675" width="13.140625" style="83" bestFit="1" customWidth="1"/>
    <col min="6676" max="6912" width="9.140625" style="83"/>
    <col min="6913" max="6913" width="4.140625" style="83" customWidth="1"/>
    <col min="6914" max="6914" width="11.7109375" style="83" customWidth="1"/>
    <col min="6915" max="6915" width="23" style="83" customWidth="1"/>
    <col min="6916" max="6916" width="12.5703125" style="83" customWidth="1"/>
    <col min="6917" max="6917" width="11.42578125" style="83" customWidth="1"/>
    <col min="6918" max="6918" width="12.28515625" style="83" customWidth="1"/>
    <col min="6919" max="6919" width="13" style="83" customWidth="1"/>
    <col min="6920" max="6920" width="11.5703125" style="83" customWidth="1"/>
    <col min="6921" max="6922" width="11.85546875" style="83" bestFit="1" customWidth="1"/>
    <col min="6923" max="6923" width="12.42578125" style="83" customWidth="1"/>
    <col min="6924" max="6928" width="11.85546875" style="83" bestFit="1" customWidth="1"/>
    <col min="6929" max="6929" width="11.5703125" style="83" customWidth="1"/>
    <col min="6930" max="6930" width="13.42578125" style="83" customWidth="1"/>
    <col min="6931" max="6931" width="13.140625" style="83" bestFit="1" customWidth="1"/>
    <col min="6932" max="7168" width="9.140625" style="83"/>
    <col min="7169" max="7169" width="4.140625" style="83" customWidth="1"/>
    <col min="7170" max="7170" width="11.7109375" style="83" customWidth="1"/>
    <col min="7171" max="7171" width="23" style="83" customWidth="1"/>
    <col min="7172" max="7172" width="12.5703125" style="83" customWidth="1"/>
    <col min="7173" max="7173" width="11.42578125" style="83" customWidth="1"/>
    <col min="7174" max="7174" width="12.28515625" style="83" customWidth="1"/>
    <col min="7175" max="7175" width="13" style="83" customWidth="1"/>
    <col min="7176" max="7176" width="11.5703125" style="83" customWidth="1"/>
    <col min="7177" max="7178" width="11.85546875" style="83" bestFit="1" customWidth="1"/>
    <col min="7179" max="7179" width="12.42578125" style="83" customWidth="1"/>
    <col min="7180" max="7184" width="11.85546875" style="83" bestFit="1" customWidth="1"/>
    <col min="7185" max="7185" width="11.5703125" style="83" customWidth="1"/>
    <col min="7186" max="7186" width="13.42578125" style="83" customWidth="1"/>
    <col min="7187" max="7187" width="13.140625" style="83" bestFit="1" customWidth="1"/>
    <col min="7188" max="7424" width="9.140625" style="83"/>
    <col min="7425" max="7425" width="4.140625" style="83" customWidth="1"/>
    <col min="7426" max="7426" width="11.7109375" style="83" customWidth="1"/>
    <col min="7427" max="7427" width="23" style="83" customWidth="1"/>
    <col min="7428" max="7428" width="12.5703125" style="83" customWidth="1"/>
    <col min="7429" max="7429" width="11.42578125" style="83" customWidth="1"/>
    <col min="7430" max="7430" width="12.28515625" style="83" customWidth="1"/>
    <col min="7431" max="7431" width="13" style="83" customWidth="1"/>
    <col min="7432" max="7432" width="11.5703125" style="83" customWidth="1"/>
    <col min="7433" max="7434" width="11.85546875" style="83" bestFit="1" customWidth="1"/>
    <col min="7435" max="7435" width="12.42578125" style="83" customWidth="1"/>
    <col min="7436" max="7440" width="11.85546875" style="83" bestFit="1" customWidth="1"/>
    <col min="7441" max="7441" width="11.5703125" style="83" customWidth="1"/>
    <col min="7442" max="7442" width="13.42578125" style="83" customWidth="1"/>
    <col min="7443" max="7443" width="13.140625" style="83" bestFit="1" customWidth="1"/>
    <col min="7444" max="7680" width="9.140625" style="83"/>
    <col min="7681" max="7681" width="4.140625" style="83" customWidth="1"/>
    <col min="7682" max="7682" width="11.7109375" style="83" customWidth="1"/>
    <col min="7683" max="7683" width="23" style="83" customWidth="1"/>
    <col min="7684" max="7684" width="12.5703125" style="83" customWidth="1"/>
    <col min="7685" max="7685" width="11.42578125" style="83" customWidth="1"/>
    <col min="7686" max="7686" width="12.28515625" style="83" customWidth="1"/>
    <col min="7687" max="7687" width="13" style="83" customWidth="1"/>
    <col min="7688" max="7688" width="11.5703125" style="83" customWidth="1"/>
    <col min="7689" max="7690" width="11.85546875" style="83" bestFit="1" customWidth="1"/>
    <col min="7691" max="7691" width="12.42578125" style="83" customWidth="1"/>
    <col min="7692" max="7696" width="11.85546875" style="83" bestFit="1" customWidth="1"/>
    <col min="7697" max="7697" width="11.5703125" style="83" customWidth="1"/>
    <col min="7698" max="7698" width="13.42578125" style="83" customWidth="1"/>
    <col min="7699" max="7699" width="13.140625" style="83" bestFit="1" customWidth="1"/>
    <col min="7700" max="7936" width="9.140625" style="83"/>
    <col min="7937" max="7937" width="4.140625" style="83" customWidth="1"/>
    <col min="7938" max="7938" width="11.7109375" style="83" customWidth="1"/>
    <col min="7939" max="7939" width="23" style="83" customWidth="1"/>
    <col min="7940" max="7940" width="12.5703125" style="83" customWidth="1"/>
    <col min="7941" max="7941" width="11.42578125" style="83" customWidth="1"/>
    <col min="7942" max="7942" width="12.28515625" style="83" customWidth="1"/>
    <col min="7943" max="7943" width="13" style="83" customWidth="1"/>
    <col min="7944" max="7944" width="11.5703125" style="83" customWidth="1"/>
    <col min="7945" max="7946" width="11.85546875" style="83" bestFit="1" customWidth="1"/>
    <col min="7947" max="7947" width="12.42578125" style="83" customWidth="1"/>
    <col min="7948" max="7952" width="11.85546875" style="83" bestFit="1" customWidth="1"/>
    <col min="7953" max="7953" width="11.5703125" style="83" customWidth="1"/>
    <col min="7954" max="7954" width="13.42578125" style="83" customWidth="1"/>
    <col min="7955" max="7955" width="13.140625" style="83" bestFit="1" customWidth="1"/>
    <col min="7956" max="8192" width="9.140625" style="83"/>
    <col min="8193" max="8193" width="4.140625" style="83" customWidth="1"/>
    <col min="8194" max="8194" width="11.7109375" style="83" customWidth="1"/>
    <col min="8195" max="8195" width="23" style="83" customWidth="1"/>
    <col min="8196" max="8196" width="12.5703125" style="83" customWidth="1"/>
    <col min="8197" max="8197" width="11.42578125" style="83" customWidth="1"/>
    <col min="8198" max="8198" width="12.28515625" style="83" customWidth="1"/>
    <col min="8199" max="8199" width="13" style="83" customWidth="1"/>
    <col min="8200" max="8200" width="11.5703125" style="83" customWidth="1"/>
    <col min="8201" max="8202" width="11.85546875" style="83" bestFit="1" customWidth="1"/>
    <col min="8203" max="8203" width="12.42578125" style="83" customWidth="1"/>
    <col min="8204" max="8208" width="11.85546875" style="83" bestFit="1" customWidth="1"/>
    <col min="8209" max="8209" width="11.5703125" style="83" customWidth="1"/>
    <col min="8210" max="8210" width="13.42578125" style="83" customWidth="1"/>
    <col min="8211" max="8211" width="13.140625" style="83" bestFit="1" customWidth="1"/>
    <col min="8212" max="8448" width="9.140625" style="83"/>
    <col min="8449" max="8449" width="4.140625" style="83" customWidth="1"/>
    <col min="8450" max="8450" width="11.7109375" style="83" customWidth="1"/>
    <col min="8451" max="8451" width="23" style="83" customWidth="1"/>
    <col min="8452" max="8452" width="12.5703125" style="83" customWidth="1"/>
    <col min="8453" max="8453" width="11.42578125" style="83" customWidth="1"/>
    <col min="8454" max="8454" width="12.28515625" style="83" customWidth="1"/>
    <col min="8455" max="8455" width="13" style="83" customWidth="1"/>
    <col min="8456" max="8456" width="11.5703125" style="83" customWidth="1"/>
    <col min="8457" max="8458" width="11.85546875" style="83" bestFit="1" customWidth="1"/>
    <col min="8459" max="8459" width="12.42578125" style="83" customWidth="1"/>
    <col min="8460" max="8464" width="11.85546875" style="83" bestFit="1" customWidth="1"/>
    <col min="8465" max="8465" width="11.5703125" style="83" customWidth="1"/>
    <col min="8466" max="8466" width="13.42578125" style="83" customWidth="1"/>
    <col min="8467" max="8467" width="13.140625" style="83" bestFit="1" customWidth="1"/>
    <col min="8468" max="8704" width="9.140625" style="83"/>
    <col min="8705" max="8705" width="4.140625" style="83" customWidth="1"/>
    <col min="8706" max="8706" width="11.7109375" style="83" customWidth="1"/>
    <col min="8707" max="8707" width="23" style="83" customWidth="1"/>
    <col min="8708" max="8708" width="12.5703125" style="83" customWidth="1"/>
    <col min="8709" max="8709" width="11.42578125" style="83" customWidth="1"/>
    <col min="8710" max="8710" width="12.28515625" style="83" customWidth="1"/>
    <col min="8711" max="8711" width="13" style="83" customWidth="1"/>
    <col min="8712" max="8712" width="11.5703125" style="83" customWidth="1"/>
    <col min="8713" max="8714" width="11.85546875" style="83" bestFit="1" customWidth="1"/>
    <col min="8715" max="8715" width="12.42578125" style="83" customWidth="1"/>
    <col min="8716" max="8720" width="11.85546875" style="83" bestFit="1" customWidth="1"/>
    <col min="8721" max="8721" width="11.5703125" style="83" customWidth="1"/>
    <col min="8722" max="8722" width="13.42578125" style="83" customWidth="1"/>
    <col min="8723" max="8723" width="13.140625" style="83" bestFit="1" customWidth="1"/>
    <col min="8724" max="8960" width="9.140625" style="83"/>
    <col min="8961" max="8961" width="4.140625" style="83" customWidth="1"/>
    <col min="8962" max="8962" width="11.7109375" style="83" customWidth="1"/>
    <col min="8963" max="8963" width="23" style="83" customWidth="1"/>
    <col min="8964" max="8964" width="12.5703125" style="83" customWidth="1"/>
    <col min="8965" max="8965" width="11.42578125" style="83" customWidth="1"/>
    <col min="8966" max="8966" width="12.28515625" style="83" customWidth="1"/>
    <col min="8967" max="8967" width="13" style="83" customWidth="1"/>
    <col min="8968" max="8968" width="11.5703125" style="83" customWidth="1"/>
    <col min="8969" max="8970" width="11.85546875" style="83" bestFit="1" customWidth="1"/>
    <col min="8971" max="8971" width="12.42578125" style="83" customWidth="1"/>
    <col min="8972" max="8976" width="11.85546875" style="83" bestFit="1" customWidth="1"/>
    <col min="8977" max="8977" width="11.5703125" style="83" customWidth="1"/>
    <col min="8978" max="8978" width="13.42578125" style="83" customWidth="1"/>
    <col min="8979" max="8979" width="13.140625" style="83" bestFit="1" customWidth="1"/>
    <col min="8980" max="9216" width="9.140625" style="83"/>
    <col min="9217" max="9217" width="4.140625" style="83" customWidth="1"/>
    <col min="9218" max="9218" width="11.7109375" style="83" customWidth="1"/>
    <col min="9219" max="9219" width="23" style="83" customWidth="1"/>
    <col min="9220" max="9220" width="12.5703125" style="83" customWidth="1"/>
    <col min="9221" max="9221" width="11.42578125" style="83" customWidth="1"/>
    <col min="9222" max="9222" width="12.28515625" style="83" customWidth="1"/>
    <col min="9223" max="9223" width="13" style="83" customWidth="1"/>
    <col min="9224" max="9224" width="11.5703125" style="83" customWidth="1"/>
    <col min="9225" max="9226" width="11.85546875" style="83" bestFit="1" customWidth="1"/>
    <col min="9227" max="9227" width="12.42578125" style="83" customWidth="1"/>
    <col min="9228" max="9232" width="11.85546875" style="83" bestFit="1" customWidth="1"/>
    <col min="9233" max="9233" width="11.5703125" style="83" customWidth="1"/>
    <col min="9234" max="9234" width="13.42578125" style="83" customWidth="1"/>
    <col min="9235" max="9235" width="13.140625" style="83" bestFit="1" customWidth="1"/>
    <col min="9236" max="9472" width="9.140625" style="83"/>
    <col min="9473" max="9473" width="4.140625" style="83" customWidth="1"/>
    <col min="9474" max="9474" width="11.7109375" style="83" customWidth="1"/>
    <col min="9475" max="9475" width="23" style="83" customWidth="1"/>
    <col min="9476" max="9476" width="12.5703125" style="83" customWidth="1"/>
    <col min="9477" max="9477" width="11.42578125" style="83" customWidth="1"/>
    <col min="9478" max="9478" width="12.28515625" style="83" customWidth="1"/>
    <col min="9479" max="9479" width="13" style="83" customWidth="1"/>
    <col min="9480" max="9480" width="11.5703125" style="83" customWidth="1"/>
    <col min="9481" max="9482" width="11.85546875" style="83" bestFit="1" customWidth="1"/>
    <col min="9483" max="9483" width="12.42578125" style="83" customWidth="1"/>
    <col min="9484" max="9488" width="11.85546875" style="83" bestFit="1" customWidth="1"/>
    <col min="9489" max="9489" width="11.5703125" style="83" customWidth="1"/>
    <col min="9490" max="9490" width="13.42578125" style="83" customWidth="1"/>
    <col min="9491" max="9491" width="13.140625" style="83" bestFit="1" customWidth="1"/>
    <col min="9492" max="9728" width="9.140625" style="83"/>
    <col min="9729" max="9729" width="4.140625" style="83" customWidth="1"/>
    <col min="9730" max="9730" width="11.7109375" style="83" customWidth="1"/>
    <col min="9731" max="9731" width="23" style="83" customWidth="1"/>
    <col min="9732" max="9732" width="12.5703125" style="83" customWidth="1"/>
    <col min="9733" max="9733" width="11.42578125" style="83" customWidth="1"/>
    <col min="9734" max="9734" width="12.28515625" style="83" customWidth="1"/>
    <col min="9735" max="9735" width="13" style="83" customWidth="1"/>
    <col min="9736" max="9736" width="11.5703125" style="83" customWidth="1"/>
    <col min="9737" max="9738" width="11.85546875" style="83" bestFit="1" customWidth="1"/>
    <col min="9739" max="9739" width="12.42578125" style="83" customWidth="1"/>
    <col min="9740" max="9744" width="11.85546875" style="83" bestFit="1" customWidth="1"/>
    <col min="9745" max="9745" width="11.5703125" style="83" customWidth="1"/>
    <col min="9746" max="9746" width="13.42578125" style="83" customWidth="1"/>
    <col min="9747" max="9747" width="13.140625" style="83" bestFit="1" customWidth="1"/>
    <col min="9748" max="9984" width="9.140625" style="83"/>
    <col min="9985" max="9985" width="4.140625" style="83" customWidth="1"/>
    <col min="9986" max="9986" width="11.7109375" style="83" customWidth="1"/>
    <col min="9987" max="9987" width="23" style="83" customWidth="1"/>
    <col min="9988" max="9988" width="12.5703125" style="83" customWidth="1"/>
    <col min="9989" max="9989" width="11.42578125" style="83" customWidth="1"/>
    <col min="9990" max="9990" width="12.28515625" style="83" customWidth="1"/>
    <col min="9991" max="9991" width="13" style="83" customWidth="1"/>
    <col min="9992" max="9992" width="11.5703125" style="83" customWidth="1"/>
    <col min="9993" max="9994" width="11.85546875" style="83" bestFit="1" customWidth="1"/>
    <col min="9995" max="9995" width="12.42578125" style="83" customWidth="1"/>
    <col min="9996" max="10000" width="11.85546875" style="83" bestFit="1" customWidth="1"/>
    <col min="10001" max="10001" width="11.5703125" style="83" customWidth="1"/>
    <col min="10002" max="10002" width="13.42578125" style="83" customWidth="1"/>
    <col min="10003" max="10003" width="13.140625" style="83" bestFit="1" customWidth="1"/>
    <col min="10004" max="10240" width="9.140625" style="83"/>
    <col min="10241" max="10241" width="4.140625" style="83" customWidth="1"/>
    <col min="10242" max="10242" width="11.7109375" style="83" customWidth="1"/>
    <col min="10243" max="10243" width="23" style="83" customWidth="1"/>
    <col min="10244" max="10244" width="12.5703125" style="83" customWidth="1"/>
    <col min="10245" max="10245" width="11.42578125" style="83" customWidth="1"/>
    <col min="10246" max="10246" width="12.28515625" style="83" customWidth="1"/>
    <col min="10247" max="10247" width="13" style="83" customWidth="1"/>
    <col min="10248" max="10248" width="11.5703125" style="83" customWidth="1"/>
    <col min="10249" max="10250" width="11.85546875" style="83" bestFit="1" customWidth="1"/>
    <col min="10251" max="10251" width="12.42578125" style="83" customWidth="1"/>
    <col min="10252" max="10256" width="11.85546875" style="83" bestFit="1" customWidth="1"/>
    <col min="10257" max="10257" width="11.5703125" style="83" customWidth="1"/>
    <col min="10258" max="10258" width="13.42578125" style="83" customWidth="1"/>
    <col min="10259" max="10259" width="13.140625" style="83" bestFit="1" customWidth="1"/>
    <col min="10260" max="10496" width="9.140625" style="83"/>
    <col min="10497" max="10497" width="4.140625" style="83" customWidth="1"/>
    <col min="10498" max="10498" width="11.7109375" style="83" customWidth="1"/>
    <col min="10499" max="10499" width="23" style="83" customWidth="1"/>
    <col min="10500" max="10500" width="12.5703125" style="83" customWidth="1"/>
    <col min="10501" max="10501" width="11.42578125" style="83" customWidth="1"/>
    <col min="10502" max="10502" width="12.28515625" style="83" customWidth="1"/>
    <col min="10503" max="10503" width="13" style="83" customWidth="1"/>
    <col min="10504" max="10504" width="11.5703125" style="83" customWidth="1"/>
    <col min="10505" max="10506" width="11.85546875" style="83" bestFit="1" customWidth="1"/>
    <col min="10507" max="10507" width="12.42578125" style="83" customWidth="1"/>
    <col min="10508" max="10512" width="11.85546875" style="83" bestFit="1" customWidth="1"/>
    <col min="10513" max="10513" width="11.5703125" style="83" customWidth="1"/>
    <col min="10514" max="10514" width="13.42578125" style="83" customWidth="1"/>
    <col min="10515" max="10515" width="13.140625" style="83" bestFit="1" customWidth="1"/>
    <col min="10516" max="10752" width="9.140625" style="83"/>
    <col min="10753" max="10753" width="4.140625" style="83" customWidth="1"/>
    <col min="10754" max="10754" width="11.7109375" style="83" customWidth="1"/>
    <col min="10755" max="10755" width="23" style="83" customWidth="1"/>
    <col min="10756" max="10756" width="12.5703125" style="83" customWidth="1"/>
    <col min="10757" max="10757" width="11.42578125" style="83" customWidth="1"/>
    <col min="10758" max="10758" width="12.28515625" style="83" customWidth="1"/>
    <col min="10759" max="10759" width="13" style="83" customWidth="1"/>
    <col min="10760" max="10760" width="11.5703125" style="83" customWidth="1"/>
    <col min="10761" max="10762" width="11.85546875" style="83" bestFit="1" customWidth="1"/>
    <col min="10763" max="10763" width="12.42578125" style="83" customWidth="1"/>
    <col min="10764" max="10768" width="11.85546875" style="83" bestFit="1" customWidth="1"/>
    <col min="10769" max="10769" width="11.5703125" style="83" customWidth="1"/>
    <col min="10770" max="10770" width="13.42578125" style="83" customWidth="1"/>
    <col min="10771" max="10771" width="13.140625" style="83" bestFit="1" customWidth="1"/>
    <col min="10772" max="11008" width="9.140625" style="83"/>
    <col min="11009" max="11009" width="4.140625" style="83" customWidth="1"/>
    <col min="11010" max="11010" width="11.7109375" style="83" customWidth="1"/>
    <col min="11011" max="11011" width="23" style="83" customWidth="1"/>
    <col min="11012" max="11012" width="12.5703125" style="83" customWidth="1"/>
    <col min="11013" max="11013" width="11.42578125" style="83" customWidth="1"/>
    <col min="11014" max="11014" width="12.28515625" style="83" customWidth="1"/>
    <col min="11015" max="11015" width="13" style="83" customWidth="1"/>
    <col min="11016" max="11016" width="11.5703125" style="83" customWidth="1"/>
    <col min="11017" max="11018" width="11.85546875" style="83" bestFit="1" customWidth="1"/>
    <col min="11019" max="11019" width="12.42578125" style="83" customWidth="1"/>
    <col min="11020" max="11024" width="11.85546875" style="83" bestFit="1" customWidth="1"/>
    <col min="11025" max="11025" width="11.5703125" style="83" customWidth="1"/>
    <col min="11026" max="11026" width="13.42578125" style="83" customWidth="1"/>
    <col min="11027" max="11027" width="13.140625" style="83" bestFit="1" customWidth="1"/>
    <col min="11028" max="11264" width="9.140625" style="83"/>
    <col min="11265" max="11265" width="4.140625" style="83" customWidth="1"/>
    <col min="11266" max="11266" width="11.7109375" style="83" customWidth="1"/>
    <col min="11267" max="11267" width="23" style="83" customWidth="1"/>
    <col min="11268" max="11268" width="12.5703125" style="83" customWidth="1"/>
    <col min="11269" max="11269" width="11.42578125" style="83" customWidth="1"/>
    <col min="11270" max="11270" width="12.28515625" style="83" customWidth="1"/>
    <col min="11271" max="11271" width="13" style="83" customWidth="1"/>
    <col min="11272" max="11272" width="11.5703125" style="83" customWidth="1"/>
    <col min="11273" max="11274" width="11.85546875" style="83" bestFit="1" customWidth="1"/>
    <col min="11275" max="11275" width="12.42578125" style="83" customWidth="1"/>
    <col min="11276" max="11280" width="11.85546875" style="83" bestFit="1" customWidth="1"/>
    <col min="11281" max="11281" width="11.5703125" style="83" customWidth="1"/>
    <col min="11282" max="11282" width="13.42578125" style="83" customWidth="1"/>
    <col min="11283" max="11283" width="13.140625" style="83" bestFit="1" customWidth="1"/>
    <col min="11284" max="11520" width="9.140625" style="83"/>
    <col min="11521" max="11521" width="4.140625" style="83" customWidth="1"/>
    <col min="11522" max="11522" width="11.7109375" style="83" customWidth="1"/>
    <col min="11523" max="11523" width="23" style="83" customWidth="1"/>
    <col min="11524" max="11524" width="12.5703125" style="83" customWidth="1"/>
    <col min="11525" max="11525" width="11.42578125" style="83" customWidth="1"/>
    <col min="11526" max="11526" width="12.28515625" style="83" customWidth="1"/>
    <col min="11527" max="11527" width="13" style="83" customWidth="1"/>
    <col min="11528" max="11528" width="11.5703125" style="83" customWidth="1"/>
    <col min="11529" max="11530" width="11.85546875" style="83" bestFit="1" customWidth="1"/>
    <col min="11531" max="11531" width="12.42578125" style="83" customWidth="1"/>
    <col min="11532" max="11536" width="11.85546875" style="83" bestFit="1" customWidth="1"/>
    <col min="11537" max="11537" width="11.5703125" style="83" customWidth="1"/>
    <col min="11538" max="11538" width="13.42578125" style="83" customWidth="1"/>
    <col min="11539" max="11539" width="13.140625" style="83" bestFit="1" customWidth="1"/>
    <col min="11540" max="11776" width="9.140625" style="83"/>
    <col min="11777" max="11777" width="4.140625" style="83" customWidth="1"/>
    <col min="11778" max="11778" width="11.7109375" style="83" customWidth="1"/>
    <col min="11779" max="11779" width="23" style="83" customWidth="1"/>
    <col min="11780" max="11780" width="12.5703125" style="83" customWidth="1"/>
    <col min="11781" max="11781" width="11.42578125" style="83" customWidth="1"/>
    <col min="11782" max="11782" width="12.28515625" style="83" customWidth="1"/>
    <col min="11783" max="11783" width="13" style="83" customWidth="1"/>
    <col min="11784" max="11784" width="11.5703125" style="83" customWidth="1"/>
    <col min="11785" max="11786" width="11.85546875" style="83" bestFit="1" customWidth="1"/>
    <col min="11787" max="11787" width="12.42578125" style="83" customWidth="1"/>
    <col min="11788" max="11792" width="11.85546875" style="83" bestFit="1" customWidth="1"/>
    <col min="11793" max="11793" width="11.5703125" style="83" customWidth="1"/>
    <col min="11794" max="11794" width="13.42578125" style="83" customWidth="1"/>
    <col min="11795" max="11795" width="13.140625" style="83" bestFit="1" customWidth="1"/>
    <col min="11796" max="12032" width="9.140625" style="83"/>
    <col min="12033" max="12033" width="4.140625" style="83" customWidth="1"/>
    <col min="12034" max="12034" width="11.7109375" style="83" customWidth="1"/>
    <col min="12035" max="12035" width="23" style="83" customWidth="1"/>
    <col min="12036" max="12036" width="12.5703125" style="83" customWidth="1"/>
    <col min="12037" max="12037" width="11.42578125" style="83" customWidth="1"/>
    <col min="12038" max="12038" width="12.28515625" style="83" customWidth="1"/>
    <col min="12039" max="12039" width="13" style="83" customWidth="1"/>
    <col min="12040" max="12040" width="11.5703125" style="83" customWidth="1"/>
    <col min="12041" max="12042" width="11.85546875" style="83" bestFit="1" customWidth="1"/>
    <col min="12043" max="12043" width="12.42578125" style="83" customWidth="1"/>
    <col min="12044" max="12048" width="11.85546875" style="83" bestFit="1" customWidth="1"/>
    <col min="12049" max="12049" width="11.5703125" style="83" customWidth="1"/>
    <col min="12050" max="12050" width="13.42578125" style="83" customWidth="1"/>
    <col min="12051" max="12051" width="13.140625" style="83" bestFit="1" customWidth="1"/>
    <col min="12052" max="12288" width="9.140625" style="83"/>
    <col min="12289" max="12289" width="4.140625" style="83" customWidth="1"/>
    <col min="12290" max="12290" width="11.7109375" style="83" customWidth="1"/>
    <col min="12291" max="12291" width="23" style="83" customWidth="1"/>
    <col min="12292" max="12292" width="12.5703125" style="83" customWidth="1"/>
    <col min="12293" max="12293" width="11.42578125" style="83" customWidth="1"/>
    <col min="12294" max="12294" width="12.28515625" style="83" customWidth="1"/>
    <col min="12295" max="12295" width="13" style="83" customWidth="1"/>
    <col min="12296" max="12296" width="11.5703125" style="83" customWidth="1"/>
    <col min="12297" max="12298" width="11.85546875" style="83" bestFit="1" customWidth="1"/>
    <col min="12299" max="12299" width="12.42578125" style="83" customWidth="1"/>
    <col min="12300" max="12304" width="11.85546875" style="83" bestFit="1" customWidth="1"/>
    <col min="12305" max="12305" width="11.5703125" style="83" customWidth="1"/>
    <col min="12306" max="12306" width="13.42578125" style="83" customWidth="1"/>
    <col min="12307" max="12307" width="13.140625" style="83" bestFit="1" customWidth="1"/>
    <col min="12308" max="12544" width="9.140625" style="83"/>
    <col min="12545" max="12545" width="4.140625" style="83" customWidth="1"/>
    <col min="12546" max="12546" width="11.7109375" style="83" customWidth="1"/>
    <col min="12547" max="12547" width="23" style="83" customWidth="1"/>
    <col min="12548" max="12548" width="12.5703125" style="83" customWidth="1"/>
    <col min="12549" max="12549" width="11.42578125" style="83" customWidth="1"/>
    <col min="12550" max="12550" width="12.28515625" style="83" customWidth="1"/>
    <col min="12551" max="12551" width="13" style="83" customWidth="1"/>
    <col min="12552" max="12552" width="11.5703125" style="83" customWidth="1"/>
    <col min="12553" max="12554" width="11.85546875" style="83" bestFit="1" customWidth="1"/>
    <col min="12555" max="12555" width="12.42578125" style="83" customWidth="1"/>
    <col min="12556" max="12560" width="11.85546875" style="83" bestFit="1" customWidth="1"/>
    <col min="12561" max="12561" width="11.5703125" style="83" customWidth="1"/>
    <col min="12562" max="12562" width="13.42578125" style="83" customWidth="1"/>
    <col min="12563" max="12563" width="13.140625" style="83" bestFit="1" customWidth="1"/>
    <col min="12564" max="12800" width="9.140625" style="83"/>
    <col min="12801" max="12801" width="4.140625" style="83" customWidth="1"/>
    <col min="12802" max="12802" width="11.7109375" style="83" customWidth="1"/>
    <col min="12803" max="12803" width="23" style="83" customWidth="1"/>
    <col min="12804" max="12804" width="12.5703125" style="83" customWidth="1"/>
    <col min="12805" max="12805" width="11.42578125" style="83" customWidth="1"/>
    <col min="12806" max="12806" width="12.28515625" style="83" customWidth="1"/>
    <col min="12807" max="12807" width="13" style="83" customWidth="1"/>
    <col min="12808" max="12808" width="11.5703125" style="83" customWidth="1"/>
    <col min="12809" max="12810" width="11.85546875" style="83" bestFit="1" customWidth="1"/>
    <col min="12811" max="12811" width="12.42578125" style="83" customWidth="1"/>
    <col min="12812" max="12816" width="11.85546875" style="83" bestFit="1" customWidth="1"/>
    <col min="12817" max="12817" width="11.5703125" style="83" customWidth="1"/>
    <col min="12818" max="12818" width="13.42578125" style="83" customWidth="1"/>
    <col min="12819" max="12819" width="13.140625" style="83" bestFit="1" customWidth="1"/>
    <col min="12820" max="13056" width="9.140625" style="83"/>
    <col min="13057" max="13057" width="4.140625" style="83" customWidth="1"/>
    <col min="13058" max="13058" width="11.7109375" style="83" customWidth="1"/>
    <col min="13059" max="13059" width="23" style="83" customWidth="1"/>
    <col min="13060" max="13060" width="12.5703125" style="83" customWidth="1"/>
    <col min="13061" max="13061" width="11.42578125" style="83" customWidth="1"/>
    <col min="13062" max="13062" width="12.28515625" style="83" customWidth="1"/>
    <col min="13063" max="13063" width="13" style="83" customWidth="1"/>
    <col min="13064" max="13064" width="11.5703125" style="83" customWidth="1"/>
    <col min="13065" max="13066" width="11.85546875" style="83" bestFit="1" customWidth="1"/>
    <col min="13067" max="13067" width="12.42578125" style="83" customWidth="1"/>
    <col min="13068" max="13072" width="11.85546875" style="83" bestFit="1" customWidth="1"/>
    <col min="13073" max="13073" width="11.5703125" style="83" customWidth="1"/>
    <col min="13074" max="13074" width="13.42578125" style="83" customWidth="1"/>
    <col min="13075" max="13075" width="13.140625" style="83" bestFit="1" customWidth="1"/>
    <col min="13076" max="13312" width="9.140625" style="83"/>
    <col min="13313" max="13313" width="4.140625" style="83" customWidth="1"/>
    <col min="13314" max="13314" width="11.7109375" style="83" customWidth="1"/>
    <col min="13315" max="13315" width="23" style="83" customWidth="1"/>
    <col min="13316" max="13316" width="12.5703125" style="83" customWidth="1"/>
    <col min="13317" max="13317" width="11.42578125" style="83" customWidth="1"/>
    <col min="13318" max="13318" width="12.28515625" style="83" customWidth="1"/>
    <col min="13319" max="13319" width="13" style="83" customWidth="1"/>
    <col min="13320" max="13320" width="11.5703125" style="83" customWidth="1"/>
    <col min="13321" max="13322" width="11.85546875" style="83" bestFit="1" customWidth="1"/>
    <col min="13323" max="13323" width="12.42578125" style="83" customWidth="1"/>
    <col min="13324" max="13328" width="11.85546875" style="83" bestFit="1" customWidth="1"/>
    <col min="13329" max="13329" width="11.5703125" style="83" customWidth="1"/>
    <col min="13330" max="13330" width="13.42578125" style="83" customWidth="1"/>
    <col min="13331" max="13331" width="13.140625" style="83" bestFit="1" customWidth="1"/>
    <col min="13332" max="13568" width="9.140625" style="83"/>
    <col min="13569" max="13569" width="4.140625" style="83" customWidth="1"/>
    <col min="13570" max="13570" width="11.7109375" style="83" customWidth="1"/>
    <col min="13571" max="13571" width="23" style="83" customWidth="1"/>
    <col min="13572" max="13572" width="12.5703125" style="83" customWidth="1"/>
    <col min="13573" max="13573" width="11.42578125" style="83" customWidth="1"/>
    <col min="13574" max="13574" width="12.28515625" style="83" customWidth="1"/>
    <col min="13575" max="13575" width="13" style="83" customWidth="1"/>
    <col min="13576" max="13576" width="11.5703125" style="83" customWidth="1"/>
    <col min="13577" max="13578" width="11.85546875" style="83" bestFit="1" customWidth="1"/>
    <col min="13579" max="13579" width="12.42578125" style="83" customWidth="1"/>
    <col min="13580" max="13584" width="11.85546875" style="83" bestFit="1" customWidth="1"/>
    <col min="13585" max="13585" width="11.5703125" style="83" customWidth="1"/>
    <col min="13586" max="13586" width="13.42578125" style="83" customWidth="1"/>
    <col min="13587" max="13587" width="13.140625" style="83" bestFit="1" customWidth="1"/>
    <col min="13588" max="13824" width="9.140625" style="83"/>
    <col min="13825" max="13825" width="4.140625" style="83" customWidth="1"/>
    <col min="13826" max="13826" width="11.7109375" style="83" customWidth="1"/>
    <col min="13827" max="13827" width="23" style="83" customWidth="1"/>
    <col min="13828" max="13828" width="12.5703125" style="83" customWidth="1"/>
    <col min="13829" max="13829" width="11.42578125" style="83" customWidth="1"/>
    <col min="13830" max="13830" width="12.28515625" style="83" customWidth="1"/>
    <col min="13831" max="13831" width="13" style="83" customWidth="1"/>
    <col min="13832" max="13832" width="11.5703125" style="83" customWidth="1"/>
    <col min="13833" max="13834" width="11.85546875" style="83" bestFit="1" customWidth="1"/>
    <col min="13835" max="13835" width="12.42578125" style="83" customWidth="1"/>
    <col min="13836" max="13840" width="11.85546875" style="83" bestFit="1" customWidth="1"/>
    <col min="13841" max="13841" width="11.5703125" style="83" customWidth="1"/>
    <col min="13842" max="13842" width="13.42578125" style="83" customWidth="1"/>
    <col min="13843" max="13843" width="13.140625" style="83" bestFit="1" customWidth="1"/>
    <col min="13844" max="14080" width="9.140625" style="83"/>
    <col min="14081" max="14081" width="4.140625" style="83" customWidth="1"/>
    <col min="14082" max="14082" width="11.7109375" style="83" customWidth="1"/>
    <col min="14083" max="14083" width="23" style="83" customWidth="1"/>
    <col min="14084" max="14084" width="12.5703125" style="83" customWidth="1"/>
    <col min="14085" max="14085" width="11.42578125" style="83" customWidth="1"/>
    <col min="14086" max="14086" width="12.28515625" style="83" customWidth="1"/>
    <col min="14087" max="14087" width="13" style="83" customWidth="1"/>
    <col min="14088" max="14088" width="11.5703125" style="83" customWidth="1"/>
    <col min="14089" max="14090" width="11.85546875" style="83" bestFit="1" customWidth="1"/>
    <col min="14091" max="14091" width="12.42578125" style="83" customWidth="1"/>
    <col min="14092" max="14096" width="11.85546875" style="83" bestFit="1" customWidth="1"/>
    <col min="14097" max="14097" width="11.5703125" style="83" customWidth="1"/>
    <col min="14098" max="14098" width="13.42578125" style="83" customWidth="1"/>
    <col min="14099" max="14099" width="13.140625" style="83" bestFit="1" customWidth="1"/>
    <col min="14100" max="14336" width="9.140625" style="83"/>
    <col min="14337" max="14337" width="4.140625" style="83" customWidth="1"/>
    <col min="14338" max="14338" width="11.7109375" style="83" customWidth="1"/>
    <col min="14339" max="14339" width="23" style="83" customWidth="1"/>
    <col min="14340" max="14340" width="12.5703125" style="83" customWidth="1"/>
    <col min="14341" max="14341" width="11.42578125" style="83" customWidth="1"/>
    <col min="14342" max="14342" width="12.28515625" style="83" customWidth="1"/>
    <col min="14343" max="14343" width="13" style="83" customWidth="1"/>
    <col min="14344" max="14344" width="11.5703125" style="83" customWidth="1"/>
    <col min="14345" max="14346" width="11.85546875" style="83" bestFit="1" customWidth="1"/>
    <col min="14347" max="14347" width="12.42578125" style="83" customWidth="1"/>
    <col min="14348" max="14352" width="11.85546875" style="83" bestFit="1" customWidth="1"/>
    <col min="14353" max="14353" width="11.5703125" style="83" customWidth="1"/>
    <col min="14354" max="14354" width="13.42578125" style="83" customWidth="1"/>
    <col min="14355" max="14355" width="13.140625" style="83" bestFit="1" customWidth="1"/>
    <col min="14356" max="14592" width="9.140625" style="83"/>
    <col min="14593" max="14593" width="4.140625" style="83" customWidth="1"/>
    <col min="14594" max="14594" width="11.7109375" style="83" customWidth="1"/>
    <col min="14595" max="14595" width="23" style="83" customWidth="1"/>
    <col min="14596" max="14596" width="12.5703125" style="83" customWidth="1"/>
    <col min="14597" max="14597" width="11.42578125" style="83" customWidth="1"/>
    <col min="14598" max="14598" width="12.28515625" style="83" customWidth="1"/>
    <col min="14599" max="14599" width="13" style="83" customWidth="1"/>
    <col min="14600" max="14600" width="11.5703125" style="83" customWidth="1"/>
    <col min="14601" max="14602" width="11.85546875" style="83" bestFit="1" customWidth="1"/>
    <col min="14603" max="14603" width="12.42578125" style="83" customWidth="1"/>
    <col min="14604" max="14608" width="11.85546875" style="83" bestFit="1" customWidth="1"/>
    <col min="14609" max="14609" width="11.5703125" style="83" customWidth="1"/>
    <col min="14610" max="14610" width="13.42578125" style="83" customWidth="1"/>
    <col min="14611" max="14611" width="13.140625" style="83" bestFit="1" customWidth="1"/>
    <col min="14612" max="14848" width="9.140625" style="83"/>
    <col min="14849" max="14849" width="4.140625" style="83" customWidth="1"/>
    <col min="14850" max="14850" width="11.7109375" style="83" customWidth="1"/>
    <col min="14851" max="14851" width="23" style="83" customWidth="1"/>
    <col min="14852" max="14852" width="12.5703125" style="83" customWidth="1"/>
    <col min="14853" max="14853" width="11.42578125" style="83" customWidth="1"/>
    <col min="14854" max="14854" width="12.28515625" style="83" customWidth="1"/>
    <col min="14855" max="14855" width="13" style="83" customWidth="1"/>
    <col min="14856" max="14856" width="11.5703125" style="83" customWidth="1"/>
    <col min="14857" max="14858" width="11.85546875" style="83" bestFit="1" customWidth="1"/>
    <col min="14859" max="14859" width="12.42578125" style="83" customWidth="1"/>
    <col min="14860" max="14864" width="11.85546875" style="83" bestFit="1" customWidth="1"/>
    <col min="14865" max="14865" width="11.5703125" style="83" customWidth="1"/>
    <col min="14866" max="14866" width="13.42578125" style="83" customWidth="1"/>
    <col min="14867" max="14867" width="13.140625" style="83" bestFit="1" customWidth="1"/>
    <col min="14868" max="15104" width="9.140625" style="83"/>
    <col min="15105" max="15105" width="4.140625" style="83" customWidth="1"/>
    <col min="15106" max="15106" width="11.7109375" style="83" customWidth="1"/>
    <col min="15107" max="15107" width="23" style="83" customWidth="1"/>
    <col min="15108" max="15108" width="12.5703125" style="83" customWidth="1"/>
    <col min="15109" max="15109" width="11.42578125" style="83" customWidth="1"/>
    <col min="15110" max="15110" width="12.28515625" style="83" customWidth="1"/>
    <col min="15111" max="15111" width="13" style="83" customWidth="1"/>
    <col min="15112" max="15112" width="11.5703125" style="83" customWidth="1"/>
    <col min="15113" max="15114" width="11.85546875" style="83" bestFit="1" customWidth="1"/>
    <col min="15115" max="15115" width="12.42578125" style="83" customWidth="1"/>
    <col min="15116" max="15120" width="11.85546875" style="83" bestFit="1" customWidth="1"/>
    <col min="15121" max="15121" width="11.5703125" style="83" customWidth="1"/>
    <col min="15122" max="15122" width="13.42578125" style="83" customWidth="1"/>
    <col min="15123" max="15123" width="13.140625" style="83" bestFit="1" customWidth="1"/>
    <col min="15124" max="15360" width="9.140625" style="83"/>
    <col min="15361" max="15361" width="4.140625" style="83" customWidth="1"/>
    <col min="15362" max="15362" width="11.7109375" style="83" customWidth="1"/>
    <col min="15363" max="15363" width="23" style="83" customWidth="1"/>
    <col min="15364" max="15364" width="12.5703125" style="83" customWidth="1"/>
    <col min="15365" max="15365" width="11.42578125" style="83" customWidth="1"/>
    <col min="15366" max="15366" width="12.28515625" style="83" customWidth="1"/>
    <col min="15367" max="15367" width="13" style="83" customWidth="1"/>
    <col min="15368" max="15368" width="11.5703125" style="83" customWidth="1"/>
    <col min="15369" max="15370" width="11.85546875" style="83" bestFit="1" customWidth="1"/>
    <col min="15371" max="15371" width="12.42578125" style="83" customWidth="1"/>
    <col min="15372" max="15376" width="11.85546875" style="83" bestFit="1" customWidth="1"/>
    <col min="15377" max="15377" width="11.5703125" style="83" customWidth="1"/>
    <col min="15378" max="15378" width="13.42578125" style="83" customWidth="1"/>
    <col min="15379" max="15379" width="13.140625" style="83" bestFit="1" customWidth="1"/>
    <col min="15380" max="15616" width="9.140625" style="83"/>
    <col min="15617" max="15617" width="4.140625" style="83" customWidth="1"/>
    <col min="15618" max="15618" width="11.7109375" style="83" customWidth="1"/>
    <col min="15619" max="15619" width="23" style="83" customWidth="1"/>
    <col min="15620" max="15620" width="12.5703125" style="83" customWidth="1"/>
    <col min="15621" max="15621" width="11.42578125" style="83" customWidth="1"/>
    <col min="15622" max="15622" width="12.28515625" style="83" customWidth="1"/>
    <col min="15623" max="15623" width="13" style="83" customWidth="1"/>
    <col min="15624" max="15624" width="11.5703125" style="83" customWidth="1"/>
    <col min="15625" max="15626" width="11.85546875" style="83" bestFit="1" customWidth="1"/>
    <col min="15627" max="15627" width="12.42578125" style="83" customWidth="1"/>
    <col min="15628" max="15632" width="11.85546875" style="83" bestFit="1" customWidth="1"/>
    <col min="15633" max="15633" width="11.5703125" style="83" customWidth="1"/>
    <col min="15634" max="15634" width="13.42578125" style="83" customWidth="1"/>
    <col min="15635" max="15635" width="13.140625" style="83" bestFit="1" customWidth="1"/>
    <col min="15636" max="15872" width="9.140625" style="83"/>
    <col min="15873" max="15873" width="4.140625" style="83" customWidth="1"/>
    <col min="15874" max="15874" width="11.7109375" style="83" customWidth="1"/>
    <col min="15875" max="15875" width="23" style="83" customWidth="1"/>
    <col min="15876" max="15876" width="12.5703125" style="83" customWidth="1"/>
    <col min="15877" max="15877" width="11.42578125" style="83" customWidth="1"/>
    <col min="15878" max="15878" width="12.28515625" style="83" customWidth="1"/>
    <col min="15879" max="15879" width="13" style="83" customWidth="1"/>
    <col min="15880" max="15880" width="11.5703125" style="83" customWidth="1"/>
    <col min="15881" max="15882" width="11.85546875" style="83" bestFit="1" customWidth="1"/>
    <col min="15883" max="15883" width="12.42578125" style="83" customWidth="1"/>
    <col min="15884" max="15888" width="11.85546875" style="83" bestFit="1" customWidth="1"/>
    <col min="15889" max="15889" width="11.5703125" style="83" customWidth="1"/>
    <col min="15890" max="15890" width="13.42578125" style="83" customWidth="1"/>
    <col min="15891" max="15891" width="13.140625" style="83" bestFit="1" customWidth="1"/>
    <col min="15892" max="16128" width="9.140625" style="83"/>
    <col min="16129" max="16129" width="4.140625" style="83" customWidth="1"/>
    <col min="16130" max="16130" width="11.7109375" style="83" customWidth="1"/>
    <col min="16131" max="16131" width="23" style="83" customWidth="1"/>
    <col min="16132" max="16132" width="12.5703125" style="83" customWidth="1"/>
    <col min="16133" max="16133" width="11.42578125" style="83" customWidth="1"/>
    <col min="16134" max="16134" width="12.28515625" style="83" customWidth="1"/>
    <col min="16135" max="16135" width="13" style="83" customWidth="1"/>
    <col min="16136" max="16136" width="11.5703125" style="83" customWidth="1"/>
    <col min="16137" max="16138" width="11.85546875" style="83" bestFit="1" customWidth="1"/>
    <col min="16139" max="16139" width="12.42578125" style="83" customWidth="1"/>
    <col min="16140" max="16144" width="11.85546875" style="83" bestFit="1" customWidth="1"/>
    <col min="16145" max="16145" width="11.5703125" style="83" customWidth="1"/>
    <col min="16146" max="16146" width="13.42578125" style="83" customWidth="1"/>
    <col min="16147" max="16147" width="13.140625" style="83" bestFit="1" customWidth="1"/>
    <col min="16148" max="16384" width="9.140625" style="83"/>
  </cols>
  <sheetData>
    <row r="1" spans="1:19" s="79" customFormat="1" ht="26.25" thickBot="1" x14ac:dyDescent="0.3">
      <c r="A1" s="73"/>
      <c r="B1" s="109" t="s">
        <v>60</v>
      </c>
      <c r="C1" s="74" t="s">
        <v>16</v>
      </c>
      <c r="D1" s="75" t="s">
        <v>17</v>
      </c>
      <c r="E1" s="76" t="s">
        <v>18</v>
      </c>
      <c r="F1" s="77" t="s">
        <v>19</v>
      </c>
      <c r="G1" s="77" t="s">
        <v>20</v>
      </c>
      <c r="H1" s="77" t="s">
        <v>21</v>
      </c>
      <c r="I1" s="77" t="s">
        <v>22</v>
      </c>
      <c r="J1" s="77" t="s">
        <v>23</v>
      </c>
      <c r="K1" s="77" t="s">
        <v>24</v>
      </c>
      <c r="L1" s="77" t="s">
        <v>25</v>
      </c>
      <c r="M1" s="78" t="s">
        <v>26</v>
      </c>
      <c r="N1" s="78" t="s">
        <v>27</v>
      </c>
      <c r="O1" s="78" t="s">
        <v>28</v>
      </c>
      <c r="P1" s="78" t="s">
        <v>29</v>
      </c>
      <c r="Q1" s="78" t="s">
        <v>30</v>
      </c>
      <c r="R1" s="110" t="s">
        <v>15</v>
      </c>
    </row>
    <row r="2" spans="1:19" ht="15" x14ac:dyDescent="0.25">
      <c r="A2" s="80">
        <v>1</v>
      </c>
      <c r="B2" s="124"/>
      <c r="C2" s="125" t="s">
        <v>94</v>
      </c>
      <c r="D2" s="115" t="s">
        <v>106</v>
      </c>
      <c r="E2" s="115" t="s">
        <v>107</v>
      </c>
      <c r="F2" s="82">
        <v>851.5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8"/>
    </row>
    <row r="3" spans="1:19" ht="15" x14ac:dyDescent="0.25">
      <c r="A3" s="80">
        <v>2</v>
      </c>
      <c r="B3" s="124"/>
      <c r="C3" s="125" t="s">
        <v>108</v>
      </c>
      <c r="D3" s="115" t="s">
        <v>113</v>
      </c>
      <c r="E3" s="115" t="s">
        <v>114</v>
      </c>
      <c r="F3" s="82">
        <v>851.5</v>
      </c>
      <c r="G3" s="82">
        <v>851.5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8"/>
    </row>
    <row r="4" spans="1:19" ht="15" x14ac:dyDescent="0.25">
      <c r="A4" s="80">
        <v>3</v>
      </c>
      <c r="B4" s="124"/>
      <c r="C4" s="125" t="s">
        <v>109</v>
      </c>
      <c r="D4" s="115" t="s">
        <v>113</v>
      </c>
      <c r="E4" s="115" t="s">
        <v>114</v>
      </c>
      <c r="F4" s="82">
        <v>851.5</v>
      </c>
      <c r="G4" s="82">
        <v>851.5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8"/>
    </row>
    <row r="5" spans="1:19" ht="15" x14ac:dyDescent="0.25">
      <c r="A5" s="80">
        <v>4</v>
      </c>
      <c r="B5" s="124"/>
      <c r="C5" s="125" t="s">
        <v>110</v>
      </c>
      <c r="D5" s="115" t="s">
        <v>113</v>
      </c>
      <c r="E5" s="115" t="s">
        <v>114</v>
      </c>
      <c r="F5" s="82">
        <v>851.5</v>
      </c>
      <c r="G5" s="82">
        <v>851.5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8"/>
    </row>
    <row r="6" spans="1:19" ht="15" x14ac:dyDescent="0.25">
      <c r="A6" s="80">
        <v>5</v>
      </c>
      <c r="B6" s="124"/>
      <c r="C6" s="125" t="s">
        <v>111</v>
      </c>
      <c r="D6" s="115" t="s">
        <v>113</v>
      </c>
      <c r="E6" s="115" t="s">
        <v>114</v>
      </c>
      <c r="F6" s="82">
        <v>851.5</v>
      </c>
      <c r="G6" s="82">
        <v>851.5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8"/>
    </row>
    <row r="7" spans="1:19" ht="15" x14ac:dyDescent="0.25">
      <c r="A7" s="80">
        <v>6</v>
      </c>
      <c r="B7" s="124"/>
      <c r="C7" s="125" t="s">
        <v>112</v>
      </c>
      <c r="D7" s="115" t="s">
        <v>113</v>
      </c>
      <c r="E7" s="115" t="s">
        <v>114</v>
      </c>
      <c r="F7" s="82">
        <v>851.5</v>
      </c>
      <c r="G7" s="82">
        <v>851.5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8"/>
    </row>
    <row r="8" spans="1:19" ht="15" x14ac:dyDescent="0.25">
      <c r="A8" s="80">
        <v>7</v>
      </c>
      <c r="B8" s="124"/>
      <c r="C8" s="125" t="s">
        <v>78</v>
      </c>
      <c r="D8" s="115" t="s">
        <v>138</v>
      </c>
      <c r="E8" s="115" t="s">
        <v>139</v>
      </c>
      <c r="F8" s="82">
        <v>851.5</v>
      </c>
      <c r="G8" s="82">
        <v>851.5</v>
      </c>
      <c r="H8" s="82">
        <v>851.5</v>
      </c>
      <c r="I8" s="82">
        <v>851.5</v>
      </c>
      <c r="J8" s="82">
        <v>851.5</v>
      </c>
      <c r="K8" s="82">
        <v>851.5</v>
      </c>
      <c r="L8" s="82">
        <v>851.5</v>
      </c>
      <c r="M8" s="82">
        <v>851.5</v>
      </c>
      <c r="N8" s="82">
        <v>851.5</v>
      </c>
      <c r="O8" s="82">
        <v>851.5</v>
      </c>
      <c r="P8" s="82"/>
      <c r="Q8" s="82"/>
      <c r="R8" s="82">
        <f t="shared" ref="R8:R22" si="0">SUM(F8:Q8)</f>
        <v>8515</v>
      </c>
      <c r="S8" s="88"/>
    </row>
    <row r="9" spans="1:19" ht="15" x14ac:dyDescent="0.25">
      <c r="A9" s="80">
        <v>8</v>
      </c>
      <c r="B9" s="124"/>
      <c r="C9" s="125" t="s">
        <v>78</v>
      </c>
      <c r="D9" s="115" t="s">
        <v>138</v>
      </c>
      <c r="E9" s="115" t="s">
        <v>139</v>
      </c>
      <c r="F9" s="82">
        <v>851.5</v>
      </c>
      <c r="G9" s="82">
        <v>851.5</v>
      </c>
      <c r="H9" s="82">
        <v>851.5</v>
      </c>
      <c r="I9" s="82">
        <v>851.5</v>
      </c>
      <c r="J9" s="82">
        <v>851.5</v>
      </c>
      <c r="K9" s="82">
        <v>851.5</v>
      </c>
      <c r="L9" s="82">
        <v>851.5</v>
      </c>
      <c r="M9" s="82">
        <v>851.5</v>
      </c>
      <c r="N9" s="82">
        <v>851.5</v>
      </c>
      <c r="O9" s="82">
        <v>851.5</v>
      </c>
      <c r="P9" s="82"/>
      <c r="Q9" s="82"/>
      <c r="R9" s="82">
        <f t="shared" si="0"/>
        <v>8515</v>
      </c>
      <c r="S9" s="88"/>
    </row>
    <row r="10" spans="1:19" ht="15" x14ac:dyDescent="0.25">
      <c r="A10" s="80">
        <v>9</v>
      </c>
      <c r="B10" s="124"/>
      <c r="C10" s="125" t="s">
        <v>78</v>
      </c>
      <c r="D10" s="115" t="s">
        <v>138</v>
      </c>
      <c r="E10" s="115" t="s">
        <v>139</v>
      </c>
      <c r="F10" s="82">
        <v>851.5</v>
      </c>
      <c r="G10" s="82">
        <v>851.5</v>
      </c>
      <c r="H10" s="82">
        <v>851.5</v>
      </c>
      <c r="I10" s="82">
        <v>851.5</v>
      </c>
      <c r="J10" s="82">
        <v>851.5</v>
      </c>
      <c r="K10" s="82">
        <v>851.5</v>
      </c>
      <c r="L10" s="82">
        <v>851.5</v>
      </c>
      <c r="M10" s="82">
        <v>851.5</v>
      </c>
      <c r="N10" s="82">
        <v>851.5</v>
      </c>
      <c r="O10" s="82">
        <v>851.5</v>
      </c>
      <c r="P10" s="82"/>
      <c r="Q10" s="82"/>
      <c r="R10" s="82">
        <f t="shared" si="0"/>
        <v>8515</v>
      </c>
      <c r="S10" s="88"/>
    </row>
    <row r="11" spans="1:19" ht="15" x14ac:dyDescent="0.25">
      <c r="A11" s="80">
        <v>10</v>
      </c>
      <c r="B11" s="124"/>
      <c r="C11" s="125" t="s">
        <v>78</v>
      </c>
      <c r="D11" s="115" t="s">
        <v>138</v>
      </c>
      <c r="E11" s="115" t="s">
        <v>139</v>
      </c>
      <c r="F11" s="82">
        <v>851.5</v>
      </c>
      <c r="G11" s="82">
        <v>851.5</v>
      </c>
      <c r="H11" s="82">
        <v>851.5</v>
      </c>
      <c r="I11" s="82">
        <v>851.5</v>
      </c>
      <c r="J11" s="82">
        <v>851.5</v>
      </c>
      <c r="K11" s="82">
        <v>851.5</v>
      </c>
      <c r="L11" s="82">
        <v>851.5</v>
      </c>
      <c r="M11" s="82">
        <v>851.5</v>
      </c>
      <c r="N11" s="82">
        <v>851.5</v>
      </c>
      <c r="O11" s="82">
        <v>851.5</v>
      </c>
      <c r="P11" s="82"/>
      <c r="Q11" s="82"/>
      <c r="R11" s="82">
        <f t="shared" si="0"/>
        <v>8515</v>
      </c>
      <c r="S11" s="88"/>
    </row>
    <row r="12" spans="1:19" ht="15" x14ac:dyDescent="0.25">
      <c r="A12" s="80">
        <v>11</v>
      </c>
      <c r="B12" s="124"/>
      <c r="C12" s="125" t="s">
        <v>78</v>
      </c>
      <c r="D12" s="115" t="s">
        <v>138</v>
      </c>
      <c r="E12" s="115" t="s">
        <v>139</v>
      </c>
      <c r="F12" s="82">
        <v>851.5</v>
      </c>
      <c r="G12" s="82">
        <v>851.5</v>
      </c>
      <c r="H12" s="82">
        <v>851.5</v>
      </c>
      <c r="I12" s="82">
        <v>851.5</v>
      </c>
      <c r="J12" s="82">
        <v>851.5</v>
      </c>
      <c r="K12" s="82">
        <v>851.5</v>
      </c>
      <c r="L12" s="82">
        <v>851.5</v>
      </c>
      <c r="M12" s="82">
        <v>851.5</v>
      </c>
      <c r="N12" s="82">
        <v>851.5</v>
      </c>
      <c r="O12" s="82">
        <v>851.5</v>
      </c>
      <c r="P12" s="82"/>
      <c r="Q12" s="82"/>
      <c r="R12" s="82">
        <f t="shared" si="0"/>
        <v>8515</v>
      </c>
      <c r="S12" s="88"/>
    </row>
    <row r="13" spans="1:19" ht="15" x14ac:dyDescent="0.25">
      <c r="A13" s="80">
        <v>12</v>
      </c>
      <c r="B13" s="124"/>
      <c r="C13" s="125" t="s">
        <v>78</v>
      </c>
      <c r="D13" s="115" t="s">
        <v>138</v>
      </c>
      <c r="E13" s="115" t="s">
        <v>139</v>
      </c>
      <c r="F13" s="82">
        <v>851.5</v>
      </c>
      <c r="G13" s="82">
        <v>851.5</v>
      </c>
      <c r="H13" s="82">
        <v>851.5</v>
      </c>
      <c r="I13" s="82">
        <v>851.5</v>
      </c>
      <c r="J13" s="82">
        <v>851.5</v>
      </c>
      <c r="K13" s="82">
        <v>851.5</v>
      </c>
      <c r="L13" s="82">
        <v>851.5</v>
      </c>
      <c r="M13" s="82">
        <v>851.5</v>
      </c>
      <c r="N13" s="82">
        <v>851.5</v>
      </c>
      <c r="O13" s="82">
        <v>851.5</v>
      </c>
      <c r="P13" s="82"/>
      <c r="Q13" s="82"/>
      <c r="R13" s="82">
        <f t="shared" si="0"/>
        <v>8515</v>
      </c>
      <c r="S13" s="88"/>
    </row>
    <row r="14" spans="1:19" ht="15" x14ac:dyDescent="0.25">
      <c r="A14" s="80">
        <v>13</v>
      </c>
      <c r="B14" s="124"/>
      <c r="C14" s="125" t="s">
        <v>78</v>
      </c>
      <c r="D14" s="115" t="s">
        <v>138</v>
      </c>
      <c r="E14" s="115" t="s">
        <v>139</v>
      </c>
      <c r="F14" s="82">
        <v>851.5</v>
      </c>
      <c r="G14" s="82">
        <v>851.5</v>
      </c>
      <c r="H14" s="82">
        <v>851.5</v>
      </c>
      <c r="I14" s="82">
        <v>851.5</v>
      </c>
      <c r="J14" s="82">
        <v>851.5</v>
      </c>
      <c r="K14" s="82">
        <v>851.5</v>
      </c>
      <c r="L14" s="82">
        <v>851.5</v>
      </c>
      <c r="M14" s="82">
        <v>851.5</v>
      </c>
      <c r="N14" s="82">
        <v>851.5</v>
      </c>
      <c r="O14" s="82">
        <v>851.5</v>
      </c>
      <c r="P14" s="82"/>
      <c r="Q14" s="82"/>
      <c r="R14" s="82">
        <f t="shared" si="0"/>
        <v>8515</v>
      </c>
      <c r="S14" s="88"/>
    </row>
    <row r="15" spans="1:19" ht="15" x14ac:dyDescent="0.25">
      <c r="A15" s="80">
        <v>14</v>
      </c>
      <c r="B15" s="124"/>
      <c r="C15" s="125" t="s">
        <v>82</v>
      </c>
      <c r="D15" s="115" t="s">
        <v>143</v>
      </c>
      <c r="E15" s="115" t="s">
        <v>144</v>
      </c>
      <c r="F15" s="82">
        <v>851.5</v>
      </c>
      <c r="G15" s="82">
        <v>851.5</v>
      </c>
      <c r="H15" s="82">
        <v>851.5</v>
      </c>
      <c r="I15" s="82">
        <v>851.5</v>
      </c>
      <c r="J15" s="82">
        <v>851.5</v>
      </c>
      <c r="K15" s="82">
        <v>851.5</v>
      </c>
      <c r="L15" s="82">
        <v>851.5</v>
      </c>
      <c r="M15" s="82">
        <v>851.5</v>
      </c>
      <c r="N15" s="82">
        <v>851.5</v>
      </c>
      <c r="O15" s="82">
        <v>851.5</v>
      </c>
      <c r="P15" s="82">
        <v>851.5</v>
      </c>
      <c r="Q15" s="82">
        <v>851.5</v>
      </c>
      <c r="R15" s="82">
        <f t="shared" si="0"/>
        <v>10218</v>
      </c>
      <c r="S15" s="88"/>
    </row>
    <row r="16" spans="1:19" ht="15" x14ac:dyDescent="0.25">
      <c r="A16" s="80">
        <v>15</v>
      </c>
      <c r="B16" s="124"/>
      <c r="C16" s="125" t="s">
        <v>82</v>
      </c>
      <c r="D16" s="115" t="s">
        <v>143</v>
      </c>
      <c r="E16" s="115" t="s">
        <v>144</v>
      </c>
      <c r="F16" s="82">
        <v>851.5</v>
      </c>
      <c r="G16" s="82">
        <v>851.5</v>
      </c>
      <c r="H16" s="82">
        <v>851.5</v>
      </c>
      <c r="I16" s="82">
        <v>851.5</v>
      </c>
      <c r="J16" s="82">
        <v>851.5</v>
      </c>
      <c r="K16" s="82">
        <v>851.5</v>
      </c>
      <c r="L16" s="82">
        <v>851.5</v>
      </c>
      <c r="M16" s="82">
        <v>851.5</v>
      </c>
      <c r="N16" s="82">
        <v>851.5</v>
      </c>
      <c r="O16" s="82">
        <v>851.5</v>
      </c>
      <c r="P16" s="82">
        <v>851.5</v>
      </c>
      <c r="Q16" s="82">
        <v>851.5</v>
      </c>
      <c r="R16" s="82">
        <f>SUM(F15:Q15)</f>
        <v>10218</v>
      </c>
      <c r="S16" s="88"/>
    </row>
    <row r="17" spans="1:19" ht="15" x14ac:dyDescent="0.25">
      <c r="A17" s="80">
        <v>16</v>
      </c>
      <c r="B17" s="124"/>
      <c r="C17" s="125" t="s">
        <v>82</v>
      </c>
      <c r="D17" s="115" t="s">
        <v>143</v>
      </c>
      <c r="E17" s="115" t="s">
        <v>144</v>
      </c>
      <c r="F17" s="82">
        <v>851.5</v>
      </c>
      <c r="G17" s="82">
        <v>851.5</v>
      </c>
      <c r="H17" s="82">
        <v>851.5</v>
      </c>
      <c r="I17" s="82">
        <v>851.5</v>
      </c>
      <c r="J17" s="82">
        <v>851.5</v>
      </c>
      <c r="K17" s="82">
        <v>851.5</v>
      </c>
      <c r="L17" s="82">
        <v>851.5</v>
      </c>
      <c r="M17" s="82">
        <v>851.5</v>
      </c>
      <c r="N17" s="82">
        <v>851.5</v>
      </c>
      <c r="O17" s="82">
        <v>851.5</v>
      </c>
      <c r="P17" s="82">
        <v>851.5</v>
      </c>
      <c r="Q17" s="82">
        <v>851.5</v>
      </c>
      <c r="R17" s="82">
        <f>SUM(F17:Q17)</f>
        <v>10218</v>
      </c>
      <c r="S17" s="88"/>
    </row>
    <row r="18" spans="1:19" ht="15" x14ac:dyDescent="0.25">
      <c r="A18" s="80">
        <v>17</v>
      </c>
      <c r="B18" s="124"/>
      <c r="C18" s="125" t="s">
        <v>82</v>
      </c>
      <c r="D18" s="115" t="s">
        <v>143</v>
      </c>
      <c r="E18" s="115" t="s">
        <v>144</v>
      </c>
      <c r="F18" s="82">
        <v>851.5</v>
      </c>
      <c r="G18" s="82">
        <v>851.5</v>
      </c>
      <c r="H18" s="82">
        <v>851.5</v>
      </c>
      <c r="I18" s="82">
        <v>851.5</v>
      </c>
      <c r="J18" s="82">
        <v>851.5</v>
      </c>
      <c r="K18" s="82">
        <v>851.5</v>
      </c>
      <c r="L18" s="82">
        <v>851.5</v>
      </c>
      <c r="M18" s="82">
        <v>851.5</v>
      </c>
      <c r="N18" s="82">
        <v>851.5</v>
      </c>
      <c r="O18" s="82">
        <v>851.5</v>
      </c>
      <c r="P18" s="82">
        <v>851.5</v>
      </c>
      <c r="Q18" s="82">
        <v>851.5</v>
      </c>
      <c r="R18" s="82">
        <f t="shared" ref="R18" si="1">SUM(F17:Q17)</f>
        <v>10218</v>
      </c>
      <c r="S18" s="88"/>
    </row>
    <row r="19" spans="1:19" ht="15" x14ac:dyDescent="0.25">
      <c r="A19" s="80">
        <v>18</v>
      </c>
      <c r="B19" s="124"/>
      <c r="C19" s="125" t="s">
        <v>82</v>
      </c>
      <c r="D19" s="115" t="s">
        <v>143</v>
      </c>
      <c r="E19" s="115" t="s">
        <v>144</v>
      </c>
      <c r="F19" s="82">
        <v>851.5</v>
      </c>
      <c r="G19" s="82">
        <v>851.5</v>
      </c>
      <c r="H19" s="82">
        <v>851.5</v>
      </c>
      <c r="I19" s="82">
        <v>851.5</v>
      </c>
      <c r="J19" s="82">
        <v>851.5</v>
      </c>
      <c r="K19" s="82">
        <v>851.5</v>
      </c>
      <c r="L19" s="82">
        <v>851.5</v>
      </c>
      <c r="M19" s="82">
        <v>851.5</v>
      </c>
      <c r="N19" s="82">
        <v>851.5</v>
      </c>
      <c r="O19" s="82">
        <v>851.5</v>
      </c>
      <c r="P19" s="82">
        <v>851.5</v>
      </c>
      <c r="Q19" s="82">
        <v>851.5</v>
      </c>
      <c r="R19" s="82">
        <f t="shared" si="0"/>
        <v>10218</v>
      </c>
      <c r="S19" s="88"/>
    </row>
    <row r="20" spans="1:19" ht="15" x14ac:dyDescent="0.25">
      <c r="A20" s="80">
        <v>19</v>
      </c>
      <c r="B20" s="124"/>
      <c r="C20" s="125" t="s">
        <v>83</v>
      </c>
      <c r="D20" s="115" t="s">
        <v>149</v>
      </c>
      <c r="E20" s="115" t="s">
        <v>150</v>
      </c>
      <c r="F20" s="82">
        <v>851.5</v>
      </c>
      <c r="G20" s="82">
        <v>851.5</v>
      </c>
      <c r="H20" s="82">
        <v>851.5</v>
      </c>
      <c r="I20" s="82">
        <v>851.5</v>
      </c>
      <c r="J20" s="82">
        <v>851.5</v>
      </c>
      <c r="K20" s="82">
        <v>851.5</v>
      </c>
      <c r="L20" s="82">
        <v>851.5</v>
      </c>
      <c r="M20" s="82">
        <v>851.5</v>
      </c>
      <c r="N20" s="82">
        <v>851.5</v>
      </c>
      <c r="O20" s="82">
        <v>851.5</v>
      </c>
      <c r="P20" s="82">
        <v>851.5</v>
      </c>
      <c r="Q20" s="82">
        <v>851.5</v>
      </c>
      <c r="R20" s="82">
        <f t="shared" si="0"/>
        <v>10218</v>
      </c>
      <c r="S20" s="88"/>
    </row>
    <row r="21" spans="1:19" ht="15" x14ac:dyDescent="0.25">
      <c r="A21" s="80">
        <v>20</v>
      </c>
      <c r="B21" s="124"/>
      <c r="C21" s="125" t="s">
        <v>83</v>
      </c>
      <c r="D21" s="115" t="s">
        <v>149</v>
      </c>
      <c r="E21" s="115" t="s">
        <v>150</v>
      </c>
      <c r="F21" s="82">
        <v>851.5</v>
      </c>
      <c r="G21" s="82">
        <v>851.5</v>
      </c>
      <c r="H21" s="82">
        <v>851.5</v>
      </c>
      <c r="I21" s="82">
        <v>851.5</v>
      </c>
      <c r="J21" s="82">
        <v>851.5</v>
      </c>
      <c r="K21" s="82">
        <v>851.5</v>
      </c>
      <c r="L21" s="82">
        <v>851.5</v>
      </c>
      <c r="M21" s="82">
        <v>851.5</v>
      </c>
      <c r="N21" s="82">
        <v>851.5</v>
      </c>
      <c r="O21" s="82">
        <v>851.5</v>
      </c>
      <c r="P21" s="82">
        <v>851.5</v>
      </c>
      <c r="Q21" s="82">
        <v>851.5</v>
      </c>
      <c r="R21" s="82">
        <f t="shared" si="0"/>
        <v>10218</v>
      </c>
      <c r="S21" s="88"/>
    </row>
    <row r="22" spans="1:19" ht="15" x14ac:dyDescent="0.25">
      <c r="A22" s="80">
        <v>21</v>
      </c>
      <c r="B22" s="124"/>
      <c r="C22" s="125" t="s">
        <v>83</v>
      </c>
      <c r="D22" s="115" t="s">
        <v>149</v>
      </c>
      <c r="E22" s="115" t="s">
        <v>150</v>
      </c>
      <c r="F22" s="82">
        <v>851.5</v>
      </c>
      <c r="G22" s="82">
        <v>851.5</v>
      </c>
      <c r="H22" s="82">
        <v>851.5</v>
      </c>
      <c r="I22" s="82">
        <v>851.5</v>
      </c>
      <c r="J22" s="82">
        <v>851.5</v>
      </c>
      <c r="K22" s="82">
        <v>851.5</v>
      </c>
      <c r="L22" s="82">
        <v>851.5</v>
      </c>
      <c r="M22" s="82">
        <v>851.5</v>
      </c>
      <c r="N22" s="82">
        <v>851.5</v>
      </c>
      <c r="O22" s="82">
        <v>851.5</v>
      </c>
      <c r="P22" s="82">
        <v>851.5</v>
      </c>
      <c r="Q22" s="82">
        <v>851.5</v>
      </c>
      <c r="R22" s="82">
        <f t="shared" si="0"/>
        <v>10218</v>
      </c>
      <c r="S22" s="88"/>
    </row>
    <row r="23" spans="1:19" ht="15.75" thickBot="1" x14ac:dyDescent="0.3">
      <c r="A23" s="80">
        <v>22</v>
      </c>
      <c r="B23" s="124"/>
      <c r="C23" s="125" t="s">
        <v>83</v>
      </c>
      <c r="D23" s="115" t="s">
        <v>149</v>
      </c>
      <c r="E23" s="115" t="s">
        <v>150</v>
      </c>
      <c r="F23" s="82">
        <v>851.5</v>
      </c>
      <c r="G23" s="82">
        <v>851.5</v>
      </c>
      <c r="H23" s="82">
        <v>851.5</v>
      </c>
      <c r="I23" s="82">
        <v>851.5</v>
      </c>
      <c r="J23" s="82">
        <v>851.5</v>
      </c>
      <c r="K23" s="82">
        <v>851.5</v>
      </c>
      <c r="L23" s="82">
        <v>851.5</v>
      </c>
      <c r="M23" s="82">
        <v>851.5</v>
      </c>
      <c r="N23" s="82">
        <v>851.5</v>
      </c>
      <c r="O23" s="82">
        <v>851.5</v>
      </c>
      <c r="P23" s="82">
        <v>851.5</v>
      </c>
      <c r="Q23" s="82">
        <v>851.5</v>
      </c>
      <c r="R23" s="82">
        <f t="shared" ref="R23" si="2">SUM(F23:Q23)</f>
        <v>10218</v>
      </c>
      <c r="S23" s="88"/>
    </row>
    <row r="24" spans="1:19" ht="13.5" thickBot="1" x14ac:dyDescent="0.25">
      <c r="A24" s="85"/>
      <c r="B24" s="274" t="s">
        <v>74</v>
      </c>
      <c r="C24" s="275"/>
      <c r="D24" s="89"/>
      <c r="F24" s="87">
        <f>SUM(F2:F23)</f>
        <v>18733</v>
      </c>
      <c r="G24" s="87">
        <f>SUM(G2:G23)</f>
        <v>17881.5</v>
      </c>
      <c r="H24" s="87">
        <f t="shared" ref="H24:K24" si="3">SUM(H2:H23)</f>
        <v>13624</v>
      </c>
      <c r="I24" s="87">
        <f t="shared" si="3"/>
        <v>13624</v>
      </c>
      <c r="J24" s="87">
        <f t="shared" si="3"/>
        <v>13624</v>
      </c>
      <c r="K24" s="87">
        <f t="shared" si="3"/>
        <v>13624</v>
      </c>
      <c r="L24" s="87">
        <f t="shared" ref="L24" si="4">SUM(L2:L23)</f>
        <v>13624</v>
      </c>
      <c r="M24" s="87">
        <f t="shared" ref="M24" si="5">SUM(M2:M23)</f>
        <v>13624</v>
      </c>
      <c r="N24" s="87">
        <f t="shared" ref="N24" si="6">SUM(N2:N23)</f>
        <v>13624</v>
      </c>
      <c r="O24" s="87">
        <f t="shared" ref="O24" si="7">SUM(O2:O23)</f>
        <v>13624</v>
      </c>
      <c r="P24" s="87">
        <f t="shared" ref="P24" si="8">SUM(P2:P23)</f>
        <v>7663.5</v>
      </c>
      <c r="Q24" s="87">
        <f t="shared" ref="Q24" si="9">SUM(Q2:Q23)</f>
        <v>7663.5</v>
      </c>
      <c r="R24" s="87">
        <f>SUM(R8:R23)</f>
        <v>151567</v>
      </c>
      <c r="S24" s="88"/>
    </row>
    <row r="25" spans="1:19" ht="11.25" customHeight="1" x14ac:dyDescent="0.2">
      <c r="A25" s="85"/>
      <c r="B25" s="89"/>
      <c r="C25" s="89"/>
      <c r="D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88"/>
    </row>
    <row r="26" spans="1:19" ht="11.25" customHeight="1" x14ac:dyDescent="0.25">
      <c r="A26" s="83"/>
      <c r="B26" s="89"/>
      <c r="C26" s="89"/>
      <c r="D26" s="89"/>
      <c r="F26" s="90"/>
      <c r="G26" s="90"/>
      <c r="H26" s="90"/>
      <c r="I26" s="90"/>
      <c r="J26" s="90"/>
      <c r="K26" s="90"/>
      <c r="L26" s="90"/>
      <c r="M26" s="118"/>
      <c r="N26" s="118"/>
      <c r="O26" s="118"/>
      <c r="P26" s="118"/>
      <c r="Q26" s="118"/>
      <c r="R26" s="118"/>
      <c r="S26" s="88"/>
    </row>
    <row r="27" spans="1:19" ht="11.25" customHeight="1" x14ac:dyDescent="0.2">
      <c r="A27" s="85"/>
      <c r="B27" s="89"/>
      <c r="C27" s="89"/>
      <c r="D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88"/>
    </row>
    <row r="28" spans="1:19" ht="11.25" customHeight="1" x14ac:dyDescent="0.2">
      <c r="A28" s="85"/>
      <c r="B28" s="89"/>
      <c r="C28" s="89"/>
      <c r="D28" s="89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88"/>
    </row>
    <row r="29" spans="1:19" ht="11.25" customHeight="1" x14ac:dyDescent="0.2">
      <c r="A29" s="83"/>
      <c r="B29" s="283" t="s">
        <v>187</v>
      </c>
      <c r="C29" s="283"/>
      <c r="D29" s="283"/>
      <c r="E29" s="283"/>
      <c r="F29" s="283"/>
      <c r="G29" s="283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88"/>
    </row>
    <row r="30" spans="1:19" s="143" customFormat="1" ht="11.25" customHeight="1" x14ac:dyDescent="0.2">
      <c r="A30" s="85"/>
      <c r="B30" s="89"/>
      <c r="C30" s="89"/>
      <c r="D30" s="89"/>
      <c r="E30" s="86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142"/>
    </row>
    <row r="31" spans="1:19" ht="7.5" customHeight="1" x14ac:dyDescent="0.2">
      <c r="A31" s="85"/>
      <c r="B31" s="89"/>
      <c r="C31" s="89"/>
      <c r="D31" s="89"/>
      <c r="F31" s="85"/>
      <c r="G31" s="90"/>
      <c r="H31" s="9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88"/>
    </row>
    <row r="32" spans="1:19" ht="22.5" customHeight="1" x14ac:dyDescent="0.2">
      <c r="A32" s="284" t="s">
        <v>188</v>
      </c>
      <c r="B32" s="284"/>
      <c r="C32" s="284"/>
      <c r="D32" s="284"/>
      <c r="E32" s="284"/>
      <c r="F32" s="284"/>
      <c r="G32" s="285">
        <f>R24</f>
        <v>151567</v>
      </c>
      <c r="H32" s="285"/>
      <c r="S32" s="88"/>
    </row>
    <row r="33" spans="1:19" ht="18" customHeight="1" x14ac:dyDescent="0.2">
      <c r="A33" s="284" t="s">
        <v>189</v>
      </c>
      <c r="B33" s="284"/>
      <c r="C33" s="284"/>
      <c r="D33" s="284"/>
      <c r="E33" s="284"/>
      <c r="F33" s="284"/>
      <c r="G33" s="285">
        <f>Q26</f>
        <v>0</v>
      </c>
      <c r="H33" s="285"/>
      <c r="S33" s="88"/>
    </row>
    <row r="34" spans="1:19" ht="15.75" customHeight="1" thickBot="1" x14ac:dyDescent="0.25">
      <c r="A34" s="119"/>
      <c r="B34" s="276" t="s">
        <v>190</v>
      </c>
      <c r="C34" s="276"/>
      <c r="D34" s="276"/>
      <c r="E34" s="276"/>
      <c r="F34" s="276"/>
      <c r="G34" s="277">
        <f>SUM(G32:H33)</f>
        <v>151567</v>
      </c>
      <c r="H34" s="277"/>
      <c r="I34" s="90"/>
      <c r="J34" s="90"/>
      <c r="K34" s="90"/>
      <c r="L34" s="90"/>
      <c r="M34" s="90"/>
      <c r="N34" s="90"/>
      <c r="O34" s="117"/>
      <c r="P34" s="117"/>
      <c r="Q34" s="117"/>
      <c r="R34" s="117"/>
      <c r="S34" s="88"/>
    </row>
    <row r="35" spans="1:19" ht="29.25" customHeight="1" thickBot="1" x14ac:dyDescent="0.3">
      <c r="B35" s="93" t="s">
        <v>31</v>
      </c>
      <c r="C35" s="93"/>
      <c r="D35" s="93"/>
      <c r="E35" s="94"/>
      <c r="G35" s="278">
        <f>G34+(G34*2/100)</f>
        <v>154598.34</v>
      </c>
      <c r="H35" s="279"/>
      <c r="I35" s="90"/>
      <c r="J35" s="90"/>
      <c r="K35" s="90"/>
      <c r="L35" s="90"/>
      <c r="M35" s="90"/>
      <c r="N35" s="90"/>
      <c r="O35" s="117"/>
      <c r="P35" s="117"/>
      <c r="Q35" s="117"/>
      <c r="R35" s="117"/>
      <c r="S35" s="88"/>
    </row>
    <row r="36" spans="1:19" ht="12.75" customHeight="1" x14ac:dyDescent="0.2">
      <c r="A36" s="83"/>
      <c r="D36" s="83"/>
      <c r="E36" s="83"/>
      <c r="S36" s="88"/>
    </row>
    <row r="37" spans="1:19" ht="12.75" customHeight="1" x14ac:dyDescent="0.2">
      <c r="S37" s="88"/>
    </row>
    <row r="38" spans="1:19" s="120" customFormat="1" ht="18" customHeight="1" x14ac:dyDescent="0.2">
      <c r="A38" s="92"/>
      <c r="B38" s="83"/>
      <c r="C38" s="83"/>
      <c r="D38" s="97"/>
      <c r="E38" s="86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9" ht="18" customHeight="1" x14ac:dyDescent="0.2"/>
    <row r="41" spans="1:19" s="123" customFormat="1" ht="12.75" customHeight="1" x14ac:dyDescent="0.2">
      <c r="A41" s="92"/>
      <c r="B41" s="83"/>
      <c r="C41" s="83"/>
      <c r="D41" s="97"/>
      <c r="E41" s="86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90"/>
    </row>
    <row r="42" spans="1:19" ht="12.75" customHeight="1" x14ac:dyDescent="0.2">
      <c r="S42" s="88"/>
    </row>
    <row r="51" spans="1:18" x14ac:dyDescent="0.2">
      <c r="A51" s="85"/>
      <c r="D51" s="83"/>
    </row>
    <row r="52" spans="1:18" ht="12.75" customHeight="1" x14ac:dyDescent="0.2">
      <c r="A52" s="8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18" ht="12.75" customHeight="1" x14ac:dyDescent="0.2">
      <c r="A53" s="85"/>
      <c r="D53" s="83"/>
      <c r="E53" s="94"/>
    </row>
    <row r="54" spans="1:18" ht="12.75" customHeight="1" x14ac:dyDescent="0.2">
      <c r="A54" s="85"/>
      <c r="D54" s="83"/>
      <c r="E54" s="83"/>
      <c r="G54" s="96"/>
    </row>
    <row r="55" spans="1:18" x14ac:dyDescent="0.2">
      <c r="H55" s="96"/>
    </row>
    <row r="57" spans="1:18" x14ac:dyDescent="0.2">
      <c r="D57" s="83"/>
      <c r="E57" s="83"/>
    </row>
    <row r="58" spans="1:18" x14ac:dyDescent="0.2">
      <c r="D58" s="83"/>
      <c r="E58" s="83"/>
    </row>
    <row r="59" spans="1:18" x14ac:dyDescent="0.2">
      <c r="F59" s="98"/>
    </row>
    <row r="63" spans="1:18" x14ac:dyDescent="0.2">
      <c r="B63" s="84"/>
      <c r="D63" s="92"/>
      <c r="E63" s="92"/>
      <c r="F63" s="99"/>
      <c r="G63" s="100"/>
    </row>
    <row r="64" spans="1:18" x14ac:dyDescent="0.2">
      <c r="D64" s="83"/>
      <c r="E64" s="83"/>
      <c r="F64" s="99"/>
      <c r="G64" s="100"/>
    </row>
    <row r="65" spans="4:7" x14ac:dyDescent="0.2">
      <c r="D65" s="83"/>
      <c r="E65" s="83"/>
      <c r="F65" s="99"/>
      <c r="G65" s="100"/>
    </row>
    <row r="66" spans="4:7" x14ac:dyDescent="0.2">
      <c r="D66" s="83"/>
      <c r="E66" s="83"/>
      <c r="F66" s="99"/>
      <c r="G66" s="100"/>
    </row>
    <row r="67" spans="4:7" x14ac:dyDescent="0.2">
      <c r="D67" s="83"/>
      <c r="E67" s="83"/>
      <c r="F67" s="99"/>
      <c r="G67" s="100"/>
    </row>
    <row r="68" spans="4:7" x14ac:dyDescent="0.2">
      <c r="D68" s="83"/>
      <c r="E68" s="83"/>
      <c r="F68" s="101"/>
      <c r="G68" s="100"/>
    </row>
    <row r="69" spans="4:7" x14ac:dyDescent="0.2">
      <c r="D69" s="83"/>
      <c r="E69" s="83"/>
      <c r="F69" s="99"/>
      <c r="G69" s="100"/>
    </row>
    <row r="70" spans="4:7" x14ac:dyDescent="0.2">
      <c r="D70" s="83"/>
      <c r="E70" s="83"/>
      <c r="F70" s="99"/>
      <c r="G70" s="100"/>
    </row>
  </sheetData>
  <mergeCells count="9">
    <mergeCell ref="B34:F34"/>
    <mergeCell ref="G34:H34"/>
    <mergeCell ref="G35:H35"/>
    <mergeCell ref="G32:H32"/>
    <mergeCell ref="B24:C24"/>
    <mergeCell ref="B29:G29"/>
    <mergeCell ref="A32:F32"/>
    <mergeCell ref="A33:F33"/>
    <mergeCell ref="G33:H33"/>
  </mergeCells>
  <pageMargins left="0.70866141732283472" right="0.70866141732283472" top="0.74803149606299213" bottom="0.74803149606299213" header="0.31496062992125984" footer="0.31496062992125984"/>
  <pageSetup paperSize="8" scale="83" fitToHeight="0" orientation="landscape" r:id="rId1"/>
  <headerFooter>
    <oddHeader>&amp;C&amp;"arial unicode ms,Regular"USAGE INTERNE - N5 - INTERN GEBRUIK</oddHeader>
    <oddFooter>&amp;C&amp;"-,Bold"&amp;14&amp;URSZ bijdragen 2021&amp;R9</oddFooter>
    <evenHeader>&amp;C&amp;"arial unicode ms,Regular"USAGE INTERNE - N5 - INTERN GEBRUIK</evenHeader>
    <evenFooter>&amp;C&amp;"-,Bold"&amp;14&amp;URSZ bijdragen 2021&amp;R9</evenFooter>
    <firstHeader>&amp;C&amp;"arial unicode ms,Regular"USAGE INTERNE - N5 - INTERN GEBRUIK</firstHeader>
    <firstFooter>&amp;C&amp;"-,Bold"&amp;14&amp;URSZ bijdragen 2021&amp;R9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E7" sqref="E7"/>
    </sheetView>
  </sheetViews>
  <sheetFormatPr defaultRowHeight="15" x14ac:dyDescent="0.25"/>
  <cols>
    <col min="2" max="2" width="58.7109375" customWidth="1"/>
    <col min="3" max="3" width="23.140625" customWidth="1"/>
    <col min="4" max="4" width="18.42578125" customWidth="1"/>
    <col min="5" max="5" width="18.7109375" customWidth="1"/>
  </cols>
  <sheetData>
    <row r="1" spans="2:5" ht="15.75" thickBot="1" x14ac:dyDescent="0.3"/>
    <row r="2" spans="2:5" ht="45.75" thickBot="1" x14ac:dyDescent="0.3">
      <c r="B2" s="102" t="s">
        <v>151</v>
      </c>
      <c r="C2" s="103" t="s">
        <v>32</v>
      </c>
      <c r="D2" s="103" t="s">
        <v>33</v>
      </c>
      <c r="E2" s="103" t="s">
        <v>34</v>
      </c>
    </row>
    <row r="3" spans="2:5" ht="30" customHeight="1" thickBot="1" x14ac:dyDescent="0.3">
      <c r="B3" s="104" t="s">
        <v>191</v>
      </c>
      <c r="C3" s="126">
        <v>1150000</v>
      </c>
      <c r="D3" s="195">
        <f>C3*0.88</f>
        <v>1012000</v>
      </c>
      <c r="E3" s="195">
        <f>D3</f>
        <v>1012000</v>
      </c>
    </row>
    <row r="4" spans="2:5" ht="24" customHeight="1" thickBot="1" x14ac:dyDescent="0.3">
      <c r="B4" s="104" t="s">
        <v>192</v>
      </c>
      <c r="C4" s="144">
        <v>0</v>
      </c>
      <c r="D4" s="195">
        <f t="shared" ref="D4:D5" si="0">C4*0.88</f>
        <v>0</v>
      </c>
      <c r="E4" s="195">
        <f t="shared" ref="E4:E5" si="1">D4</f>
        <v>0</v>
      </c>
    </row>
    <row r="5" spans="2:5" ht="24" customHeight="1" thickBot="1" x14ac:dyDescent="0.3">
      <c r="B5" s="104" t="s">
        <v>193</v>
      </c>
      <c r="C5" s="144">
        <v>700000</v>
      </c>
      <c r="D5" s="195">
        <f t="shared" si="0"/>
        <v>616000</v>
      </c>
      <c r="E5" s="195">
        <f t="shared" si="1"/>
        <v>616000</v>
      </c>
    </row>
    <row r="6" spans="2:5" ht="30" customHeight="1" thickBot="1" x14ac:dyDescent="0.3">
      <c r="B6" s="104" t="s">
        <v>84</v>
      </c>
      <c r="C6" s="105"/>
      <c r="D6" s="105">
        <v>155000</v>
      </c>
      <c r="E6" s="105">
        <f t="shared" ref="E6" si="2">D6</f>
        <v>155000</v>
      </c>
    </row>
    <row r="7" spans="2:5" ht="33" customHeight="1" thickBot="1" x14ac:dyDescent="0.3">
      <c r="B7" s="106" t="s">
        <v>35</v>
      </c>
      <c r="C7" s="107">
        <f>SUM(C3:C6)</f>
        <v>1850000</v>
      </c>
      <c r="D7" s="107">
        <f>SUM(D3:D6)</f>
        <v>1783000</v>
      </c>
      <c r="E7" s="107">
        <f>SUM(E3:E6)</f>
        <v>1783000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&amp;C&amp;"arial unicode ms,Regular"USAGE INTERNE - N5 - INTERN GEBRUIK</oddHeader>
    <oddFooter>&amp;C&amp;"-,Bold"&amp;14&amp;UBEREKENING VASTLEGGINGEN EN VEREFFENINGEN 2021&amp;R10</oddFooter>
    <evenHeader>&amp;C&amp;"arial unicode ms,Regular"USAGE INTERNE - N5 - INTERN GEBRUIK</evenHeader>
    <evenFooter>&amp;C&amp;"-,Bold"&amp;14&amp;UBEREKENING VASTLEGGINGEN EN VEREFFENINGEN 2021&amp;R10</evenFooter>
    <firstHeader>&amp;C&amp;"arial unicode ms,Regular"USAGE INTERNE - N5 - INTERN GEBRUIK</firstHeader>
    <firstFooter>&amp;C&amp;"-,Bold"&amp;14&amp;UBEREKENING VASTLEGGINGEN EN VEREFFENINGEN 2021&amp;R10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1243F1AC60FB48B813E40E49591220" ma:contentTypeVersion="1" ma:contentTypeDescription="Een nieuw document maken." ma:contentTypeScope="" ma:versionID="bdda174502a6b571646541d8df3926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d00aad5e61eaba93d53658dc1032f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DocAve xmlns="http://www.AvePoint.com/sharepoint2007/v5/contenttype/list" CTID="0x010100545B47031836DB44B597E68AAFF38941"/>
</file>

<file path=customXml/itemProps1.xml><?xml version="1.0" encoding="utf-8"?>
<ds:datastoreItem xmlns:ds="http://schemas.openxmlformats.org/officeDocument/2006/customXml" ds:itemID="{C58B1B69-DEF9-4AFB-AAC6-DA1DA826CD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392723-2678-438E-AE33-ED69E96F5071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427DFE-552C-4ABD-A578-7C4672892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AD3C50D-0679-464E-9A0C-AEF00ECB1B89}">
  <ds:schemaRefs>
    <ds:schemaRef ds:uri="http://www.AvePoint.com/sharepoint2007/v5/contenttype/list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PROGNOSE 2018(20)-2019(25)-2020</vt:lpstr>
      <vt:lpstr>RSZ Bijdrage 2019</vt:lpstr>
      <vt:lpstr>Berekening 2019</vt:lpstr>
      <vt:lpstr>RSZ bijdrage 2020</vt:lpstr>
      <vt:lpstr>Berekening 2020</vt:lpstr>
      <vt:lpstr>RSZ BIJDRAGE 2021</vt:lpstr>
      <vt:lpstr>Berekening 2021</vt:lpstr>
    </vt:vector>
  </TitlesOfParts>
  <Company>FOD Buitenlandse Zaken / SPF Affaires Etrangeres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Violon Jannick - D4.1</dc:creator>
  <cp:lastModifiedBy>Violon Jannick - D4.1</cp:lastModifiedBy>
  <cp:lastPrinted>2019-06-26T08:10:27Z</cp:lastPrinted>
  <dcterms:created xsi:type="dcterms:W3CDTF">2016-03-22T13:17:11Z</dcterms:created>
  <dcterms:modified xsi:type="dcterms:W3CDTF">2019-07-03T13:15:28Z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a6343b3e-05ad-4ab6-b70a-44bde63715e2</vt:lpwstr>
  </property>
  <property fmtid="{D5CDD505-2E9C-101B-9397-08002B2CF9AE}" pid="3" name="ContentTypeId">
    <vt:lpwstr>0x0101000B1243F1AC60FB48B813E40E49591220</vt:lpwstr>
  </property>
  <property fmtid="{D5CDD505-2E9C-101B-9397-08002B2CF9AE}" pid="4" name="Order">
    <vt:r8>611800</vt:r8>
  </property>
  <property fmtid="{D5CDD505-2E9C-101B-9397-08002B2CF9AE}" pid="5" name="BE_ForeignAffairsClassification">
    <vt:lpwstr>Usage interne - N5 - Intern gebruik</vt:lpwstr>
  </property>
  <property fmtid="{D5CDD505-2E9C-101B-9397-08002B2CF9AE}" pid="6" name="BE_ForeignAffairsMarkering">
    <vt:lpwstr>Markering actief - Marquage actif</vt:lpwstr>
  </property>
</Properties>
</file>