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3935" windowHeight="7470" activeTab="1"/>
  </bookViews>
  <sheets>
    <sheet name="DOSZ Bijdragen" sheetId="1" r:id="rId1"/>
    <sheet name="Financiele geg. actieve nieuwe" sheetId="2" r:id="rId2"/>
    <sheet name="Sheet1" sheetId="3" r:id="rId3"/>
    <sheet name="Sheet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<sst xmlns="http://schemas.openxmlformats.org/spreadsheetml/2006/main" count="102" uniqueCount="82">
  <si>
    <t>UNICEF/Actieve</t>
  </si>
  <si>
    <t>Vereffeningen uitgevoerd</t>
  </si>
  <si>
    <t>Vastlegging aangevraagd</t>
  </si>
  <si>
    <t>Vastlegging</t>
  </si>
  <si>
    <t>Euro</t>
  </si>
  <si>
    <t>US Dollar</t>
  </si>
  <si>
    <r>
      <t>UNDP/Actieve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UNDP-UN Women-UNFPA-UNRWA-WHO-UNAIDS</t>
    </r>
  </si>
  <si>
    <t>Basisallocatie</t>
  </si>
  <si>
    <t>54 35 35 60 11</t>
  </si>
  <si>
    <t>Saldo</t>
  </si>
  <si>
    <t>maand</t>
  </si>
  <si>
    <t>aantal JPO's</t>
  </si>
  <si>
    <t>bijdrage/JPO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</si>
  <si>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</si>
  <si>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</si>
  <si>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</si>
  <si>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</si>
  <si>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</si>
  <si>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</si>
  <si>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</si>
  <si>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</si>
  <si>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</si>
  <si>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</si>
  <si>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</si>
  <si>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</si>
  <si>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</si>
  <si>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moet nog uitgevoerd worden</t>
  </si>
  <si>
    <t>Vastlegging uitgevoerd</t>
  </si>
  <si>
    <t>TOTAAL BIJDRAGEN ORGANISATIES uitgevoerd</t>
  </si>
  <si>
    <t xml:space="preserve">Vereffeningen </t>
  </si>
  <si>
    <r>
      <t xml:space="preserve">UNDP/Nieuwe aanwervingen </t>
    </r>
    <r>
      <rPr>
        <u val="single"/>
        <sz val="10"/>
        <rFont val="Tahoma"/>
        <family val="2"/>
      </rPr>
      <t>UNDP-UNAIDS-UN Women-UNFPA-UNRWA-WHO</t>
    </r>
  </si>
  <si>
    <t>FAO/Nieuwe aanwerving</t>
  </si>
  <si>
    <t>UNHCR/Nieuwe aanwerving</t>
  </si>
  <si>
    <t>WFP/Nieuwe aanwerving</t>
  </si>
  <si>
    <t>UNICEF/Nieuwe aanwerving</t>
  </si>
  <si>
    <t>WFP/Actieve</t>
  </si>
  <si>
    <t>Vastlegging uitgevoerd in 2015</t>
  </si>
  <si>
    <t>PO Nummer</t>
  </si>
  <si>
    <t>ILO/Nieuwe aanwerving</t>
  </si>
  <si>
    <t>FAO/Actieve</t>
  </si>
  <si>
    <t>UNHCR/Actieve</t>
  </si>
  <si>
    <t>ILO/Actieve</t>
  </si>
  <si>
    <t>UNEP/Nieuwe aanwerving</t>
  </si>
  <si>
    <t>UNDESA/Nieuwe aanwerving</t>
  </si>
  <si>
    <t>RAMING</t>
  </si>
  <si>
    <t>RSZ bijdragen</t>
  </si>
  <si>
    <t>UNEP/Actieve</t>
  </si>
  <si>
    <t xml:space="preserve">TOTAAL BIJDRAGEN ORGANISATIES </t>
  </si>
  <si>
    <r>
      <t>UNDP/Actieve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UNDP-UNAIDS-UN Women-UNFPA-UNRWA-WHO</t>
    </r>
  </si>
  <si>
    <t>uitgevoerd of in de pipe</t>
  </si>
  <si>
    <t>PROVISIONELE VASTLEGGING JPO RSZ BIJDRAGEN:</t>
  </si>
  <si>
    <t>totaal aangevraagd</t>
  </si>
  <si>
    <t>ID</t>
  </si>
  <si>
    <t>IOM/Actieve</t>
  </si>
  <si>
    <t>Prisma 1380</t>
  </si>
  <si>
    <t xml:space="preserve">Vastlegging </t>
  </si>
  <si>
    <t>Aantal JPO''s</t>
  </si>
  <si>
    <t>saldo</t>
  </si>
  <si>
    <t>IOM/Nieuwe aanwerving</t>
  </si>
  <si>
    <t xml:space="preserve">WFP/Nieuwe aanwerving </t>
  </si>
  <si>
    <r>
      <t>UNDESA/Actieve</t>
    </r>
    <r>
      <rPr>
        <sz val="10"/>
        <rFont val="Tahoma"/>
        <family val="2"/>
      </rPr>
      <t xml:space="preserve"> OCHA-OHCHR</t>
    </r>
  </si>
  <si>
    <t>UNDESA/Nieuwe aanwervingen</t>
  </si>
  <si>
    <t xml:space="preserve">Niet uitgevoerd </t>
  </si>
  <si>
    <t>GOEDGEKEURD DOOR MR</t>
  </si>
  <si>
    <t>TRUST FUND WB (1 JPO + 1 Mid-Career)</t>
  </si>
  <si>
    <t xml:space="preserve">TRUST FUND WB nieu&lt;e aanwerving </t>
  </si>
  <si>
    <t>VASTLEGGING 2020</t>
  </si>
  <si>
    <t>VEREFFENING 2020</t>
  </si>
  <si>
    <t>PO 4500582125 - ZB</t>
  </si>
  <si>
    <r>
      <t>UNDP/Nieuwe aanwervingen</t>
    </r>
    <r>
      <rPr>
        <sz val="10"/>
        <rFont val="Tahoma"/>
        <family val="2"/>
      </rPr>
      <t xml:space="preserve"> (UNFPA)</t>
    </r>
  </si>
  <si>
    <t>vastlegging 1</t>
  </si>
  <si>
    <t>vastlegging 2</t>
  </si>
  <si>
    <t>Totaal</t>
  </si>
  <si>
    <r>
      <t>UNDP/Nieuwe aanwervingen</t>
    </r>
    <r>
      <rPr>
        <sz val="10"/>
        <rFont val="Tahoma"/>
        <family val="2"/>
      </rPr>
      <t xml:space="preserve"> (WHO)</t>
    </r>
  </si>
  <si>
    <t>vereffeningen uitgevoerd</t>
  </si>
  <si>
    <t>nog uit voeren verefeningen</t>
  </si>
  <si>
    <t>situatie 17/11/2020</t>
  </si>
  <si>
    <t>Vastgelegd</t>
  </si>
  <si>
    <t>Vereffend</t>
  </si>
  <si>
    <t>Raming nog uit te voeren</t>
  </si>
  <si>
    <t>,</t>
  </si>
  <si>
    <t>situatie 17/11/2021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</si>
</sst>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"/>
    <numFmt numFmtId="173" formatCode="[$$-409]#,##0"/>
    <numFmt numFmtId="174" formatCode="&quot;€&quot;#,##0"/>
    <numFmt numFmtId="175" formatCode="&quot;€&quot;#,##0.00"/>
    <numFmt numFmtId="176" formatCode="[$$-409]#,##0.00"/>
    <numFmt numFmtId="177" formatCode="_([$$-409]* #,##0.00_);_([$$-409]* \(#,##0.00\);_([$$-409]* &quot;-&quot;??_);_(@_)"/>
    <numFmt numFmtId="178" formatCode="_([$$-409]* #,##0_);_([$$-409]* \(#,##0\);_([$$-409]* &quot;-&quot;_);_(@_)"/>
    <numFmt numFmtId="179" formatCode="#,##0.00\ [$€-1];[Red]\-#,##0.00\ [$€-1]"/>
    <numFmt numFmtId="180" formatCode="#,##0;[Red]#,##0"/>
    <numFmt numFmtId="181" formatCode="#,##0\ [$€-1];[Red]\-#,##0\ [$€-1]"/>
    <numFmt numFmtId="182" formatCode="&quot;€&quot;#,##0;[Red]&quot;€&quot;#,##0"/>
    <numFmt numFmtId="183" formatCode="#,##0\ [$€-1];[Red]#,##0\ [$€-1]"/>
    <numFmt numFmtId="184" formatCode="_ * #,##0_)\ [$€-1]_ ;_ * \(#,##0\)\ [$€-1]_ ;_ * &quot;-&quot;_)\ [$€-1]_ ;_ @_ "/>
    <numFmt numFmtId="185" formatCode="#,##0\ [$€-1]_);\(#,##0\ [$€-1]\)"/>
    <numFmt numFmtId="186" formatCode="#,##0\ _€"/>
    <numFmt numFmtId="187" formatCode="_-[$$-409]* #,##0_ ;_-[$$-409]* \-#,##0\ ;_-[$$-409]* &quot;-&quot;_ ;_-@_ "/>
    <numFmt numFmtId="188" formatCode="[$-813]dddd\ d\ mmmm\ yyyy"/>
    <numFmt numFmtId="189" formatCode="d/mm/yy;@"/>
    <numFmt numFmtId="190" formatCode="#,##0.00\ &quot;€&quot;"/>
    <numFmt numFmtId="191" formatCode="#,##0.00\ [$€-1]"/>
    <numFmt numFmtId="192" formatCode="[$$-86B]\ #,##0"/>
    <numFmt numFmtId="193" formatCode="[$$-2C0A]\ #,##0"/>
    <numFmt numFmtId="194" formatCode="_ [$$-300A]\ * #,##0_ ;_ [$$-300A]\ * \-#,##0_ ;_ [$$-300A]\ * &quot;-&quot;_ ;_ @_ "/>
    <numFmt numFmtId="195" formatCode="[$$-300A]\ #,##0;[$$-300A]\ \-#,##0"/>
    <numFmt numFmtId="196" formatCode="_ [$$-86B]\ * #,##0_ ;_ [$$-86B]\ * \-#,##0_ ;_ [$$-86B]\ * &quot;-&quot;_ ;_ @_ "/>
    <numFmt numFmtId="197" formatCode="[$$-86B]\ #,##0;[$$-86B]\ \-#,##0"/>
    <numFmt numFmtId="198" formatCode="#,##0\ [$€-813]"/>
    <numFmt numFmtId="199" formatCode="[$$-1009]#,##0.00"/>
    <numFmt numFmtId="200" formatCode="#,##0.00_ ;\-#,##0.00\ "/>
    <numFmt numFmtId="201" formatCode="#,##0.00\ _€"/>
    <numFmt numFmtId="202" formatCode="[$€-2]\ #,##0.00"/>
    <numFmt numFmtId="203" formatCode="_-[$$-409]* #,##0.00_ ;_-[$$-409]* \-#,##0.00\ ;_-[$$-409]* &quot;-&quot;??_ ;_-@_ "/>
    <numFmt numFmtId="204" formatCode="&quot;Ja&quot;;&quot;Ja&quot;;&quot;Nee&quot;"/>
    <numFmt numFmtId="205" formatCode="&quot;Waar&quot;;&quot;Waar&quot;;&quot;Onwaar&quot;"/>
    <numFmt numFmtId="206" formatCode="&quot;Aan&quot;;&quot;Aan&quot;;&quot;Uit&quot;"/>
    <numFmt numFmtId="207" formatCode="[$€-2]\ #.##000_);[Red]\([$€-2]\ #.##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3">
    <font>
      <sz val="10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b/>
      <u val="single"/>
      <sz val="8"/>
      <name val="Tahoma"/>
      <family val="2"/>
    </font>
    <font>
      <b/>
      <u val="singleAccounting"/>
      <sz val="8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0"/>
      <name val="Tahoma"/>
      <family val="2"/>
    </font>
    <font>
      <b/>
      <u val="single"/>
      <sz val="11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center"/>
    </xf>
    <xf numFmtId="19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02" fontId="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0" fontId="12" fillId="0" borderId="0" xfId="0" applyFont="1" applyAlignment="1">
      <alignment/>
    </xf>
    <xf numFmtId="202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202" fontId="0" fillId="0" borderId="0" xfId="0" applyNumberFormat="1" applyAlignment="1">
      <alignment/>
    </xf>
    <xf numFmtId="190" fontId="10" fillId="0" borderId="0" xfId="0" applyNumberFormat="1" applyFont="1" applyAlignment="1">
      <alignment horizontal="center" wrapText="1"/>
    </xf>
    <xf numFmtId="176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4" fontId="11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190" fontId="3" fillId="33" borderId="11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190" fontId="3" fillId="33" borderId="14" xfId="0" applyNumberFormat="1" applyFont="1" applyFill="1" applyBorder="1" applyAlignment="1">
      <alignment horizontal="right"/>
    </xf>
    <xf numFmtId="190" fontId="61" fillId="33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190" fontId="3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center"/>
    </xf>
    <xf numFmtId="190" fontId="3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60" fillId="35" borderId="11" xfId="0" applyFont="1" applyFill="1" applyBorder="1" applyAlignment="1">
      <alignment horizontal="center"/>
    </xf>
    <xf numFmtId="176" fontId="3" fillId="35" borderId="14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center"/>
    </xf>
    <xf numFmtId="190" fontId="3" fillId="35" borderId="14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190" fontId="61" fillId="33" borderId="14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90" fontId="3" fillId="0" borderId="16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0" fontId="7" fillId="14" borderId="10" xfId="0" applyFont="1" applyFill="1" applyBorder="1" applyAlignment="1">
      <alignment horizontal="left"/>
    </xf>
    <xf numFmtId="0" fontId="1" fillId="14" borderId="11" xfId="0" applyFont="1" applyFill="1" applyBorder="1" applyAlignment="1">
      <alignment horizontal="center"/>
    </xf>
    <xf numFmtId="190" fontId="3" fillId="14" borderId="11" xfId="0" applyNumberFormat="1" applyFont="1" applyFill="1" applyBorder="1" applyAlignment="1">
      <alignment horizontal="right"/>
    </xf>
    <xf numFmtId="176" fontId="3" fillId="14" borderId="11" xfId="0" applyNumberFormat="1" applyFont="1" applyFill="1" applyBorder="1" applyAlignment="1">
      <alignment horizontal="right"/>
    </xf>
    <xf numFmtId="176" fontId="3" fillId="14" borderId="14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190" fontId="10" fillId="0" borderId="19" xfId="0" applyNumberFormat="1" applyFont="1" applyBorder="1" applyAlignment="1">
      <alignment horizontal="center" wrapText="1"/>
    </xf>
    <xf numFmtId="190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0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90" fontId="10" fillId="0" borderId="11" xfId="0" applyNumberFormat="1" applyFont="1" applyBorder="1" applyAlignment="1">
      <alignment horizontal="center" wrapText="1"/>
    </xf>
    <xf numFmtId="190" fontId="1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15" borderId="0" xfId="0" applyFont="1" applyFill="1" applyAlignment="1">
      <alignment/>
    </xf>
    <xf numFmtId="0" fontId="1" fillId="15" borderId="0" xfId="0" applyFont="1" applyFill="1" applyAlignment="1">
      <alignment/>
    </xf>
    <xf numFmtId="0" fontId="3" fillId="16" borderId="11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202" fontId="3" fillId="16" borderId="11" xfId="0" applyNumberFormat="1" applyFont="1" applyFill="1" applyBorder="1" applyAlignment="1">
      <alignment/>
    </xf>
    <xf numFmtId="0" fontId="3" fillId="16" borderId="0" xfId="0" applyFont="1" applyFill="1" applyAlignment="1">
      <alignment/>
    </xf>
    <xf numFmtId="0" fontId="12" fillId="16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/>
    </xf>
    <xf numFmtId="4" fontId="1" fillId="16" borderId="11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190" fontId="3" fillId="36" borderId="2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190" fontId="3" fillId="36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90" fontId="3" fillId="36" borderId="26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6" fontId="14" fillId="0" borderId="0" xfId="0" applyNumberFormat="1" applyFont="1" applyFill="1" applyBorder="1" applyAlignment="1">
      <alignment horizontal="right"/>
    </xf>
    <xf numFmtId="201" fontId="0" fillId="0" borderId="0" xfId="0" applyNumberFormat="1" applyAlignment="1">
      <alignment/>
    </xf>
    <xf numFmtId="190" fontId="10" fillId="0" borderId="17" xfId="0" applyNumberFormat="1" applyFont="1" applyBorder="1" applyAlignment="1">
      <alignment horizontal="center" wrapText="1"/>
    </xf>
    <xf numFmtId="190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36" borderId="27" xfId="0" applyNumberFormat="1" applyFont="1" applyFill="1" applyBorder="1" applyAlignment="1">
      <alignment horizontal="right"/>
    </xf>
    <xf numFmtId="190" fontId="0" fillId="0" borderId="0" xfId="0" applyNumberFormat="1" applyAlignment="1">
      <alignment/>
    </xf>
    <xf numFmtId="0" fontId="13" fillId="5" borderId="17" xfId="0" applyFont="1" applyFill="1" applyBorder="1" applyAlignment="1">
      <alignment/>
    </xf>
    <xf numFmtId="0" fontId="0" fillId="5" borderId="29" xfId="0" applyFont="1" applyFill="1" applyBorder="1" applyAlignment="1">
      <alignment horizontal="center"/>
    </xf>
    <xf numFmtId="190" fontId="0" fillId="5" borderId="13" xfId="0" applyNumberFormat="1" applyFill="1" applyBorder="1" applyAlignment="1">
      <alignment/>
    </xf>
    <xf numFmtId="176" fontId="0" fillId="5" borderId="11" xfId="0" applyNumberFormat="1" applyFont="1" applyFill="1" applyBorder="1" applyAlignment="1">
      <alignment/>
    </xf>
    <xf numFmtId="190" fontId="0" fillId="5" borderId="11" xfId="0" applyNumberFormat="1" applyFill="1" applyBorder="1" applyAlignment="1">
      <alignment/>
    </xf>
    <xf numFmtId="190" fontId="0" fillId="5" borderId="11" xfId="0" applyNumberFormat="1" applyFont="1" applyFill="1" applyBorder="1" applyAlignment="1">
      <alignment/>
    </xf>
    <xf numFmtId="190" fontId="0" fillId="5" borderId="11" xfId="0" applyNumberFormat="1" applyFont="1" applyFill="1" applyBorder="1" applyAlignment="1">
      <alignment horizontal="right"/>
    </xf>
    <xf numFmtId="190" fontId="13" fillId="5" borderId="29" xfId="0" applyNumberFormat="1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4" fontId="1" fillId="19" borderId="11" xfId="0" applyNumberFormat="1" applyFont="1" applyFill="1" applyBorder="1" applyAlignment="1">
      <alignment/>
    </xf>
    <xf numFmtId="202" fontId="3" fillId="19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5" borderId="30" xfId="0" applyFont="1" applyFill="1" applyBorder="1" applyAlignment="1">
      <alignment/>
    </xf>
    <xf numFmtId="201" fontId="0" fillId="5" borderId="31" xfId="0" applyNumberFormat="1" applyFill="1" applyBorder="1" applyAlignment="1">
      <alignment/>
    </xf>
    <xf numFmtId="201" fontId="0" fillId="5" borderId="32" xfId="0" applyNumberFormat="1" applyFill="1" applyBorder="1" applyAlignment="1">
      <alignment/>
    </xf>
    <xf numFmtId="201" fontId="0" fillId="5" borderId="33" xfId="0" applyNumberFormat="1" applyFont="1" applyFill="1" applyBorder="1" applyAlignment="1">
      <alignment horizontal="center"/>
    </xf>
    <xf numFmtId="176" fontId="0" fillId="5" borderId="13" xfId="0" applyNumberFormat="1" applyFill="1" applyBorder="1" applyAlignment="1">
      <alignment/>
    </xf>
    <xf numFmtId="176" fontId="0" fillId="5" borderId="11" xfId="0" applyNumberFormat="1" applyFill="1" applyBorder="1" applyAlignment="1">
      <alignment/>
    </xf>
    <xf numFmtId="176" fontId="0" fillId="5" borderId="14" xfId="0" applyNumberFormat="1" applyFill="1" applyBorder="1" applyAlignment="1">
      <alignment/>
    </xf>
    <xf numFmtId="176" fontId="13" fillId="5" borderId="33" xfId="0" applyNumberFormat="1" applyFont="1" applyFill="1" applyBorder="1" applyAlignment="1">
      <alignment/>
    </xf>
    <xf numFmtId="0" fontId="7" fillId="19" borderId="34" xfId="0" applyFont="1" applyFill="1" applyBorder="1" applyAlignment="1">
      <alignment horizontal="center"/>
    </xf>
    <xf numFmtId="176" fontId="3" fillId="19" borderId="34" xfId="0" applyNumberFormat="1" applyFont="1" applyFill="1" applyBorder="1" applyAlignment="1">
      <alignment horizontal="right"/>
    </xf>
    <xf numFmtId="0" fontId="7" fillId="19" borderId="35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190" fontId="3" fillId="19" borderId="22" xfId="0" applyNumberFormat="1" applyFont="1" applyFill="1" applyBorder="1" applyAlignment="1">
      <alignment horizontal="right"/>
    </xf>
    <xf numFmtId="0" fontId="3" fillId="19" borderId="22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202" fontId="16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3" fillId="0" borderId="30" xfId="0" applyFont="1" applyBorder="1" applyAlignment="1">
      <alignment horizontal="right"/>
    </xf>
    <xf numFmtId="202" fontId="14" fillId="0" borderId="23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202" fontId="14" fillId="0" borderId="24" xfId="0" applyNumberFormat="1" applyFont="1" applyBorder="1" applyAlignment="1">
      <alignment/>
    </xf>
    <xf numFmtId="0" fontId="3" fillId="0" borderId="29" xfId="0" applyFont="1" applyBorder="1" applyAlignment="1">
      <alignment horizontal="right"/>
    </xf>
    <xf numFmtId="202" fontId="3" fillId="0" borderId="36" xfId="0" applyNumberFormat="1" applyFont="1" applyBorder="1" applyAlignment="1">
      <alignment/>
    </xf>
    <xf numFmtId="202" fontId="21" fillId="0" borderId="24" xfId="0" applyNumberFormat="1" applyFont="1" applyBorder="1" applyAlignment="1">
      <alignment/>
    </xf>
    <xf numFmtId="0" fontId="7" fillId="19" borderId="37" xfId="0" applyFont="1" applyFill="1" applyBorder="1" applyAlignment="1">
      <alignment horizontal="center"/>
    </xf>
    <xf numFmtId="190" fontId="3" fillId="19" borderId="25" xfId="0" applyNumberFormat="1" applyFont="1" applyFill="1" applyBorder="1" applyAlignment="1">
      <alignment horizontal="right"/>
    </xf>
    <xf numFmtId="176" fontId="3" fillId="19" borderId="37" xfId="0" applyNumberFormat="1" applyFont="1" applyFill="1" applyBorder="1" applyAlignment="1">
      <alignment horizontal="right"/>
    </xf>
    <xf numFmtId="176" fontId="0" fillId="5" borderId="22" xfId="0" applyNumberForma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19" borderId="34" xfId="0" applyFont="1" applyFill="1" applyBorder="1" applyAlignment="1">
      <alignment horizontal="center"/>
    </xf>
    <xf numFmtId="0" fontId="1" fillId="19" borderId="37" xfId="0" applyFont="1" applyFill="1" applyBorder="1" applyAlignment="1">
      <alignment horizontal="center"/>
    </xf>
    <xf numFmtId="0" fontId="1" fillId="19" borderId="3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190" fontId="3" fillId="36" borderId="42" xfId="0" applyNumberFormat="1" applyFont="1" applyFill="1" applyBorder="1" applyAlignment="1">
      <alignment horizontal="right"/>
    </xf>
    <xf numFmtId="176" fontId="3" fillId="36" borderId="34" xfId="0" applyNumberFormat="1" applyFont="1" applyFill="1" applyBorder="1" applyAlignment="1">
      <alignment horizontal="right"/>
    </xf>
    <xf numFmtId="190" fontId="3" fillId="19" borderId="26" xfId="0" applyNumberFormat="1" applyFont="1" applyFill="1" applyBorder="1" applyAlignment="1">
      <alignment horizontal="right"/>
    </xf>
    <xf numFmtId="190" fontId="3" fillId="19" borderId="14" xfId="0" applyNumberFormat="1" applyFont="1" applyFill="1" applyBorder="1" applyAlignment="1">
      <alignment horizontal="right"/>
    </xf>
    <xf numFmtId="190" fontId="0" fillId="5" borderId="43" xfId="0" applyNumberFormat="1" applyFont="1" applyFill="1" applyBorder="1" applyAlignment="1">
      <alignment/>
    </xf>
    <xf numFmtId="176" fontId="3" fillId="19" borderId="44" xfId="0" applyNumberFormat="1" applyFont="1" applyFill="1" applyBorder="1" applyAlignment="1">
      <alignment horizontal="right"/>
    </xf>
    <xf numFmtId="0" fontId="7" fillId="33" borderId="4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7" fillId="19" borderId="16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176" fontId="3" fillId="19" borderId="24" xfId="0" applyNumberFormat="1" applyFont="1" applyFill="1" applyBorder="1" applyAlignment="1">
      <alignment horizontal="right"/>
    </xf>
    <xf numFmtId="190" fontId="0" fillId="5" borderId="46" xfId="0" applyNumberFormat="1" applyFont="1" applyFill="1" applyBorder="1" applyAlignment="1">
      <alignment/>
    </xf>
    <xf numFmtId="190" fontId="0" fillId="5" borderId="21" xfId="0" applyNumberFormat="1" applyFont="1" applyFill="1" applyBorder="1" applyAlignment="1">
      <alignment/>
    </xf>
    <xf numFmtId="201" fontId="0" fillId="0" borderId="17" xfId="0" applyNumberFormat="1" applyBorder="1" applyAlignment="1">
      <alignment/>
    </xf>
    <xf numFmtId="201" fontId="1" fillId="37" borderId="4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76" fontId="3" fillId="36" borderId="48" xfId="0" applyNumberFormat="1" applyFont="1" applyFill="1" applyBorder="1" applyAlignment="1">
      <alignment horizontal="right"/>
    </xf>
    <xf numFmtId="176" fontId="3" fillId="36" borderId="44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201" fontId="0" fillId="0" borderId="49" xfId="0" applyNumberFormat="1" applyFont="1" applyBorder="1" applyAlignment="1">
      <alignment horizontal="center" wrapText="1"/>
    </xf>
    <xf numFmtId="0" fontId="0" fillId="22" borderId="10" xfId="0" applyFill="1" applyBorder="1" applyAlignment="1">
      <alignment/>
    </xf>
    <xf numFmtId="0" fontId="13" fillId="22" borderId="50" xfId="0" applyFont="1" applyFill="1" applyBorder="1" applyAlignment="1">
      <alignment horizontal="center"/>
    </xf>
    <xf numFmtId="0" fontId="0" fillId="22" borderId="50" xfId="0" applyFill="1" applyBorder="1" applyAlignment="1">
      <alignment/>
    </xf>
    <xf numFmtId="190" fontId="0" fillId="22" borderId="43" xfId="0" applyNumberFormat="1" applyFill="1" applyBorder="1" applyAlignment="1">
      <alignment/>
    </xf>
    <xf numFmtId="0" fontId="0" fillId="19" borderId="12" xfId="0" applyFont="1" applyFill="1" applyBorder="1" applyAlignment="1">
      <alignment/>
    </xf>
    <xf numFmtId="0" fontId="13" fillId="19" borderId="51" xfId="0" applyFont="1" applyFill="1" applyBorder="1" applyAlignment="1">
      <alignment horizontal="center"/>
    </xf>
    <xf numFmtId="0" fontId="0" fillId="19" borderId="51" xfId="0" applyFill="1" applyBorder="1" applyAlignment="1">
      <alignment/>
    </xf>
    <xf numFmtId="190" fontId="0" fillId="19" borderId="52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0" fontId="13" fillId="37" borderId="50" xfId="0" applyFont="1" applyFill="1" applyBorder="1" applyAlignment="1">
      <alignment horizontal="center"/>
    </xf>
    <xf numFmtId="0" fontId="0" fillId="37" borderId="50" xfId="0" applyFill="1" applyBorder="1" applyAlignment="1">
      <alignment/>
    </xf>
    <xf numFmtId="0" fontId="0" fillId="37" borderId="43" xfId="0" applyFill="1" applyBorder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5" borderId="17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5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2.8515625" style="0" customWidth="1"/>
    <col min="2" max="2" width="17.140625" style="0" customWidth="1"/>
    <col min="3" max="3" width="12.28125" style="0" bestFit="1" customWidth="1"/>
    <col min="4" max="4" width="22.7109375" style="0" customWidth="1"/>
    <col min="5" max="5" width="33.7109375" style="0" customWidth="1"/>
    <col min="6" max="7" width="11.7109375" style="0" bestFit="1" customWidth="1"/>
    <col min="8" max="8" width="10.7109375" style="0" bestFit="1" customWidth="1"/>
  </cols>
  <sheetData>
    <row r="1" spans="2:5" ht="12.75">
      <c r="B1" s="6" t="s">
        <v>7</v>
      </c>
      <c r="C1" s="7"/>
      <c r="D1" s="8" t="s">
        <v>8</v>
      </c>
      <c r="E1" s="3" t="s">
        <v>54</v>
      </c>
    </row>
    <row r="2" spans="2:5" ht="12.75">
      <c r="B2" s="6"/>
      <c r="C2" s="7"/>
      <c r="D2" s="8"/>
      <c r="E2" s="1"/>
    </row>
    <row r="3" spans="1:5" ht="12.75">
      <c r="A3" s="138"/>
      <c r="B3" s="138" t="s">
        <v>68</v>
      </c>
      <c r="C3" s="138"/>
      <c r="D3" s="8"/>
      <c r="E3" s="1"/>
    </row>
    <row r="4" spans="2:5" ht="15">
      <c r="B4" s="220" t="s">
        <v>50</v>
      </c>
      <c r="C4" s="220"/>
      <c r="D4" s="220"/>
      <c r="E4" s="220"/>
    </row>
    <row r="5" spans="2:5" ht="12.75">
      <c r="B5" s="1"/>
      <c r="C5" s="221"/>
      <c r="D5" s="221"/>
      <c r="E5" s="10"/>
    </row>
    <row r="6" spans="2:5" ht="15" thickBot="1">
      <c r="B6" s="1"/>
      <c r="C6" s="9"/>
      <c r="D6" s="155" t="s">
        <v>51</v>
      </c>
      <c r="E6" s="154">
        <v>202000</v>
      </c>
    </row>
    <row r="7" spans="2:5" ht="14.25">
      <c r="B7" s="1"/>
      <c r="C7" s="9"/>
      <c r="D7" s="156" t="s">
        <v>70</v>
      </c>
      <c r="E7" s="157">
        <v>50500</v>
      </c>
    </row>
    <row r="8" spans="2:5" ht="14.25">
      <c r="B8" s="1"/>
      <c r="C8" s="9"/>
      <c r="D8" s="158" t="s">
        <v>71</v>
      </c>
      <c r="E8" s="162">
        <v>78500</v>
      </c>
    </row>
    <row r="9" spans="2:5" ht="14.25">
      <c r="B9" s="1"/>
      <c r="C9" s="9"/>
      <c r="D9" s="158" t="s">
        <v>72</v>
      </c>
      <c r="E9" s="159">
        <f>SUM(E7:E8)</f>
        <v>129000</v>
      </c>
    </row>
    <row r="10" spans="2:8" ht="13.5" thickBot="1">
      <c r="B10" s="1"/>
      <c r="C10" s="9"/>
      <c r="D10" s="160"/>
      <c r="E10" s="161"/>
      <c r="G10" s="17"/>
      <c r="H10" s="18"/>
    </row>
    <row r="11" spans="2:8" ht="14.25">
      <c r="B11" s="1"/>
      <c r="C11" s="9"/>
      <c r="D11" s="11" t="s">
        <v>9</v>
      </c>
      <c r="E11" s="16">
        <f>E9-E25</f>
        <v>22077.560000000012</v>
      </c>
      <c r="G11" s="19"/>
      <c r="H11" s="18"/>
    </row>
    <row r="12" spans="2:5" ht="13.5" thickBot="1">
      <c r="B12" s="1"/>
      <c r="C12" s="9"/>
      <c r="D12" s="9"/>
      <c r="E12" s="13"/>
    </row>
    <row r="13" spans="2:5" ht="12.75">
      <c r="B13" s="107" t="s">
        <v>10</v>
      </c>
      <c r="C13" s="107" t="s">
        <v>11</v>
      </c>
      <c r="D13" s="107" t="s">
        <v>12</v>
      </c>
      <c r="E13" s="107" t="s">
        <v>13</v>
      </c>
    </row>
    <row r="14" spans="2:6" ht="12.75">
      <c r="B14" s="78" t="s">
        <v>14</v>
      </c>
      <c r="C14" s="79">
        <v>8</v>
      </c>
      <c r="D14" s="88">
        <v>868.54</v>
      </c>
      <c r="E14" s="80">
        <f>C14*D14</f>
        <v>6948.32</v>
      </c>
      <c r="F14" s="14"/>
    </row>
    <row r="15" spans="2:5" ht="12.75">
      <c r="B15" s="78" t="s">
        <v>15</v>
      </c>
      <c r="C15" s="79">
        <v>8</v>
      </c>
      <c r="D15" s="88">
        <v>868.54</v>
      </c>
      <c r="E15" s="80">
        <f>C15*D15</f>
        <v>6948.32</v>
      </c>
    </row>
    <row r="16" spans="2:5" ht="12.75">
      <c r="B16" s="78" t="s">
        <v>16</v>
      </c>
      <c r="C16" s="79">
        <v>8</v>
      </c>
      <c r="D16" s="88">
        <v>885.96</v>
      </c>
      <c r="E16" s="80">
        <f>C16*D16</f>
        <v>7087.68</v>
      </c>
    </row>
    <row r="17" spans="2:5" ht="12.75">
      <c r="B17" s="78" t="s">
        <v>17</v>
      </c>
      <c r="C17" s="79">
        <v>10</v>
      </c>
      <c r="D17" s="88">
        <v>885.96</v>
      </c>
      <c r="E17" s="80">
        <f>C17*D17</f>
        <v>8859.6</v>
      </c>
    </row>
    <row r="18" spans="2:5" ht="12.75">
      <c r="B18" s="78" t="s">
        <v>18</v>
      </c>
      <c r="C18" s="79">
        <v>9</v>
      </c>
      <c r="D18" s="88">
        <v>885.96</v>
      </c>
      <c r="E18" s="80">
        <f>D18*C18</f>
        <v>7973.64</v>
      </c>
    </row>
    <row r="19" spans="2:5" ht="12.75">
      <c r="B19" s="78" t="s">
        <v>19</v>
      </c>
      <c r="C19" s="79">
        <v>10</v>
      </c>
      <c r="D19" s="88">
        <v>885.96</v>
      </c>
      <c r="E19" s="80">
        <f>D19*C19</f>
        <v>8859.6</v>
      </c>
    </row>
    <row r="20" spans="2:5" ht="12.75">
      <c r="B20" s="78" t="s">
        <v>20</v>
      </c>
      <c r="C20" s="79">
        <v>12</v>
      </c>
      <c r="D20" s="88">
        <v>885.96</v>
      </c>
      <c r="E20" s="80">
        <f>C20*D20</f>
        <v>10631.52</v>
      </c>
    </row>
    <row r="21" spans="2:5" ht="12.75">
      <c r="B21" s="78" t="s">
        <v>21</v>
      </c>
      <c r="C21" s="79">
        <v>13</v>
      </c>
      <c r="D21" s="88">
        <v>885.96</v>
      </c>
      <c r="E21" s="80">
        <f>C21*D21</f>
        <v>11517.48</v>
      </c>
    </row>
    <row r="22" spans="2:5" ht="12.75">
      <c r="B22" s="78" t="s">
        <v>22</v>
      </c>
      <c r="C22" s="79">
        <v>13</v>
      </c>
      <c r="D22" s="88">
        <v>885.96</v>
      </c>
      <c r="E22" s="80">
        <f>C22*D22</f>
        <v>11517.48</v>
      </c>
    </row>
    <row r="23" spans="2:5" ht="12.75">
      <c r="B23" s="78" t="s">
        <v>23</v>
      </c>
      <c r="C23" s="79">
        <v>14</v>
      </c>
      <c r="D23" s="88">
        <v>885.96</v>
      </c>
      <c r="E23" s="80">
        <f>C23*D23</f>
        <v>12403.44</v>
      </c>
    </row>
    <row r="24" spans="2:5" ht="12.75">
      <c r="B24" s="78" t="s">
        <v>24</v>
      </c>
      <c r="C24" s="79">
        <v>16</v>
      </c>
      <c r="D24" s="88">
        <v>885.96</v>
      </c>
      <c r="E24" s="80">
        <f>C24*D24</f>
        <v>14175.36</v>
      </c>
    </row>
    <row r="25" spans="2:5" s="102" customFormat="1" ht="12.75">
      <c r="B25" s="103"/>
      <c r="C25" s="104"/>
      <c r="D25" s="105"/>
      <c r="E25" s="106">
        <f>SUM(E14:E24)</f>
        <v>106922.43999999999</v>
      </c>
    </row>
    <row r="27" spans="2:5" ht="12.75">
      <c r="B27" s="134" t="s">
        <v>25</v>
      </c>
      <c r="C27" s="135">
        <v>15</v>
      </c>
      <c r="D27" s="136">
        <v>885.96</v>
      </c>
      <c r="E27" s="137">
        <f>C27*D27</f>
        <v>13289.400000000001</v>
      </c>
    </row>
    <row r="28" spans="1:6" ht="12.75">
      <c r="A28" s="102"/>
      <c r="B28" s="103"/>
      <c r="C28" s="104"/>
      <c r="D28" s="105"/>
      <c r="E28" s="106">
        <f>SUM(E27)</f>
        <v>13289.400000000001</v>
      </c>
      <c r="F28" s="102"/>
    </row>
    <row r="29" spans="1:6" ht="12.75">
      <c r="A29" s="102"/>
      <c r="B29" s="103"/>
      <c r="C29" s="104"/>
      <c r="D29" s="105"/>
      <c r="E29" s="106"/>
      <c r="F29" s="102"/>
    </row>
    <row r="34" ht="12.75">
      <c r="E34" s="12"/>
    </row>
    <row r="35" spans="5:7" ht="14.25">
      <c r="E35" s="16"/>
      <c r="G35" s="20"/>
    </row>
    <row r="36" ht="12.75">
      <c r="E36" s="20"/>
    </row>
    <row r="37" spans="1:7" ht="15">
      <c r="A37" s="81" t="s">
        <v>49</v>
      </c>
      <c r="B37" s="82"/>
      <c r="C37" s="83"/>
      <c r="D37" s="15"/>
      <c r="E37" s="15"/>
      <c r="G37" s="20"/>
    </row>
    <row r="38" spans="1:5" ht="12.75">
      <c r="A38" s="76" t="s">
        <v>26</v>
      </c>
      <c r="B38" s="77"/>
      <c r="C38" s="1"/>
      <c r="D38" s="1"/>
      <c r="E38" s="10"/>
    </row>
    <row r="39" ht="12.75">
      <c r="E39" s="20"/>
    </row>
  </sheetData>
  <sheetProtection/>
  <mergeCells count="2">
    <mergeCell ref="B4:E4"/>
    <mergeCell ref="C5:D5"/>
  </mergeCells>
  <printOptions/>
  <pageMargins left="0.7" right="0.7" top="0.75" bottom="0.75" header="0.3" footer="0.3"/>
  <pageSetup horizontalDpi="600" verticalDpi="600" orientation="landscape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2"/>
  <sheetViews>
    <sheetView tabSelected="1" zoomScalePageLayoutView="0" workbookViewId="0" topLeftCell="A22">
      <selection activeCell="F43" sqref="F43"/>
    </sheetView>
  </sheetViews>
  <sheetFormatPr defaultColWidth="9.140625" defaultRowHeight="12.75"/>
  <cols>
    <col min="1" max="1" width="54.00390625" style="0" bestFit="1" customWidth="1"/>
    <col min="2" max="2" width="12.8515625" style="89" bestFit="1" customWidth="1"/>
    <col min="3" max="3" width="8.57421875" style="0" hidden="1" customWidth="1"/>
    <col min="4" max="4" width="11.00390625" style="0" hidden="1" customWidth="1"/>
    <col min="5" max="5" width="22.00390625" style="0" customWidth="1"/>
    <col min="6" max="6" width="20.57421875" style="0" customWidth="1"/>
    <col min="7" max="7" width="17.7109375" style="0" customWidth="1"/>
    <col min="8" max="8" width="13.421875" style="120" customWidth="1"/>
    <col min="9" max="9" width="13.421875" style="0" bestFit="1" customWidth="1"/>
  </cols>
  <sheetData>
    <row r="2" ht="13.5" thickBot="1"/>
    <row r="3" spans="2:8" ht="20.25" customHeight="1" thickBot="1">
      <c r="B3" s="99"/>
      <c r="C3" s="95"/>
      <c r="D3" s="65"/>
      <c r="E3" s="224">
        <v>2020</v>
      </c>
      <c r="F3" s="225"/>
      <c r="G3" s="225"/>
      <c r="H3" s="225"/>
    </row>
    <row r="4" spans="2:8" ht="12.75">
      <c r="B4" s="100"/>
      <c r="C4" s="96"/>
      <c r="D4" s="66"/>
      <c r="E4" s="66"/>
      <c r="F4" s="64"/>
      <c r="G4" s="139"/>
      <c r="H4" s="140"/>
    </row>
    <row r="5" spans="2:8" ht="30.75" customHeight="1">
      <c r="B5" s="98" t="s">
        <v>56</v>
      </c>
      <c r="C5" s="97" t="s">
        <v>52</v>
      </c>
      <c r="D5" s="67" t="s">
        <v>37</v>
      </c>
      <c r="E5" s="68" t="s">
        <v>66</v>
      </c>
      <c r="F5" s="121" t="s">
        <v>67</v>
      </c>
      <c r="G5" s="222" t="s">
        <v>63</v>
      </c>
      <c r="H5" s="223"/>
    </row>
    <row r="6" spans="2:8" ht="12.75">
      <c r="B6" s="100"/>
      <c r="C6" s="96"/>
      <c r="D6" s="66"/>
      <c r="E6" s="69"/>
      <c r="F6" s="122"/>
      <c r="G6" s="126"/>
      <c r="H6" s="141"/>
    </row>
    <row r="7" spans="1:8" ht="13.5" thickBot="1">
      <c r="A7" s="172"/>
      <c r="B7" s="173"/>
      <c r="C7" s="96"/>
      <c r="D7" s="66"/>
      <c r="E7" s="111" t="s">
        <v>4</v>
      </c>
      <c r="F7" s="123" t="s">
        <v>5</v>
      </c>
      <c r="G7" s="127" t="s">
        <v>4</v>
      </c>
      <c r="H7" s="142" t="s">
        <v>5</v>
      </c>
    </row>
    <row r="8" spans="1:8" ht="14.25" customHeight="1">
      <c r="A8" s="174" t="s">
        <v>48</v>
      </c>
      <c r="B8" s="175">
        <v>6</v>
      </c>
      <c r="C8" s="112">
        <v>3008</v>
      </c>
      <c r="D8" s="168">
        <v>4500663966</v>
      </c>
      <c r="E8" s="113">
        <v>449125.21</v>
      </c>
      <c r="F8" s="124">
        <v>527273</v>
      </c>
      <c r="G8" s="128">
        <v>648000</v>
      </c>
      <c r="H8" s="143">
        <v>720000</v>
      </c>
    </row>
    <row r="9" spans="1:8" ht="13.5" thickBot="1">
      <c r="A9" s="176" t="s">
        <v>69</v>
      </c>
      <c r="B9" s="177">
        <v>1</v>
      </c>
      <c r="C9" s="147">
        <v>3033</v>
      </c>
      <c r="D9" s="169">
        <v>4500679200</v>
      </c>
      <c r="E9" s="188">
        <v>133547.01</v>
      </c>
      <c r="F9" s="189">
        <v>150000</v>
      </c>
      <c r="G9" s="129">
        <f>+H9*0.9</f>
        <v>405000</v>
      </c>
      <c r="H9" s="144">
        <v>450000</v>
      </c>
    </row>
    <row r="10" spans="1:8" ht="13.5" thickBot="1">
      <c r="A10" s="176" t="s">
        <v>73</v>
      </c>
      <c r="B10" s="178">
        <v>1</v>
      </c>
      <c r="C10" s="163"/>
      <c r="D10" s="170"/>
      <c r="E10" s="164">
        <v>200000</v>
      </c>
      <c r="F10" s="165">
        <v>225000</v>
      </c>
      <c r="G10" s="129"/>
      <c r="H10" s="144"/>
    </row>
    <row r="11" spans="1:8" ht="12.75">
      <c r="A11" s="174" t="s">
        <v>0</v>
      </c>
      <c r="B11" s="175">
        <v>1</v>
      </c>
      <c r="C11" s="112"/>
      <c r="D11" s="168"/>
      <c r="E11" s="113">
        <v>0</v>
      </c>
      <c r="F11" s="124">
        <v>0</v>
      </c>
      <c r="G11" s="130">
        <v>0</v>
      </c>
      <c r="H11" s="144">
        <v>0</v>
      </c>
    </row>
    <row r="12" spans="1:8" ht="13.5" thickBot="1">
      <c r="A12" s="179" t="s">
        <v>34</v>
      </c>
      <c r="B12" s="180">
        <v>0</v>
      </c>
      <c r="C12" s="149"/>
      <c r="D12" s="171"/>
      <c r="E12" s="93">
        <v>0</v>
      </c>
      <c r="F12" s="189">
        <v>0</v>
      </c>
      <c r="G12" s="131">
        <f>H12*0.9</f>
        <v>202500</v>
      </c>
      <c r="H12" s="144">
        <v>225000</v>
      </c>
    </row>
    <row r="13" spans="1:8" ht="12.75">
      <c r="A13" s="181" t="s">
        <v>53</v>
      </c>
      <c r="B13" s="182">
        <v>1</v>
      </c>
      <c r="C13" s="114"/>
      <c r="D13" s="168"/>
      <c r="E13" s="113">
        <v>0</v>
      </c>
      <c r="F13" s="124">
        <v>0</v>
      </c>
      <c r="G13" s="131">
        <v>0</v>
      </c>
      <c r="H13" s="144">
        <v>0</v>
      </c>
    </row>
    <row r="14" spans="1:8" ht="13.5" thickBot="1">
      <c r="A14" s="183" t="s">
        <v>58</v>
      </c>
      <c r="B14" s="184">
        <v>1</v>
      </c>
      <c r="C14" s="153"/>
      <c r="D14" s="171"/>
      <c r="E14" s="151">
        <v>200000</v>
      </c>
      <c r="F14" s="148">
        <v>225000</v>
      </c>
      <c r="G14" s="131">
        <v>202500</v>
      </c>
      <c r="H14" s="144">
        <v>225000</v>
      </c>
    </row>
    <row r="15" spans="1:8" ht="12.75">
      <c r="A15" s="181" t="s">
        <v>46</v>
      </c>
      <c r="B15" s="182">
        <v>0</v>
      </c>
      <c r="C15" s="109"/>
      <c r="D15" s="168"/>
      <c r="E15" s="113">
        <v>0</v>
      </c>
      <c r="F15" s="124">
        <v>0</v>
      </c>
      <c r="G15" s="131">
        <v>0</v>
      </c>
      <c r="H15" s="144">
        <v>0</v>
      </c>
    </row>
    <row r="16" spans="1:8" ht="13.5" thickBot="1">
      <c r="A16" s="183" t="s">
        <v>42</v>
      </c>
      <c r="B16" s="184">
        <v>0</v>
      </c>
      <c r="C16" s="152"/>
      <c r="D16" s="171"/>
      <c r="E16" s="93">
        <v>0</v>
      </c>
      <c r="F16" s="189">
        <v>0</v>
      </c>
      <c r="G16" s="131"/>
      <c r="H16" s="144"/>
    </row>
    <row r="17" spans="1:8" ht="12.75">
      <c r="A17" s="185" t="s">
        <v>41</v>
      </c>
      <c r="B17" s="186">
        <v>1</v>
      </c>
      <c r="C17" s="115">
        <v>0</v>
      </c>
      <c r="D17" s="168"/>
      <c r="E17" s="113">
        <v>0</v>
      </c>
      <c r="F17" s="124">
        <v>0</v>
      </c>
      <c r="G17" s="132">
        <v>0</v>
      </c>
      <c r="H17" s="144">
        <v>0</v>
      </c>
    </row>
    <row r="18" spans="1:8" ht="13.5" thickBot="1">
      <c r="A18" s="183" t="s">
        <v>38</v>
      </c>
      <c r="B18" s="184">
        <v>0</v>
      </c>
      <c r="C18" s="153"/>
      <c r="D18" s="171"/>
      <c r="E18" s="93">
        <v>0</v>
      </c>
      <c r="F18" s="189">
        <v>0</v>
      </c>
      <c r="G18" s="132">
        <v>202500</v>
      </c>
      <c r="H18" s="144">
        <v>225000</v>
      </c>
    </row>
    <row r="19" spans="1:8" ht="12.75">
      <c r="A19" s="185" t="s">
        <v>39</v>
      </c>
      <c r="B19" s="186">
        <v>1</v>
      </c>
      <c r="C19" s="115">
        <v>0</v>
      </c>
      <c r="D19" s="168"/>
      <c r="E19" s="113">
        <v>0</v>
      </c>
      <c r="F19" s="124">
        <v>0</v>
      </c>
      <c r="G19" s="132">
        <v>0</v>
      </c>
      <c r="H19" s="144">
        <v>0</v>
      </c>
    </row>
    <row r="20" spans="1:8" ht="13.5" thickBot="1">
      <c r="A20" s="183" t="s">
        <v>31</v>
      </c>
      <c r="B20" s="184">
        <v>0</v>
      </c>
      <c r="C20" s="153"/>
      <c r="D20" s="171"/>
      <c r="E20" s="93">
        <v>0</v>
      </c>
      <c r="F20" s="189">
        <v>0</v>
      </c>
      <c r="G20" s="131"/>
      <c r="H20" s="144"/>
    </row>
    <row r="21" spans="1:8" ht="12.75">
      <c r="A21" s="185" t="s">
        <v>40</v>
      </c>
      <c r="B21" s="186">
        <v>1</v>
      </c>
      <c r="C21" s="115"/>
      <c r="D21" s="168"/>
      <c r="E21" s="113">
        <v>0</v>
      </c>
      <c r="F21" s="124">
        <v>0</v>
      </c>
      <c r="G21" s="131">
        <v>0</v>
      </c>
      <c r="H21" s="144">
        <v>0</v>
      </c>
    </row>
    <row r="22" spans="1:8" ht="13.5" thickBot="1">
      <c r="A22" s="183" t="s">
        <v>32</v>
      </c>
      <c r="B22" s="184">
        <v>0</v>
      </c>
      <c r="C22" s="153"/>
      <c r="D22" s="171"/>
      <c r="E22" s="93">
        <v>0</v>
      </c>
      <c r="F22" s="189">
        <v>0</v>
      </c>
      <c r="G22" s="131">
        <v>202500</v>
      </c>
      <c r="H22" s="144">
        <v>225000</v>
      </c>
    </row>
    <row r="23" spans="1:8" ht="12.75">
      <c r="A23" s="185" t="s">
        <v>35</v>
      </c>
      <c r="B23" s="186">
        <v>0</v>
      </c>
      <c r="C23" s="115"/>
      <c r="D23" s="168"/>
      <c r="E23" s="113">
        <v>0</v>
      </c>
      <c r="F23" s="124">
        <v>0</v>
      </c>
      <c r="G23" s="131">
        <v>72000</v>
      </c>
      <c r="H23" s="144">
        <v>80000</v>
      </c>
    </row>
    <row r="24" spans="1:8" ht="13.5" thickBot="1">
      <c r="A24" s="183" t="s">
        <v>59</v>
      </c>
      <c r="B24" s="184">
        <v>1</v>
      </c>
      <c r="C24" s="153"/>
      <c r="D24" s="171"/>
      <c r="E24" s="151">
        <v>200000</v>
      </c>
      <c r="F24" s="148">
        <v>225000</v>
      </c>
      <c r="G24" s="131">
        <v>202500</v>
      </c>
      <c r="H24" s="144">
        <v>225000</v>
      </c>
    </row>
    <row r="25" spans="1:8" ht="12.75">
      <c r="A25" s="187" t="s">
        <v>60</v>
      </c>
      <c r="B25" s="186">
        <v>2</v>
      </c>
      <c r="C25" s="167">
        <v>3124</v>
      </c>
      <c r="D25" s="168"/>
      <c r="E25" s="113">
        <v>88600.76</v>
      </c>
      <c r="F25" s="205">
        <v>104416</v>
      </c>
      <c r="G25" s="192">
        <v>324000</v>
      </c>
      <c r="H25" s="144">
        <v>360000</v>
      </c>
    </row>
    <row r="26" spans="1:8" ht="13.5" thickBot="1">
      <c r="A26" s="194" t="s">
        <v>61</v>
      </c>
      <c r="B26" s="195">
        <v>2</v>
      </c>
      <c r="C26" s="196"/>
      <c r="D26" s="197"/>
      <c r="E26" s="191">
        <v>400000</v>
      </c>
      <c r="F26" s="198">
        <v>450000</v>
      </c>
      <c r="G26" s="192">
        <v>202500</v>
      </c>
      <c r="H26" s="144">
        <v>225000</v>
      </c>
    </row>
    <row r="27" spans="1:8" ht="12.75">
      <c r="A27" s="181" t="s">
        <v>64</v>
      </c>
      <c r="B27" s="182">
        <v>2</v>
      </c>
      <c r="C27" s="114">
        <v>1443</v>
      </c>
      <c r="D27" s="110"/>
      <c r="E27" s="190">
        <v>0</v>
      </c>
      <c r="F27" s="193">
        <v>0</v>
      </c>
      <c r="G27" s="199">
        <v>0</v>
      </c>
      <c r="H27" s="145">
        <v>0</v>
      </c>
    </row>
    <row r="28" spans="1:8" ht="13.5" thickBot="1">
      <c r="A28" s="183" t="s">
        <v>65</v>
      </c>
      <c r="B28" s="184">
        <v>1</v>
      </c>
      <c r="C28" s="153"/>
      <c r="D28" s="150"/>
      <c r="E28" s="93">
        <v>151102.27</v>
      </c>
      <c r="F28" s="204">
        <v>178452</v>
      </c>
      <c r="G28" s="200"/>
      <c r="H28" s="166"/>
    </row>
    <row r="29" spans="1:8" ht="18.75" customHeight="1" thickBot="1">
      <c r="A29" s="116" t="s">
        <v>47</v>
      </c>
      <c r="B29" s="117">
        <f>SUM(B8:B28)</f>
        <v>22</v>
      </c>
      <c r="C29" s="117"/>
      <c r="D29" s="118"/>
      <c r="E29" s="119">
        <f>SUM(E8:E28)</f>
        <v>1822375.25</v>
      </c>
      <c r="F29" s="119">
        <f>SUM(F8:F28)</f>
        <v>2085141</v>
      </c>
      <c r="G29" s="133">
        <f>SUM(G8:G27)</f>
        <v>2664000</v>
      </c>
      <c r="H29" s="146">
        <f>SUM(H8:H28)</f>
        <v>2960000</v>
      </c>
    </row>
    <row r="30" spans="3:5" ht="12.75">
      <c r="C30" s="84"/>
      <c r="E30" s="125"/>
    </row>
    <row r="31" spans="1:3" ht="12.75">
      <c r="A31" s="203"/>
      <c r="C31" s="84"/>
    </row>
    <row r="32" ht="3" customHeight="1" thickBot="1">
      <c r="C32" s="84"/>
    </row>
    <row r="33" spans="1:8" ht="32.25" customHeight="1" thickBot="1">
      <c r="A33" s="72"/>
      <c r="B33" s="90"/>
      <c r="C33" s="85"/>
      <c r="D33" s="72"/>
      <c r="E33" s="73" t="s">
        <v>55</v>
      </c>
      <c r="F33" s="73" t="s">
        <v>74</v>
      </c>
      <c r="G33" s="206" t="s">
        <v>75</v>
      </c>
      <c r="H33" s="207" t="s">
        <v>57</v>
      </c>
    </row>
    <row r="34" spans="1:8" ht="13.5" hidden="1" thickBot="1">
      <c r="A34" s="64"/>
      <c r="B34" s="101"/>
      <c r="C34" s="86"/>
      <c r="D34" s="70"/>
      <c r="E34" s="71"/>
      <c r="F34" s="71"/>
      <c r="H34" s="201"/>
    </row>
    <row r="35" spans="1:8" ht="13.5" hidden="1" thickBot="1">
      <c r="A35" s="64"/>
      <c r="B35" s="101"/>
      <c r="C35" s="86"/>
      <c r="D35" s="70"/>
      <c r="E35" s="70"/>
      <c r="F35" s="70"/>
      <c r="H35" s="201"/>
    </row>
    <row r="36" spans="1:8" ht="13.5" thickBot="1">
      <c r="A36" s="91" t="s">
        <v>45</v>
      </c>
      <c r="B36" s="92"/>
      <c r="C36" s="92">
        <v>1380</v>
      </c>
      <c r="D36" s="94">
        <v>4500582125</v>
      </c>
      <c r="E36" s="93">
        <v>129000</v>
      </c>
      <c r="F36" s="93">
        <v>106922.44</v>
      </c>
      <c r="G36" s="108">
        <v>13289.4</v>
      </c>
      <c r="H36" s="202">
        <f>E36-(F36+G36)</f>
        <v>8788.160000000003</v>
      </c>
    </row>
    <row r="38" ht="19.5" customHeight="1">
      <c r="E38" s="125"/>
    </row>
    <row r="39" spans="1:7" ht="15">
      <c r="A39" s="75"/>
      <c r="C39" s="75"/>
      <c r="E39" s="74"/>
      <c r="G39" s="125"/>
    </row>
    <row r="40" ht="12.75">
      <c r="G40" t="s">
        <v>80</v>
      </c>
    </row>
    <row r="41" spans="1:9" ht="12.75">
      <c r="A41" s="208" t="s">
        <v>77</v>
      </c>
      <c r="B41" s="209"/>
      <c r="C41" s="210"/>
      <c r="D41" s="210"/>
      <c r="E41" s="211">
        <f>E36+E28+E25+E9+E8</f>
        <v>951375.25</v>
      </c>
      <c r="F41" t="s">
        <v>76</v>
      </c>
      <c r="I41" s="125"/>
    </row>
    <row r="42" spans="1:9" ht="12.75">
      <c r="A42" s="208" t="s">
        <v>78</v>
      </c>
      <c r="B42" s="209"/>
      <c r="C42" s="210"/>
      <c r="D42" s="210"/>
      <c r="E42" s="211">
        <f>F36+E28+E25+E9+E8</f>
        <v>929297.69</v>
      </c>
      <c r="F42" t="s">
        <v>81</v>
      </c>
      <c r="I42" s="125"/>
    </row>
    <row r="43" spans="1:6" ht="12.75">
      <c r="A43" s="212" t="s">
        <v>79</v>
      </c>
      <c r="B43" s="213"/>
      <c r="C43" s="214"/>
      <c r="D43" s="214"/>
      <c r="E43" s="215">
        <f>E26+E24+E14+E10</f>
        <v>1000000</v>
      </c>
      <c r="F43" t="s">
        <v>76</v>
      </c>
    </row>
    <row r="44" spans="1:5" ht="12.75">
      <c r="A44" s="216" t="s">
        <v>62</v>
      </c>
      <c r="B44" s="217"/>
      <c r="C44" s="218"/>
      <c r="D44" s="218"/>
      <c r="E44" s="219"/>
    </row>
    <row r="51" ht="12.75">
      <c r="F51" s="87"/>
    </row>
    <row r="52" ht="12.75">
      <c r="F52" s="87"/>
    </row>
  </sheetData>
  <sheetProtection/>
  <mergeCells count="2">
    <mergeCell ref="G5:H5"/>
    <mergeCell ref="E3:H3"/>
  </mergeCells>
  <printOptions/>
  <pageMargins left="0.25" right="0.25" top="0.75" bottom="0.75" header="0.3" footer="0.3"/>
  <pageSetup fitToHeight="0" fitToWidth="1" horizontalDpi="600" verticalDpi="600" orientation="landscape" scale="8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9.00390625" style="0" bestFit="1" customWidth="1"/>
    <col min="2" max="2" width="11.00390625" style="0" bestFit="1" customWidth="1"/>
    <col min="3" max="3" width="17.28125" style="0" customWidth="1"/>
    <col min="4" max="4" width="14.8515625" style="0" bestFit="1" customWidth="1"/>
    <col min="5" max="5" width="13.140625" style="0" bestFit="1" customWidth="1"/>
    <col min="6" max="6" width="8.8515625" style="0" bestFit="1" customWidth="1"/>
    <col min="7" max="7" width="14.28125" style="0" bestFit="1" customWidth="1"/>
  </cols>
  <sheetData>
    <row r="2" spans="2:9" ht="44.25">
      <c r="B2" s="25" t="s">
        <v>37</v>
      </c>
      <c r="C2" s="21" t="s">
        <v>36</v>
      </c>
      <c r="D2" s="21" t="s">
        <v>44</v>
      </c>
      <c r="E2" s="21" t="s">
        <v>2</v>
      </c>
      <c r="F2" s="21" t="s">
        <v>27</v>
      </c>
      <c r="G2" s="22" t="s">
        <v>3</v>
      </c>
      <c r="H2" s="24" t="s">
        <v>29</v>
      </c>
      <c r="I2" s="23" t="s">
        <v>1</v>
      </c>
    </row>
    <row r="3" spans="3:9" ht="12.75">
      <c r="C3" s="5" t="s">
        <v>4</v>
      </c>
      <c r="D3" s="5"/>
      <c r="E3" s="5" t="s">
        <v>4</v>
      </c>
      <c r="F3" s="5" t="s">
        <v>4</v>
      </c>
      <c r="G3" s="4" t="s">
        <v>5</v>
      </c>
      <c r="H3" s="2" t="s">
        <v>5</v>
      </c>
      <c r="I3" s="5" t="s">
        <v>4</v>
      </c>
    </row>
    <row r="6" spans="1:9" ht="12.75">
      <c r="A6" s="45" t="s">
        <v>30</v>
      </c>
      <c r="B6" s="46">
        <v>4500370260</v>
      </c>
      <c r="C6" s="43">
        <v>1080000</v>
      </c>
      <c r="D6" s="43">
        <v>1080000</v>
      </c>
      <c r="E6" s="43"/>
      <c r="F6" s="43"/>
      <c r="G6" s="44">
        <v>0</v>
      </c>
      <c r="H6" s="44">
        <v>0</v>
      </c>
      <c r="I6" s="43">
        <v>0</v>
      </c>
    </row>
    <row r="8" spans="1:9" ht="12.75">
      <c r="A8" s="47" t="s">
        <v>34</v>
      </c>
      <c r="B8" s="48">
        <v>4500370280</v>
      </c>
      <c r="C8" s="43">
        <v>200463.29</v>
      </c>
      <c r="D8" s="43">
        <v>200500</v>
      </c>
      <c r="E8" s="43">
        <v>0</v>
      </c>
      <c r="F8" s="43"/>
      <c r="G8" s="44">
        <v>225000</v>
      </c>
      <c r="H8" s="49">
        <v>0</v>
      </c>
      <c r="I8" s="43">
        <v>0</v>
      </c>
    </row>
    <row r="9" spans="1:9" ht="12.75">
      <c r="A9" s="26" t="s">
        <v>39</v>
      </c>
      <c r="B9" s="32"/>
      <c r="C9" s="28">
        <v>0</v>
      </c>
      <c r="D9" s="28">
        <v>0</v>
      </c>
      <c r="E9" s="28">
        <v>0</v>
      </c>
      <c r="F9" s="28"/>
      <c r="G9" s="29">
        <v>0</v>
      </c>
      <c r="H9" s="33">
        <v>0</v>
      </c>
      <c r="I9" s="28">
        <v>0</v>
      </c>
    </row>
    <row r="10" spans="1:9" ht="12.75">
      <c r="A10" s="47" t="s">
        <v>31</v>
      </c>
      <c r="B10" s="42">
        <v>4500370301</v>
      </c>
      <c r="C10" s="43">
        <v>200249.2</v>
      </c>
      <c r="D10" s="43">
        <v>200500</v>
      </c>
      <c r="E10" s="43"/>
      <c r="F10" s="43"/>
      <c r="G10" s="44">
        <v>225000</v>
      </c>
      <c r="H10" s="44">
        <v>0</v>
      </c>
      <c r="I10" s="43">
        <v>0</v>
      </c>
    </row>
    <row r="11" spans="1:9" ht="12.75">
      <c r="A11" s="59" t="s">
        <v>40</v>
      </c>
      <c r="B11" s="60"/>
      <c r="C11" s="61">
        <v>0</v>
      </c>
      <c r="D11" s="61">
        <v>0</v>
      </c>
      <c r="E11" s="61"/>
      <c r="F11" s="61"/>
      <c r="G11" s="62"/>
      <c r="H11" s="63"/>
      <c r="I11" s="61"/>
    </row>
    <row r="12" spans="1:9" ht="12.75">
      <c r="A12" s="47" t="s">
        <v>32</v>
      </c>
      <c r="B12" s="42">
        <v>4500370349</v>
      </c>
      <c r="C12" s="43">
        <v>200249.2</v>
      </c>
      <c r="D12" s="43">
        <v>200500</v>
      </c>
      <c r="E12" s="43"/>
      <c r="F12" s="43"/>
      <c r="G12" s="44">
        <v>225000</v>
      </c>
      <c r="H12" s="49">
        <v>0</v>
      </c>
      <c r="I12" s="43">
        <v>0</v>
      </c>
    </row>
    <row r="13" spans="1:9" ht="12.75">
      <c r="A13" s="38" t="s">
        <v>35</v>
      </c>
      <c r="B13" s="39"/>
      <c r="C13" s="40"/>
      <c r="D13" s="40">
        <v>0</v>
      </c>
      <c r="E13" s="40">
        <v>0</v>
      </c>
      <c r="F13" s="40"/>
      <c r="G13" s="41">
        <v>0</v>
      </c>
      <c r="H13" s="41"/>
      <c r="I13" s="40"/>
    </row>
    <row r="14" spans="1:9" ht="12.75">
      <c r="A14" s="52" t="s">
        <v>33</v>
      </c>
      <c r="B14" s="50">
        <v>4500370382</v>
      </c>
      <c r="C14" s="51">
        <v>200463.29</v>
      </c>
      <c r="D14" s="51">
        <v>200500</v>
      </c>
      <c r="E14" s="51"/>
      <c r="F14" s="51"/>
      <c r="G14" s="49">
        <v>225000</v>
      </c>
      <c r="H14" s="49">
        <v>0</v>
      </c>
      <c r="I14" s="51">
        <v>0</v>
      </c>
    </row>
    <row r="15" spans="1:9" ht="12.75">
      <c r="A15" s="34" t="s">
        <v>41</v>
      </c>
      <c r="B15" s="27"/>
      <c r="C15" s="37">
        <v>0</v>
      </c>
      <c r="D15" s="28">
        <v>0</v>
      </c>
      <c r="E15" s="28"/>
      <c r="F15" s="28"/>
      <c r="G15" s="29"/>
      <c r="H15" s="29"/>
      <c r="I15" s="28"/>
    </row>
    <row r="16" spans="1:9" ht="12.75">
      <c r="A16" s="34" t="s">
        <v>38</v>
      </c>
      <c r="B16" s="27"/>
      <c r="C16" s="37"/>
      <c r="D16" s="37">
        <v>200500</v>
      </c>
      <c r="E16" s="28"/>
      <c r="F16" s="28"/>
      <c r="G16" s="29"/>
      <c r="H16" s="29"/>
      <c r="I16" s="28"/>
    </row>
    <row r="17" spans="1:9" ht="12.75">
      <c r="A17" s="34" t="s">
        <v>42</v>
      </c>
      <c r="B17" s="27"/>
      <c r="C17" s="37"/>
      <c r="D17" s="37">
        <v>200500</v>
      </c>
      <c r="E17" s="28"/>
      <c r="F17" s="28"/>
      <c r="G17" s="29"/>
      <c r="H17" s="29"/>
      <c r="I17" s="28"/>
    </row>
    <row r="18" spans="1:9" ht="12.75">
      <c r="A18" s="53" t="s">
        <v>43</v>
      </c>
      <c r="B18" s="35"/>
      <c r="C18" s="54"/>
      <c r="D18" s="54">
        <v>200500</v>
      </c>
      <c r="E18" s="36"/>
      <c r="F18" s="36"/>
      <c r="G18" s="33"/>
      <c r="H18" s="33"/>
      <c r="I18" s="36"/>
    </row>
    <row r="19" spans="1:9" ht="12.75">
      <c r="A19" s="55" t="s">
        <v>28</v>
      </c>
      <c r="B19" s="56"/>
      <c r="C19" s="57">
        <f>SUM(C5:C18)</f>
        <v>1881424.98</v>
      </c>
      <c r="D19" s="57">
        <f>SUM(D5:D18)</f>
        <v>2483500</v>
      </c>
      <c r="E19" s="57">
        <f>SUM(E5:E14)</f>
        <v>0</v>
      </c>
      <c r="F19" s="57">
        <f>I19</f>
        <v>0</v>
      </c>
      <c r="G19" s="58">
        <f>SUM(G5:G14)</f>
        <v>900000</v>
      </c>
      <c r="H19" s="58">
        <f>SUM(H5:H14)</f>
        <v>0</v>
      </c>
      <c r="I19" s="57">
        <f>SUM(I5:I14)</f>
        <v>0</v>
      </c>
    </row>
    <row r="24" spans="1:9" ht="12.75">
      <c r="A24" s="26" t="s">
        <v>6</v>
      </c>
      <c r="B24" s="27">
        <v>4500343292</v>
      </c>
      <c r="C24" s="28"/>
      <c r="D24" s="28">
        <v>1000000</v>
      </c>
      <c r="E24" s="28">
        <v>0</v>
      </c>
      <c r="F24" s="28"/>
      <c r="G24" s="29"/>
      <c r="H24" s="29"/>
      <c r="I24" s="28">
        <v>0</v>
      </c>
    </row>
    <row r="25" spans="1:9" ht="12.75">
      <c r="A25" s="30" t="s">
        <v>0</v>
      </c>
      <c r="B25" s="31"/>
      <c r="C25" s="28">
        <v>0</v>
      </c>
      <c r="D25" s="28">
        <v>0</v>
      </c>
      <c r="E25" s="28">
        <v>0</v>
      </c>
      <c r="F25" s="28"/>
      <c r="G25" s="29"/>
      <c r="H25" s="29"/>
      <c r="I25" s="28">
        <f>F25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VANDEN BROECK</dc:creator>
  <cp:keywords/>
  <dc:description/>
  <cp:lastModifiedBy>Violon Jannick - D4.1</cp:lastModifiedBy>
  <cp:lastPrinted>2020-01-30T10:37:42Z</cp:lastPrinted>
  <dcterms:created xsi:type="dcterms:W3CDTF">2006-04-20T07:20:40Z</dcterms:created>
  <dcterms:modified xsi:type="dcterms:W3CDTF">2020-11-17T15:38:34Z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0x01010006FA3B377B1469469B75F50E4DCD473F</vt:lpwstr>
  </property>
  <property fmtid="{D5CDD505-2E9C-101B-9397-08002B2CF9AE}" pid="3" name="TitusGUID">
    <vt:lpwstr>dd112a04-32d7-43f6-b7b0-731569739e4b</vt:lpwstr>
  </property>
  <property fmtid="{D5CDD505-2E9C-101B-9397-08002B2CF9AE}" pid="4" name="display_urn:schemas-microsoft-com:office:office#Editor">
    <vt:lpwstr>Violon Jannick - D2</vt:lpwstr>
  </property>
  <property fmtid="{D5CDD505-2E9C-101B-9397-08002B2CF9AE}" pid="5" name="display_urn:schemas-microsoft-com:office:office#Author">
    <vt:lpwstr>Violon Jannick - D2</vt:lpwstr>
  </property>
  <property fmtid="{D5CDD505-2E9C-101B-9397-08002B2CF9AE}" pid="6" name="Order">
    <vt:lpwstr>546900.000000000</vt:lpwstr>
  </property>
  <property fmtid="{D5CDD505-2E9C-101B-9397-08002B2CF9AE}" pid="7" name="BE_ForeignAffairsClassification">
    <vt:lpwstr>Usage interne - N5 - Intern gebruik</vt:lpwstr>
  </property>
  <property fmtid="{D5CDD505-2E9C-101B-9397-08002B2CF9AE}" pid="8" name="BE_ForeignAffairsMarkering">
    <vt:lpwstr>Markering actief - Marquage actif</vt:lpwstr>
  </property>
</Properties>
</file>