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iplomatiebel-my.sharepoint.com/personal/hans_joppen_diplobel_fed_be/Documents/FAP/"/>
    </mc:Choice>
  </mc:AlternateContent>
  <xr:revisionPtr revIDLastSave="0" documentId="8_{9C0E0E53-8682-429E-9F2E-DA553CA0B74E}" xr6:coauthVersionLast="46" xr6:coauthVersionMax="46" xr10:uidLastSave="{00000000-0000-0000-0000-000000000000}"/>
  <bookViews>
    <workbookView xWindow="-110" yWindow="-110" windowWidth="19420" windowHeight="10420" xr2:uid="{00000000-000D-0000-FFFF-FFFF00000000}"/>
  </bookViews>
  <sheets>
    <sheet name="Budget total" sheetId="2" r:id="rId1"/>
    <sheet name="Budget pour la Belgique" sheetId="6" r:id="rId2"/>
  </sheets>
  <definedNames>
    <definedName name="_xlnm._FilterDatabase" localSheetId="1" hidden="1">'Budget pour la Belgique'!$B$12:$M$78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2" i="2" l="1"/>
  <c r="L112" i="2"/>
  <c r="K112" i="2"/>
  <c r="J112" i="2"/>
  <c r="L110" i="2"/>
  <c r="K110" i="2"/>
  <c r="J110" i="2"/>
  <c r="M110" i="2" s="1"/>
  <c r="H110" i="2"/>
  <c r="L109" i="2"/>
  <c r="K109" i="2"/>
  <c r="J109" i="2"/>
  <c r="H109" i="2"/>
  <c r="L108" i="2"/>
  <c r="K108" i="2"/>
  <c r="J108" i="2"/>
  <c r="M108" i="2" s="1"/>
  <c r="H108" i="2"/>
  <c r="L107" i="2"/>
  <c r="K107" i="2"/>
  <c r="J107" i="2"/>
  <c r="H107" i="2"/>
  <c r="L106" i="2"/>
  <c r="K106" i="2"/>
  <c r="J106" i="2"/>
  <c r="M106" i="2" s="1"/>
  <c r="H106" i="2"/>
  <c r="L105" i="2"/>
  <c r="K105" i="2"/>
  <c r="J105" i="2"/>
  <c r="H105" i="2"/>
  <c r="L104" i="2"/>
  <c r="K104" i="2"/>
  <c r="J104" i="2"/>
  <c r="H104" i="2"/>
  <c r="L103" i="2"/>
  <c r="K103" i="2"/>
  <c r="J103" i="2"/>
  <c r="H103" i="2"/>
  <c r="L102" i="2"/>
  <c r="K102" i="2"/>
  <c r="J102" i="2"/>
  <c r="H102" i="2"/>
  <c r="L101" i="2"/>
  <c r="K101" i="2"/>
  <c r="J101" i="2"/>
  <c r="M101" i="2" s="1"/>
  <c r="H101" i="2"/>
  <c r="L100" i="2"/>
  <c r="K100" i="2"/>
  <c r="J100" i="2"/>
  <c r="M100" i="2" s="1"/>
  <c r="H100" i="2"/>
  <c r="L99" i="2"/>
  <c r="K99" i="2"/>
  <c r="J99" i="2"/>
  <c r="H99" i="2"/>
  <c r="L98" i="2"/>
  <c r="K98" i="2"/>
  <c r="J98" i="2"/>
  <c r="M98" i="2" s="1"/>
  <c r="H98" i="2"/>
  <c r="L97" i="2"/>
  <c r="K97" i="2"/>
  <c r="J97" i="2"/>
  <c r="H97" i="2"/>
  <c r="L96" i="2"/>
  <c r="K96" i="2"/>
  <c r="K94" i="2" s="1"/>
  <c r="J96" i="2"/>
  <c r="J94" i="2" s="1"/>
  <c r="H96" i="2"/>
  <c r="L95" i="2"/>
  <c r="M95" i="2" s="1"/>
  <c r="K95" i="2"/>
  <c r="J95" i="2"/>
  <c r="H95" i="2"/>
  <c r="L90" i="2"/>
  <c r="H90" i="2"/>
  <c r="L89" i="2"/>
  <c r="H89" i="2"/>
  <c r="H88" i="2"/>
  <c r="K87" i="2"/>
  <c r="H87" i="2"/>
  <c r="H86" i="2"/>
  <c r="K85" i="2"/>
  <c r="H85" i="2"/>
  <c r="H84" i="2"/>
  <c r="K83" i="2"/>
  <c r="L83" i="2"/>
  <c r="H83" i="2"/>
  <c r="L82" i="2"/>
  <c r="H82" i="2"/>
  <c r="K81" i="2"/>
  <c r="L81" i="2"/>
  <c r="H81" i="2"/>
  <c r="H80" i="2"/>
  <c r="J79" i="2"/>
  <c r="K79" i="2"/>
  <c r="H79" i="2"/>
  <c r="H78" i="2"/>
  <c r="K77" i="2"/>
  <c r="M77" i="2" s="1"/>
  <c r="H77" i="2"/>
  <c r="H76" i="2"/>
  <c r="J75" i="2"/>
  <c r="M75" i="2" s="1"/>
  <c r="K75" i="2"/>
  <c r="H75" i="2"/>
  <c r="L74" i="2"/>
  <c r="H74" i="2"/>
  <c r="L71" i="2"/>
  <c r="K71" i="2"/>
  <c r="J71" i="2"/>
  <c r="H71" i="2"/>
  <c r="L70" i="2"/>
  <c r="K70" i="2"/>
  <c r="J70" i="2"/>
  <c r="H70" i="2"/>
  <c r="L69" i="2"/>
  <c r="L66" i="2"/>
  <c r="K69" i="2"/>
  <c r="K66" i="2" s="1"/>
  <c r="J69" i="2"/>
  <c r="J66" i="2" s="1"/>
  <c r="H69" i="2"/>
  <c r="L65" i="2"/>
  <c r="K65" i="2"/>
  <c r="J65" i="2"/>
  <c r="H65" i="2"/>
  <c r="L64" i="2"/>
  <c r="L62" i="2" s="1"/>
  <c r="K64" i="2"/>
  <c r="K62" i="2" s="1"/>
  <c r="J64" i="2"/>
  <c r="M64" i="2" s="1"/>
  <c r="M62" i="2" s="1"/>
  <c r="H64" i="2"/>
  <c r="L60" i="2"/>
  <c r="K60" i="2"/>
  <c r="J60" i="2"/>
  <c r="M60" i="2" s="1"/>
  <c r="H60" i="2"/>
  <c r="L59" i="2"/>
  <c r="K59" i="2"/>
  <c r="J59" i="2"/>
  <c r="H59" i="2"/>
  <c r="L58" i="2"/>
  <c r="L55" i="2" s="1"/>
  <c r="K58" i="2"/>
  <c r="K55" i="2" s="1"/>
  <c r="J58" i="2"/>
  <c r="M58" i="2" s="1"/>
  <c r="M55" i="2" s="1"/>
  <c r="H58" i="2"/>
  <c r="L54" i="2"/>
  <c r="K54" i="2"/>
  <c r="J54" i="2"/>
  <c r="H54" i="2"/>
  <c r="L53" i="2"/>
  <c r="K53" i="2"/>
  <c r="K50" i="2" s="1"/>
  <c r="J53" i="2"/>
  <c r="J50" i="2" s="1"/>
  <c r="H53" i="2"/>
  <c r="L49" i="2"/>
  <c r="K49" i="2"/>
  <c r="J49" i="2"/>
  <c r="H49" i="2"/>
  <c r="L48" i="2"/>
  <c r="K48" i="2"/>
  <c r="J48" i="2"/>
  <c r="M48" i="2" s="1"/>
  <c r="H48" i="2"/>
  <c r="L47" i="2"/>
  <c r="K47" i="2"/>
  <c r="J47" i="2"/>
  <c r="H47" i="2"/>
  <c r="L46" i="2"/>
  <c r="K46" i="2"/>
  <c r="L44" i="2"/>
  <c r="K44" i="2"/>
  <c r="J44" i="2"/>
  <c r="M44" i="2" s="1"/>
  <c r="H44" i="2"/>
  <c r="L43" i="2"/>
  <c r="K43" i="2"/>
  <c r="J43" i="2"/>
  <c r="H43" i="2"/>
  <c r="L42" i="2"/>
  <c r="L40" i="2" s="1"/>
  <c r="K42" i="2"/>
  <c r="K40" i="2" s="1"/>
  <c r="J42" i="2"/>
  <c r="J40" i="2" s="1"/>
  <c r="H42" i="2"/>
  <c r="L37" i="2"/>
  <c r="K37" i="2"/>
  <c r="J37" i="2"/>
  <c r="M37" i="2" s="1"/>
  <c r="H37" i="2"/>
  <c r="L36" i="2"/>
  <c r="M36" i="2" s="1"/>
  <c r="K36" i="2"/>
  <c r="J36" i="2"/>
  <c r="H36" i="2"/>
  <c r="L35" i="2"/>
  <c r="K35" i="2"/>
  <c r="K31" i="2" s="1"/>
  <c r="J35" i="2"/>
  <c r="H35" i="2"/>
  <c r="L34" i="2"/>
  <c r="M34" i="2" s="1"/>
  <c r="M31" i="2" s="1"/>
  <c r="K34" i="2"/>
  <c r="J34" i="2"/>
  <c r="H34" i="2"/>
  <c r="L28" i="2"/>
  <c r="K28" i="2"/>
  <c r="K23" i="2" s="1"/>
  <c r="J28" i="2"/>
  <c r="M28" i="2" s="1"/>
  <c r="H28" i="2"/>
  <c r="L27" i="2"/>
  <c r="L23" i="2" s="1"/>
  <c r="L16" i="2" s="1"/>
  <c r="K27" i="2"/>
  <c r="J27" i="2"/>
  <c r="H27" i="2"/>
  <c r="L22" i="2"/>
  <c r="K22" i="2"/>
  <c r="K17" i="2" s="1"/>
  <c r="K16" i="2" s="1"/>
  <c r="J22" i="2"/>
  <c r="M22" i="2" s="1"/>
  <c r="H22" i="2"/>
  <c r="L21" i="2"/>
  <c r="K21" i="2"/>
  <c r="J21" i="2"/>
  <c r="H21" i="2"/>
  <c r="L50" i="2"/>
  <c r="M21" i="2"/>
  <c r="M17" i="2" s="1"/>
  <c r="M105" i="2"/>
  <c r="M99" i="2"/>
  <c r="M65" i="2"/>
  <c r="L85" i="2"/>
  <c r="M102" i="2"/>
  <c r="L75" i="2"/>
  <c r="J89" i="2"/>
  <c r="M89" i="2" s="1"/>
  <c r="M97" i="2"/>
  <c r="L17" i="2"/>
  <c r="L79" i="2"/>
  <c r="M79" i="2"/>
  <c r="J85" i="2"/>
  <c r="M107" i="2"/>
  <c r="M109" i="2"/>
  <c r="J31" i="2"/>
  <c r="J30" i="2" s="1"/>
  <c r="L77" i="2"/>
  <c r="J81" i="2"/>
  <c r="M81" i="2"/>
  <c r="J83" i="2"/>
  <c r="M83" i="2" s="1"/>
  <c r="L87" i="2"/>
  <c r="M103" i="2"/>
  <c r="J55" i="2"/>
  <c r="J77" i="2"/>
  <c r="J87" i="2"/>
  <c r="K89" i="2"/>
  <c r="M49" i="2"/>
  <c r="M71" i="2"/>
  <c r="L94" i="2"/>
  <c r="L129" i="2" s="1"/>
  <c r="K76" i="2"/>
  <c r="J76" i="2"/>
  <c r="M76" i="2" s="1"/>
  <c r="K84" i="2"/>
  <c r="J84" i="2"/>
  <c r="M84" i="2" s="1"/>
  <c r="J23" i="2"/>
  <c r="M35" i="2"/>
  <c r="M43" i="2"/>
  <c r="M59" i="2"/>
  <c r="L76" i="2"/>
  <c r="L73" i="2" s="1"/>
  <c r="K78" i="2"/>
  <c r="J78" i="2"/>
  <c r="M78" i="2" s="1"/>
  <c r="L84" i="2"/>
  <c r="K86" i="2"/>
  <c r="J86" i="2"/>
  <c r="M70" i="2"/>
  <c r="L78" i="2"/>
  <c r="K80" i="2"/>
  <c r="J80" i="2"/>
  <c r="M80" i="2" s="1"/>
  <c r="L86" i="2"/>
  <c r="K88" i="2"/>
  <c r="J88" i="2"/>
  <c r="M47" i="2"/>
  <c r="M46" i="2" s="1"/>
  <c r="J46" i="2"/>
  <c r="M54" i="2"/>
  <c r="K74" i="2"/>
  <c r="K73" i="2" s="1"/>
  <c r="J74" i="2"/>
  <c r="M74" i="2" s="1"/>
  <c r="L80" i="2"/>
  <c r="K82" i="2"/>
  <c r="M82" i="2" s="1"/>
  <c r="J82" i="2"/>
  <c r="L88" i="2"/>
  <c r="K90" i="2"/>
  <c r="J90" i="2"/>
  <c r="M104" i="2"/>
  <c r="M85" i="2"/>
  <c r="M90" i="2"/>
  <c r="M87" i="2"/>
  <c r="M88" i="2"/>
  <c r="M86" i="2"/>
  <c r="K61" i="6"/>
  <c r="K62" i="6"/>
  <c r="K63" i="6"/>
  <c r="K64" i="6"/>
  <c r="K65" i="6"/>
  <c r="K66" i="6"/>
  <c r="K67" i="6"/>
  <c r="K68" i="6"/>
  <c r="K69" i="6"/>
  <c r="K70" i="6"/>
  <c r="M70" i="6" s="1"/>
  <c r="K71" i="6"/>
  <c r="M71" i="6" s="1"/>
  <c r="K72" i="6"/>
  <c r="K73" i="6"/>
  <c r="K74" i="6"/>
  <c r="K60" i="6"/>
  <c r="K59" i="6" s="1"/>
  <c r="K76" i="6" s="1"/>
  <c r="J61" i="6"/>
  <c r="M61" i="6"/>
  <c r="J62" i="6"/>
  <c r="J63" i="6"/>
  <c r="M63" i="6" s="1"/>
  <c r="J64" i="6"/>
  <c r="J65" i="6"/>
  <c r="M65" i="6"/>
  <c r="J66" i="6"/>
  <c r="J67" i="6"/>
  <c r="M67" i="6" s="1"/>
  <c r="J68" i="6"/>
  <c r="M68" i="6" s="1"/>
  <c r="J69" i="6"/>
  <c r="M69" i="6"/>
  <c r="J70" i="6"/>
  <c r="J71" i="6"/>
  <c r="J72" i="6"/>
  <c r="M72" i="6" s="1"/>
  <c r="J73" i="6"/>
  <c r="M73" i="6"/>
  <c r="J74" i="6"/>
  <c r="M74" i="6" s="1"/>
  <c r="J60" i="6"/>
  <c r="M60" i="6" s="1"/>
  <c r="K18" i="6"/>
  <c r="K14" i="6" s="1"/>
  <c r="M64" i="6"/>
  <c r="M66" i="6"/>
  <c r="M62" i="6"/>
  <c r="H54" i="6"/>
  <c r="H53" i="6"/>
  <c r="H52" i="6"/>
  <c r="H51" i="6"/>
  <c r="H50" i="6"/>
  <c r="H49" i="6"/>
  <c r="H48" i="6"/>
  <c r="H47" i="6"/>
  <c r="H46" i="6"/>
  <c r="H45" i="6"/>
  <c r="H44" i="6"/>
  <c r="H43" i="6"/>
  <c r="H42" i="6"/>
  <c r="H41" i="6"/>
  <c r="H40" i="6"/>
  <c r="H39" i="6"/>
  <c r="H38" i="6"/>
  <c r="L23" i="6"/>
  <c r="L19" i="6" s="1"/>
  <c r="K35" i="6"/>
  <c r="M35" i="6" s="1"/>
  <c r="M33" i="6" s="1"/>
  <c r="H35" i="6"/>
  <c r="L32" i="6"/>
  <c r="L31" i="6"/>
  <c r="J32" i="6"/>
  <c r="M32" i="6" s="1"/>
  <c r="M31" i="6" s="1"/>
  <c r="M30" i="6" s="1"/>
  <c r="K32" i="6"/>
  <c r="K31" i="6"/>
  <c r="H32" i="6"/>
  <c r="K29" i="6"/>
  <c r="H29" i="6"/>
  <c r="K28" i="6"/>
  <c r="H28" i="6"/>
  <c r="H24" i="6"/>
  <c r="H23" i="6"/>
  <c r="H18" i="6"/>
  <c r="L59" i="6"/>
  <c r="L76" i="6"/>
  <c r="J23" i="6"/>
  <c r="M23" i="6" s="1"/>
  <c r="K23" i="6"/>
  <c r="K19" i="6" s="1"/>
  <c r="K26" i="6"/>
  <c r="K25" i="6" s="1"/>
  <c r="K24" i="6"/>
  <c r="L24" i="6"/>
  <c r="J24" i="6"/>
  <c r="J19" i="6" s="1"/>
  <c r="J28" i="6"/>
  <c r="M28" i="6" s="1"/>
  <c r="J29" i="6"/>
  <c r="M29" i="6" s="1"/>
  <c r="J35" i="6"/>
  <c r="L28" i="6"/>
  <c r="L29" i="6"/>
  <c r="L35" i="6"/>
  <c r="L33" i="6" s="1"/>
  <c r="L30" i="6" s="1"/>
  <c r="L18" i="6"/>
  <c r="L14" i="6" s="1"/>
  <c r="L13" i="6" s="1"/>
  <c r="J18" i="6"/>
  <c r="M18" i="6" s="1"/>
  <c r="M14" i="6" s="1"/>
  <c r="J14" i="6"/>
  <c r="J13" i="6" s="1"/>
  <c r="J33" i="6"/>
  <c r="L26" i="6"/>
  <c r="L25" i="6"/>
  <c r="J26" i="6"/>
  <c r="J25" i="6" s="1"/>
  <c r="J38" i="6"/>
  <c r="M38" i="6" s="1"/>
  <c r="K49" i="6"/>
  <c r="M49" i="6" s="1"/>
  <c r="J49" i="6"/>
  <c r="L49" i="6"/>
  <c r="L39" i="6"/>
  <c r="K39" i="6"/>
  <c r="J39" i="6"/>
  <c r="M39" i="6" s="1"/>
  <c r="L46" i="6"/>
  <c r="K46" i="6"/>
  <c r="J46" i="6"/>
  <c r="M46" i="6" s="1"/>
  <c r="L51" i="6"/>
  <c r="K51" i="6"/>
  <c r="J51" i="6"/>
  <c r="L43" i="6"/>
  <c r="K43" i="6"/>
  <c r="J43" i="6"/>
  <c r="L50" i="6"/>
  <c r="K50" i="6"/>
  <c r="J50" i="6"/>
  <c r="L38" i="6"/>
  <c r="K38" i="6"/>
  <c r="L47" i="6"/>
  <c r="J47" i="6"/>
  <c r="K47" i="6"/>
  <c r="K41" i="6"/>
  <c r="K37" i="6" s="1"/>
  <c r="J41" i="6"/>
  <c r="M41" i="6" s="1"/>
  <c r="L41" i="6"/>
  <c r="J48" i="6"/>
  <c r="L48" i="6"/>
  <c r="K48" i="6"/>
  <c r="M48" i="6" s="1"/>
  <c r="L42" i="6"/>
  <c r="K42" i="6"/>
  <c r="J42" i="6"/>
  <c r="M42" i="6" s="1"/>
  <c r="K45" i="6"/>
  <c r="M45" i="6" s="1"/>
  <c r="J45" i="6"/>
  <c r="L45" i="6"/>
  <c r="J52" i="6"/>
  <c r="L52" i="6"/>
  <c r="K52" i="6"/>
  <c r="L54" i="6"/>
  <c r="K54" i="6"/>
  <c r="J54" i="6"/>
  <c r="M54" i="6" s="1"/>
  <c r="K53" i="6"/>
  <c r="J53" i="6"/>
  <c r="L53" i="6"/>
  <c r="J40" i="6"/>
  <c r="M40" i="6" s="1"/>
  <c r="L40" i="6"/>
  <c r="L37" i="6" s="1"/>
  <c r="K40" i="6"/>
  <c r="J44" i="6"/>
  <c r="M44" i="6" s="1"/>
  <c r="L44" i="6"/>
  <c r="K44" i="6"/>
  <c r="M47" i="6"/>
  <c r="M43" i="6"/>
  <c r="M53" i="6"/>
  <c r="M52" i="6"/>
  <c r="M50" i="6"/>
  <c r="M51" i="6"/>
  <c r="M37" i="6" l="1"/>
  <c r="J129" i="2"/>
  <c r="M73" i="2"/>
  <c r="M26" i="6"/>
  <c r="M25" i="6" s="1"/>
  <c r="K45" i="2"/>
  <c r="K129" i="2"/>
  <c r="M59" i="6"/>
  <c r="M76" i="6" s="1"/>
  <c r="K30" i="6"/>
  <c r="K56" i="6" s="1"/>
  <c r="K78" i="6" s="1"/>
  <c r="L45" i="2"/>
  <c r="L92" i="2" s="1"/>
  <c r="L131" i="2" s="1"/>
  <c r="L56" i="6"/>
  <c r="L78" i="6" s="1"/>
  <c r="K13" i="6"/>
  <c r="K30" i="2"/>
  <c r="K92" i="2" s="1"/>
  <c r="M94" i="2"/>
  <c r="M129" i="2" s="1"/>
  <c r="J73" i="2"/>
  <c r="M96" i="2"/>
  <c r="J59" i="6"/>
  <c r="J76" i="6" s="1"/>
  <c r="M69" i="2"/>
  <c r="M66" i="2" s="1"/>
  <c r="M53" i="2"/>
  <c r="M50" i="2" s="1"/>
  <c r="M45" i="2" s="1"/>
  <c r="M27" i="2"/>
  <c r="M23" i="2" s="1"/>
  <c r="M16" i="2" s="1"/>
  <c r="J62" i="2"/>
  <c r="J45" i="2" s="1"/>
  <c r="L31" i="2"/>
  <c r="L30" i="2" s="1"/>
  <c r="J17" i="2"/>
  <c r="J16" i="2" s="1"/>
  <c r="J37" i="6"/>
  <c r="J56" i="6" s="1"/>
  <c r="M24" i="6"/>
  <c r="M19" i="6" s="1"/>
  <c r="M13" i="6" s="1"/>
  <c r="J31" i="6"/>
  <c r="J30" i="6" s="1"/>
  <c r="K33" i="6"/>
  <c r="M42" i="2"/>
  <c r="M40" i="2" s="1"/>
  <c r="M30" i="2" s="1"/>
  <c r="M131" i="2" l="1"/>
  <c r="M92" i="2"/>
  <c r="K131" i="2"/>
  <c r="J78" i="6"/>
  <c r="J92" i="2"/>
  <c r="J131" i="2" s="1"/>
  <c r="M56" i="6"/>
  <c r="M78" i="6" s="1"/>
  <c r="M8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8" authorId="0" shapeId="0" xr:uid="{00000000-0006-0000-0000-000001000000}">
      <text>
        <r>
          <rPr>
            <b/>
            <sz val="9"/>
            <color rgb="FF000000"/>
            <rFont val="Tahoma"/>
            <family val="2"/>
          </rPr>
          <t>Author:</t>
        </r>
        <r>
          <rPr>
            <sz val="9"/>
            <color rgb="FF000000"/>
            <rFont val="Tahoma"/>
            <family val="2"/>
          </rPr>
          <t xml:space="preserve">
</t>
        </r>
        <r>
          <rPr>
            <sz val="9"/>
            <color rgb="FF000000"/>
            <rFont val="Tahoma"/>
            <family val="2"/>
          </rPr>
          <t>es 12 projets de développement sont finacés et budgétisés en meme temps que le cout d'un CdP</t>
        </r>
      </text>
    </comment>
    <comment ref="D36" authorId="0" shapeId="0" xr:uid="{00000000-0006-0000-0000-000002000000}">
      <text>
        <r>
          <rPr>
            <b/>
            <sz val="9"/>
            <color indexed="81"/>
            <rFont val="Tahoma"/>
            <family val="2"/>
          </rPr>
          <t>Author:</t>
        </r>
        <r>
          <rPr>
            <sz val="9"/>
            <color indexed="81"/>
            <rFont val="Tahoma"/>
            <family val="2"/>
          </rPr>
          <t xml:space="preserve">
les 12 projets de développement sont finacés et budgétisés en meme temps que le cout d'un CdP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4" authorId="0" shapeId="0" xr:uid="{00000000-0006-0000-0100-000001000000}">
      <text>
        <r>
          <rPr>
            <b/>
            <sz val="9"/>
            <color indexed="81"/>
            <rFont val="Tahoma"/>
            <family val="2"/>
          </rPr>
          <t>Author:</t>
        </r>
        <r>
          <rPr>
            <sz val="9"/>
            <color indexed="81"/>
            <rFont val="Tahoma"/>
            <family val="2"/>
          </rPr>
          <t xml:space="preserve">
es 12 projets de développement sont finacés et budgétisés en meme temps que le cout d'un CdP</t>
        </r>
      </text>
    </comment>
  </commentList>
</comments>
</file>

<file path=xl/sharedStrings.xml><?xml version="1.0" encoding="utf-8"?>
<sst xmlns="http://schemas.openxmlformats.org/spreadsheetml/2006/main" count="340" uniqueCount="173">
  <si>
    <t>Femmes Artisans de Paix International -FAP</t>
  </si>
  <si>
    <t>Equipe locale  de mise en œuvre PCPC : AdP-MD2P</t>
  </si>
  <si>
    <t>Programme "Participation citoyenne et prévention des conflits (PCPC)</t>
  </si>
  <si>
    <t>Période:Août 2021 à Février 2024</t>
  </si>
  <si>
    <t>Donateurs: Confédération Suisse, Royaume de Belgique</t>
  </si>
  <si>
    <t>Partenaires  : ACORD, AFAB et LADEC</t>
  </si>
  <si>
    <t>https://www1.oanda.com/lang/fr/currency/converter/</t>
  </si>
  <si>
    <t>CHF</t>
  </si>
  <si>
    <t>BIF</t>
  </si>
  <si>
    <t>Budget FAP= CHF 1 177 423</t>
  </si>
  <si>
    <t>Logique d'intervention</t>
  </si>
  <si>
    <t>Sous‐produit(s) attendu(s)</t>
  </si>
  <si>
    <t>Unité de mesure</t>
  </si>
  <si>
    <t>Quantité année 1</t>
  </si>
  <si>
    <t>Quantité Année 2</t>
  </si>
  <si>
    <t>Quantité année 3</t>
  </si>
  <si>
    <t>Quantité totale</t>
  </si>
  <si>
    <t>Coût unitaire en CHF</t>
  </si>
  <si>
    <t>Coût année 1</t>
  </si>
  <si>
    <t>Coût année 2</t>
  </si>
  <si>
    <t>Coût année 3</t>
  </si>
  <si>
    <t>Coût total en CHF</t>
  </si>
  <si>
    <t>OUTCOME 1 : La population, hommes et femmes, participe effectivement au processus de prise de décision et oblige les autorités locales à rendre des comptes de leurs actions, y compris les prestataires de services publics.</t>
  </si>
  <si>
    <t xml:space="preserve">OUTPUT 1.2 :  La capacité de participation des citoyens (hommes, jeunes et femmes) est renforcée afin de les habiliter à exprimer constructivement leurs besoins prioritaires et leurs doléances afin d’inciter les autorités locales à en assurer une meilleure prise en compte dans les politiques publiques. </t>
  </si>
  <si>
    <t>Indicateur 1 : Nombre CdPD (Formations) tenus sur la participation citoyenne et leadership transformationnel.</t>
  </si>
  <si>
    <t xml:space="preserve">Indicateur 2 : Nombre GAP renforcés </t>
  </si>
  <si>
    <t>Indicateur 3 : Nombre d’émissions de radio diffusées pour sensibiliser les communautés au rôle des citoyens dans le développement de leurs localités</t>
  </si>
  <si>
    <t>1.2.6 Tenir des ateliers de sensibilisation des leaders de communautés et des autorités administratives et politiques au programme PCPC</t>
  </si>
  <si>
    <t>300 leaders sensibilisés</t>
  </si>
  <si>
    <t>Atelier</t>
  </si>
  <si>
    <t>1.2.7 Animer des retraites‐ formation Cercles de Paix et Développement (CdPD) pour des leaders de communautés et de représentants de groupes marginalisés</t>
  </si>
  <si>
    <t>36 CdPD animés ; 432 leaders de communautés formés</t>
  </si>
  <si>
    <t>CdPD</t>
  </si>
  <si>
    <t xml:space="preserve">Output 1.3 : Les leaders communautaires sociaux et économiques (Exemple : EMER), bénéficiaires des actions des cercles de paix et de développement, se constituent en groupes d’action positive (GAP) qui inspirent la communauté par les actions sociales et de développement. </t>
  </si>
  <si>
    <t>Indicateur 1 : Nombre de GAP fonctionnels et reconnus par les autorités</t>
  </si>
  <si>
    <t>Indicateur 2 : Nombre d’initiatives tierces répliquant les projets des GAP</t>
  </si>
  <si>
    <t>Indicateur 3 : Nombre de Réseaux enrôlés dans les GAP</t>
  </si>
  <si>
    <t>1.3.1 Former les leaders de communautés et de représentants de groupes marginalisés sur techniques novatrices de production, transformation et valorisation des produits vivriers, l'utilisation et la valorisation des toilettes sèches et du fumier qui en découle, l'élevage et l'artisanats divers</t>
  </si>
  <si>
    <t>432 leaders de communautés initiés aux techniques novatrices</t>
  </si>
  <si>
    <t>1.3.2 Assister les leaders sociaux et économiques formés dans la constitution des GAP et l'identification de leurs projets d'action sociale et de développement à mettre en œuvre</t>
  </si>
  <si>
    <t>36 GAP initiaux constitués ;72 projets groupaux de paix et de développement,Au moins 50 GAP dérivés mis en place ; 50 projets de développement initiés</t>
  </si>
  <si>
    <t>Projets de développement pour les GAP dérrivés</t>
  </si>
  <si>
    <t xml:space="preserve">OUTPUT 1.4. Les femmes entrepreneures font entendre leurs voix sur leurs besoins et droits spécifiques et s'engagent activement dans les questions de gouvernance locale </t>
  </si>
  <si>
    <t>OUTCOME 2 : Les autorités locales informent et recherchent activement le dialogue et la participation des citoyens à la prise de décisions. Elles prennent en compte et équilibrent les intérêts des différents groupes dans la société, fournissent des services conformes aux besoins prioritaires de la société et répondent aux demandes des citoyens.</t>
  </si>
  <si>
    <t xml:space="preserve">OUTPUT 2.1. Les autorités locales disposent des capacités nécessaires pour rendre des comptes à la population. </t>
  </si>
  <si>
    <t>Indicateur 1 : Au moins les deux réunions statutaires de rendre compte sont organisées.</t>
  </si>
  <si>
    <t>Indicateur 2 : Au moins 70% des doléances citoyennes reçoivent un retour satisfaisant.</t>
  </si>
  <si>
    <t>2.1.5 Tenir des ateliers de formation et de réflexion des autorités locales (administration communale et conseil communal) sur les mécanismes et la mise en œuvre de participation citoyenne</t>
  </si>
  <si>
    <t>3 ateliers de formation organisés ; 165 participants formés</t>
  </si>
  <si>
    <t>2.1.6 Organiser des CdPD pour les autorités locales (administration communale et conseil communal)</t>
  </si>
  <si>
    <t>12 CdPD animés ; 144 autorités communales formées</t>
  </si>
  <si>
    <t>2.1.7 Assister les autorités locales formées dans la constitution des GAP et l'identification de leurs projets d'action sociale et de développement à mettre en œuvre</t>
  </si>
  <si>
    <t>12 GAP initiaux constitués ; 24 projets groupaux de paix et de développement identifiés</t>
  </si>
  <si>
    <t>Assistance technique</t>
  </si>
  <si>
    <t>Au moins 15 GAP dérivés mis en place ; 15 projets de développement initiés</t>
  </si>
  <si>
    <t>OUTPUT 2.2. Les autorités locales élaborent et mettent en œuvre une vision participative du chemin de changement de leur commune en matière de bonne gouvernance et participation citoyenne</t>
  </si>
  <si>
    <t>OUPUT 2.3. Les dirigeants des communes assurent de manière participative la coordination et le suivi évaluation des PCDC/PAI</t>
  </si>
  <si>
    <t>OUTPUT 2.4. Les autorités organisent des cadres de dialogue et de concertation avec les citoyens sur leur demande.</t>
  </si>
  <si>
    <t>Indicateur 1 : Nombre de réunions et atelier spécifiques organisées en réponse aux doléances</t>
  </si>
  <si>
    <t>2.4.3 Organiser des assemblées inter GAP de restitution au niveau de chacune des 12 communes</t>
  </si>
  <si>
    <t>24 Assemblées communales inter‐ GAP tenues ; 12 commissions communales de suivi des doléances mises en place inter‐ GAP</t>
  </si>
  <si>
    <t>Assemblée</t>
  </si>
  <si>
    <t>2.4.4 Organiser des assemblées inter GAP de suivi‐évaluation au niveau de chacune des 3 provinces</t>
  </si>
  <si>
    <t>6 Assemblées provinciales inter‐ GAP; 360 participants;3 commissions provinciales de suivi‐ évaluation</t>
  </si>
  <si>
    <t>2.4.5 Organiser une rencontre générale des GAP formé lors du programme PCPC +une foire exposition de ces GAP et leurs réalisations</t>
  </si>
  <si>
    <t>1 Assemblée générale des GAP tenue ; 120 participants</t>
  </si>
  <si>
    <t>OUTCOME 3 : La population, homme et femmes, sans aucune forme de discrimination, a accès et utilise des mécanismes de gestion des conflits leur permettant de présenter des doléances, de régler des conflits de manière non violente et d’accéder au dialogue inclusif au niveau communautaire.</t>
  </si>
  <si>
    <r>
      <t xml:space="preserve">OUTPUT 3.1. L’administration facilite les espaces de dialogue social entre les différents acteurs (société civile, partis politiques et groupes marginalises) </t>
    </r>
    <r>
      <rPr>
        <i/>
        <sz val="11"/>
        <color rgb="FF000000"/>
        <rFont val="Calibri"/>
        <family val="2"/>
      </rPr>
      <t>Indicateur 1 : Au moins 60% des participants émanent des partis politiques, de la SC et des groupes marginalisés dont au moins 40% sont des femmes Indicateur 2 : 30% des participants interrogés jugent pertinentes les questions traitées et les suites réservées</t>
    </r>
  </si>
  <si>
    <t>3.1.5 Organiser les ateliers de formation sur l'animation de "Conte et racontes " et des "Cercles restauratifs"</t>
  </si>
  <si>
    <r>
      <rPr>
        <sz val="11"/>
        <color rgb="FF00B0F0"/>
        <rFont val="Calibri"/>
        <family val="2"/>
      </rPr>
      <t>24</t>
    </r>
    <r>
      <rPr>
        <sz val="11"/>
        <color rgb="FF000000"/>
        <rFont val="Calibri"/>
        <family val="2"/>
      </rPr>
      <t xml:space="preserve"> Ateliers tenus (2 par communes) ; 600 participants formés ;</t>
    </r>
  </si>
  <si>
    <t>3.1.6 Organiser des séances "Conte et racontes " intergénérationnelles au niveau des collines"</t>
  </si>
  <si>
    <r>
      <rPr>
        <sz val="11"/>
        <color rgb="FF00B0F0"/>
        <rFont val="Calibri"/>
        <family val="2"/>
      </rPr>
      <t>1200</t>
    </r>
    <r>
      <rPr>
        <sz val="11"/>
        <color rgb="FF000000"/>
        <rFont val="Calibri"/>
        <family val="2"/>
      </rPr>
      <t xml:space="preserve"> séances "conte et racontes" animées ; au moins 1200 partages d'histoires de vie</t>
    </r>
  </si>
  <si>
    <t>Séance</t>
  </si>
  <si>
    <t>3.1.7 Organiser des Cercles restauratifs au niveau des collines</t>
  </si>
  <si>
    <t>70% des conflits observés sur les collines désamorcés à l'amiable</t>
  </si>
  <si>
    <t>cercle</t>
  </si>
  <si>
    <t>OUTPUT 3.2. Les capacités des structures formelles et informelles de médiation des conflits sont renforcées et leur permettent d’assurer pleinement leurs rôles.</t>
  </si>
  <si>
    <t>Indicateur 1 : 80% des conflits soumis aux mécanismes communautaires de médiation résolus sans recours aux tribunaux, dont au moins 30% affectent les femmes</t>
  </si>
  <si>
    <t>Indicateur 2 : Au moins 40% de médiateurs communautaires sont des femmes et 30% de jeunes</t>
  </si>
  <si>
    <t>3.2.4 Organiser des ateliers de renforcement des capacités sur les mécanismes formels et informels de prévention et gestion des conflits</t>
  </si>
  <si>
    <t>3 ateliers tenus ; 120 participants renforcés</t>
  </si>
  <si>
    <t>3.2.5 Organiser des ateliers de renforcement des capacités sur le « Règlement des conflits à la traditionnelle et justice restaurative »</t>
  </si>
  <si>
    <t xml:space="preserve">OUTPUT 3.3. La population (hommes, jeunes et femmes) est informée de l’existence des mécanismes de médiation des conflits à la base et les utilise. </t>
  </si>
  <si>
    <t>Indicateur 1 : Nombre de personnes qui utilisent les mécanismes de médiation augmente de 30%</t>
  </si>
  <si>
    <t>Indicateur 2 : Nombre de groupes de médiation communautaire animes par les jeunes et les femmes leaders</t>
  </si>
  <si>
    <t>3.3.1 Assurer l'accompagnement des GAP et des animateurs des cercles restauratifs dans leur rôle de sensibilisation en matière de prévention et gestion des conflits</t>
  </si>
  <si>
    <t>20 conflits sociaux gérés efficacement</t>
  </si>
  <si>
    <t>Conflits sociaux</t>
  </si>
  <si>
    <t>3.3.2 Organiser des ateliers d’échanges et de réflexion sur le « Règlement des conflits à la traditionnelle et justice restaurative »</t>
  </si>
  <si>
    <t>120 leaders formés</t>
  </si>
  <si>
    <t>3.3.6 Organiser des cadres d’évaluation périodique sur l’évolution des réalisations des acteurs communautaires de résolution des conflits et du niveau d’utilisation de ces mécanismes par la population.</t>
  </si>
  <si>
    <t>Nombre de réunions des cadres d’évaluation des réalisations des structures communautaires</t>
  </si>
  <si>
    <t>Réunion</t>
  </si>
  <si>
    <t xml:space="preserve">OUTPUT 3.4. Les femmes ont un meilleur accès aux droits fonciers à travers les jugements rendus par les juridictions et les décisions des conseils des notables collinaires </t>
  </si>
  <si>
    <t>OUTPUT 3.5. Les personnes portant de blessures mémorielles s’engagent dans la dynamique d’apaisement personnel, de pardon, de réconciliation et de résolution pacifique des conflits.</t>
  </si>
  <si>
    <t>Indicateur 1 : Nombre de personnes guéries et réconciliées Indicateur2 : 48 de projets de paix initiés et mis en œuvre par les GAP</t>
  </si>
  <si>
    <t>3.5.1 Organiser des ateliers formation "Plaider pour une nouvelle histoire" à l'intention des victimes de violences basées sur le genre, de violences historiques ou autres vulnérables identifiés et n’ayant pas pu bénéficier des  CdPD</t>
  </si>
  <si>
    <t>Nombre d'ateliers organisés et nombre des bénéficiaires</t>
  </si>
  <si>
    <t>3.5.2 Assurer au cas par cas la prise en charge psychologique, psychothérapeutique et les conseils juridiques</t>
  </si>
  <si>
    <t>Nombre de cas pris en charge</t>
  </si>
  <si>
    <t>Cas prise en charge</t>
  </si>
  <si>
    <t xml:space="preserve">OUPUT 3.6. Les Groupes d’Action Positive initient des projets de développement et deviennent des modèles dans leur communauté </t>
  </si>
  <si>
    <t>Indicateur 1 : 48 GAP constitués et fonctionnels dont au moins 50% de membres sont des femmes et 30% de jeunes</t>
  </si>
  <si>
    <t>Indicateur 2 : Au moins 96 actions positives initiées</t>
  </si>
  <si>
    <t>3.6.1 Assurer le suivi et l'accompagnement psychosocial des GAP</t>
  </si>
  <si>
    <t>Nombre de séances de suivi et d'accompagnement des GAP</t>
  </si>
  <si>
    <t>Séance de suivi par un psychologue</t>
  </si>
  <si>
    <t>3.6.2 Assurer le suivi des projets de paix et de développement des GAP</t>
  </si>
  <si>
    <t>Nombre de projets suivis</t>
  </si>
  <si>
    <t>Suivi périodique  réalisé</t>
  </si>
  <si>
    <t>3.6.3. Séances de débriefing psychologique renforcement des capacités émotionnelles et intellectuelles) pour le personnel de FAP</t>
  </si>
  <si>
    <t>Nombre de séance de débriefing (renforcement des capacités émotionnelles et intellectuelles)</t>
  </si>
  <si>
    <t>Séance de débriefing (trimestriel)</t>
  </si>
  <si>
    <t>Personnel d'exécution des activités ou opérationnel</t>
  </si>
  <si>
    <t>Facilitatatrice formatrice 4</t>
  </si>
  <si>
    <t>Facilitatrice/facilitateur 3</t>
  </si>
  <si>
    <t>Facilitatrice/facilitateur 2</t>
  </si>
  <si>
    <t xml:space="preserve">Psychologue facilitateur </t>
  </si>
  <si>
    <t>Point focal Kayanza</t>
  </si>
  <si>
    <t xml:space="preserve">Point focal Ngozi </t>
  </si>
  <si>
    <t>Point focal Kirundo</t>
  </si>
  <si>
    <t xml:space="preserve">Physiothérapeute  facilitatrice  </t>
  </si>
  <si>
    <t xml:space="preserve">Techniciennes infirmières </t>
  </si>
  <si>
    <t>Techniciennes infirmières</t>
  </si>
  <si>
    <t>Formateur expert Paix Positive et developpement</t>
  </si>
  <si>
    <t>Formateur Paix Positive et developpement</t>
  </si>
  <si>
    <t>Agents de main d'œuvre</t>
  </si>
  <si>
    <t>Sous total coûts opérationnels</t>
  </si>
  <si>
    <t>Loyer, bureautique&amp;informatique</t>
  </si>
  <si>
    <t xml:space="preserve">Bureau de liaison à Bujumbura + charges </t>
  </si>
  <si>
    <t>Siège du projet à Gitega+ charges</t>
  </si>
  <si>
    <t>Bureaux de liaison provinciaux + (frais de gardiennage et entretiens, eau et électricité)</t>
  </si>
  <si>
    <t>Fournitures de bureau et consommable informatique (Classeurs, antivirus, agraphe, …)</t>
  </si>
  <si>
    <t>Ordinateur et accessoires</t>
  </si>
  <si>
    <t>Scanner professionnel</t>
  </si>
  <si>
    <t>Imprimante</t>
  </si>
  <si>
    <t>Photocopieuse</t>
  </si>
  <si>
    <t>Communication téléphonique</t>
  </si>
  <si>
    <t>Connexion internet</t>
  </si>
  <si>
    <t>Autres communication : Envoie courrier, Poste, ..)</t>
  </si>
  <si>
    <t>Location de véhicule (Contribution FAP)</t>
  </si>
  <si>
    <t>Carburant pour le fonctionnement</t>
  </si>
  <si>
    <t>Entretien et réparation du matériel informatique  et autres machines</t>
  </si>
  <si>
    <t>Frais de tenu de compte, demande d'hystorique et carnets de chèque</t>
  </si>
  <si>
    <t xml:space="preserve">Audit financier externe annuel </t>
  </si>
  <si>
    <t>Personnel Administratif</t>
  </si>
  <si>
    <t>Cheffe de projet</t>
  </si>
  <si>
    <t>Directeur Administratif et financier</t>
  </si>
  <si>
    <t>Comptable</t>
  </si>
  <si>
    <t>Contrôleur interne</t>
  </si>
  <si>
    <t>Conseil&amp;assistance juridique</t>
  </si>
  <si>
    <t>Psychologue superviseur</t>
  </si>
  <si>
    <t>Secrétaire caissière</t>
  </si>
  <si>
    <t>Chargée des approvisionnements et des marchés</t>
  </si>
  <si>
    <t>Chargée de la gestion des ressources humaines et matérielles</t>
  </si>
  <si>
    <t>Chauffeur-mécanicien et technicien polyvalent</t>
  </si>
  <si>
    <t>Coursier</t>
  </si>
  <si>
    <t>Sentinelle du Jour  / Bureau à Bujumbura</t>
  </si>
  <si>
    <t>Sentinelle de nuit / Bureau à Bujumbura</t>
  </si>
  <si>
    <t>Sentinelle de Nuit/ Bureau Gitega</t>
  </si>
  <si>
    <t>Sentinelle de jour/ Bureau Gitega</t>
  </si>
  <si>
    <t>Sous total fonctionnement et coordination du projet</t>
  </si>
  <si>
    <t>Total Budget</t>
  </si>
  <si>
    <t>Femmes Artisans de Paix International  (AdP-MD2P)</t>
  </si>
  <si>
    <t>Donateur: Royaume de Belgique</t>
  </si>
  <si>
    <t>Budget = CHF 269 437</t>
  </si>
  <si>
    <t>1Euro = 1,07812CHF, Taux Oanda du 10/08/2021</t>
  </si>
  <si>
    <t>Budget = EUROS 249 918</t>
  </si>
  <si>
    <t>2.4.5 Organiser une assemblée générale des GAP PCPC +une foire exposition</t>
  </si>
  <si>
    <t>Salaire</t>
  </si>
  <si>
    <t>Mois</t>
  </si>
  <si>
    <t>Chargée de la gestion des ressources humaines et matériels</t>
  </si>
  <si>
    <t>Total Budget en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</si>
</sst>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 _€_-;\-* #,##0.00\ _€_-;_-* &quot;-&quot;??\ _€_-;_-@_-"/>
    <numFmt numFmtId="165" formatCode="_-* #,##0\ _€_-;\-* #,##0\ _€_-;_-* &quot;-&quot;??\ _€_-;_-@_-"/>
    <numFmt numFmtId="166" formatCode="#,##0_ ;\-#,##0\ "/>
    <numFmt numFmtId="167" formatCode="_-* #,##0\ [$€-40C]_-;\-* #,##0\ [$€-40C]_-;_-* &quot;-&quot;??\ [$€-40C]_-;_-@_-"/>
  </numFmts>
  <fonts count="23">
    <font>
      <sz val="11"/>
      <name val="Calibri"/>
    </font>
    <font>
      <sz val="11"/>
      <color theme="1"/>
      <name val="Calibri"/>
      <family val="2"/>
      <scheme val="minor"/>
    </font>
    <font>
      <sz val="10"/>
      <color rgb="FF000000"/>
      <name val="Calibri"/>
      <family val="2"/>
    </font>
    <font>
      <b/>
      <sz val="10"/>
      <color rgb="FF000000"/>
      <name val="Calibri"/>
      <family val="2"/>
    </font>
    <font>
      <b/>
      <sz val="11"/>
      <color rgb="FF000000"/>
      <name val="Arial"/>
      <family val="2"/>
    </font>
    <font>
      <sz val="11"/>
      <color rgb="FF000000"/>
      <name val="Calibri"/>
      <family val="2"/>
    </font>
    <font>
      <b/>
      <sz val="9"/>
      <color indexed="81"/>
      <name val="Tahoma"/>
      <family val="2"/>
    </font>
    <font>
      <sz val="9"/>
      <color indexed="81"/>
      <name val="Tahoma"/>
      <family val="2"/>
    </font>
    <font>
      <sz val="11"/>
      <name val="Calibri"/>
      <family val="2"/>
    </font>
    <font>
      <b/>
      <sz val="11"/>
      <name val="Calibri"/>
      <family val="2"/>
    </font>
    <font>
      <b/>
      <sz val="11"/>
      <color rgb="FF000000"/>
      <name val="Times New Roman"/>
      <family val="1"/>
    </font>
    <font>
      <sz val="11"/>
      <color rgb="FF000000"/>
      <name val="Times New Roman"/>
      <family val="1"/>
    </font>
    <font>
      <sz val="11"/>
      <color rgb="FFFF0000"/>
      <name val="Calibri"/>
      <family val="2"/>
    </font>
    <font>
      <u/>
      <sz val="11"/>
      <color rgb="FF0463C1"/>
      <name val="Calibri"/>
      <family val="2"/>
    </font>
    <font>
      <b/>
      <sz val="11"/>
      <color rgb="FF000000"/>
      <name val="Calibri"/>
      <family val="2"/>
    </font>
    <font>
      <b/>
      <i/>
      <sz val="11"/>
      <color rgb="FF000000"/>
      <name val="Calibri"/>
      <family val="2"/>
    </font>
    <font>
      <i/>
      <sz val="11"/>
      <color rgb="FF000000"/>
      <name val="Calibri"/>
      <family val="2"/>
    </font>
    <font>
      <b/>
      <i/>
      <sz val="11"/>
      <color rgb="FF000000"/>
      <name val="Gill Sans MT"/>
      <family val="2"/>
    </font>
    <font>
      <sz val="11"/>
      <color rgb="FF00B0F0"/>
      <name val="Calibri"/>
      <family val="2"/>
    </font>
    <font>
      <sz val="10"/>
      <name val="Arial"/>
      <family val="2"/>
    </font>
    <font>
      <b/>
      <sz val="11"/>
      <color theme="0"/>
      <name val="Calibri"/>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rgb="FFE2EFD9"/>
        <bgColor indexed="64"/>
      </patternFill>
    </fill>
    <fill>
      <patternFill patternType="solid">
        <fgColor rgb="FFFFFF00"/>
        <bgColor indexed="64"/>
      </patternFill>
    </fill>
    <fill>
      <patternFill patternType="solid">
        <fgColor rgb="FFD6DCE4"/>
        <bgColor indexed="64"/>
      </patternFill>
    </fill>
    <fill>
      <patternFill patternType="solid">
        <fgColor rgb="FF0000CC"/>
        <bgColor indexed="64"/>
      </patternFill>
    </fill>
    <fill>
      <patternFill patternType="solid">
        <fgColor rgb="FFFF000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164" fontId="5" fillId="0" borderId="0">
      <alignment vertical="top"/>
      <protection locked="0"/>
    </xf>
    <xf numFmtId="0" fontId="19" fillId="0" borderId="0"/>
    <xf numFmtId="43" fontId="1" fillId="0" borderId="0" applyFont="0" applyFill="0" applyBorder="0" applyAlignment="0" applyProtection="0"/>
    <xf numFmtId="0" fontId="1" fillId="0" borderId="0"/>
    <xf numFmtId="0" fontId="19" fillId="0" borderId="0"/>
  </cellStyleXfs>
  <cellXfs count="122">
    <xf numFmtId="0" fontId="0" fillId="0" borderId="0" xfId="0">
      <alignment vertical="center"/>
    </xf>
    <xf numFmtId="0" fontId="2" fillId="0" borderId="0" xfId="0" applyFont="1" applyAlignment="1"/>
    <xf numFmtId="0" fontId="2" fillId="0" borderId="0" xfId="0" applyFont="1" applyAlignment="1">
      <alignment vertical="top"/>
    </xf>
    <xf numFmtId="0" fontId="2" fillId="0" borderId="0" xfId="0" applyFont="1">
      <alignment vertical="center"/>
    </xf>
    <xf numFmtId="0" fontId="3" fillId="0" borderId="0" xfId="0" applyFont="1" applyAlignment="1"/>
    <xf numFmtId="0" fontId="8" fillId="0" borderId="0" xfId="0" applyFont="1">
      <alignment vertical="center"/>
    </xf>
    <xf numFmtId="0" fontId="9" fillId="0" borderId="0" xfId="0" applyFont="1">
      <alignment vertical="center"/>
    </xf>
    <xf numFmtId="0" fontId="5" fillId="0" borderId="0" xfId="0" applyFont="1" applyBorder="1" applyAlignment="1"/>
    <xf numFmtId="0" fontId="11" fillId="0" borderId="0" xfId="0" applyFont="1" applyBorder="1" applyAlignment="1">
      <alignment vertical="center" wrapText="1"/>
    </xf>
    <xf numFmtId="165" fontId="5" fillId="0" borderId="0" xfId="1" applyNumberFormat="1" applyFont="1" applyBorder="1" applyAlignment="1" applyProtection="1"/>
    <xf numFmtId="165" fontId="13" fillId="0" borderId="0" xfId="1" applyNumberFormat="1" applyFont="1" applyBorder="1" applyAlignment="1" applyProtection="1"/>
    <xf numFmtId="0" fontId="5" fillId="0" borderId="1" xfId="0" applyFont="1" applyBorder="1" applyAlignment="1">
      <alignment vertical="top"/>
    </xf>
    <xf numFmtId="0" fontId="10" fillId="0" borderId="1" xfId="0" applyFont="1" applyBorder="1" applyAlignment="1">
      <alignment vertical="center" wrapText="1"/>
    </xf>
    <xf numFmtId="0" fontId="14" fillId="0" borderId="1" xfId="0" applyFont="1" applyBorder="1" applyAlignment="1">
      <alignment vertical="top" wrapText="1"/>
    </xf>
    <xf numFmtId="165" fontId="14" fillId="0" borderId="1" xfId="1" applyNumberFormat="1" applyFont="1" applyBorder="1" applyAlignment="1" applyProtection="1">
      <alignment vertical="top" wrapText="1"/>
    </xf>
    <xf numFmtId="0" fontId="5" fillId="0" borderId="1" xfId="0" applyFont="1" applyBorder="1" applyAlignment="1"/>
    <xf numFmtId="0" fontId="11" fillId="0" borderId="1" xfId="0" applyFont="1" applyBorder="1" applyAlignment="1">
      <alignment vertical="center" wrapText="1"/>
    </xf>
    <xf numFmtId="165" fontId="11" fillId="0" borderId="1" xfId="0" applyNumberFormat="1" applyFont="1" applyBorder="1" applyAlignment="1">
      <alignment vertical="center" wrapText="1"/>
    </xf>
    <xf numFmtId="0" fontId="15" fillId="4" borderId="1" xfId="0" applyFont="1" applyFill="1" applyBorder="1" applyAlignment="1">
      <alignment vertical="center" wrapText="1"/>
    </xf>
    <xf numFmtId="0" fontId="15" fillId="4" borderId="1" xfId="0" applyFont="1" applyFill="1" applyBorder="1">
      <alignment vertical="center"/>
    </xf>
    <xf numFmtId="165" fontId="15" fillId="4" borderId="1" xfId="0" applyNumberFormat="1" applyFont="1" applyFill="1" applyBorder="1">
      <alignment vertical="center"/>
    </xf>
    <xf numFmtId="0" fontId="16" fillId="4" borderId="1" xfId="0" applyFont="1" applyFill="1" applyBorder="1" applyAlignment="1">
      <alignment vertical="center" wrapText="1"/>
    </xf>
    <xf numFmtId="0" fontId="16" fillId="4" borderId="1" xfId="0" applyFont="1" applyFill="1" applyBorder="1">
      <alignment vertical="center"/>
    </xf>
    <xf numFmtId="165" fontId="16" fillId="4" borderId="1" xfId="0" applyNumberFormat="1" applyFont="1" applyFill="1" applyBorder="1">
      <alignment vertical="center"/>
    </xf>
    <xf numFmtId="0" fontId="5" fillId="0" borderId="1" xfId="0" applyFont="1" applyBorder="1" applyAlignment="1">
      <alignment vertical="center" wrapText="1"/>
    </xf>
    <xf numFmtId="165" fontId="5" fillId="0" borderId="1" xfId="1" applyNumberFormat="1" applyFont="1" applyBorder="1" applyAlignment="1" applyProtection="1">
      <alignment vertical="center" wrapText="1"/>
    </xf>
    <xf numFmtId="0" fontId="17" fillId="4" borderId="1" xfId="0" applyFont="1" applyFill="1" applyBorder="1" applyAlignment="1">
      <alignment vertical="center" wrapText="1"/>
    </xf>
    <xf numFmtId="0" fontId="17" fillId="4" borderId="1" xfId="0" applyFont="1" applyFill="1" applyBorder="1">
      <alignment vertical="center"/>
    </xf>
    <xf numFmtId="165" fontId="17" fillId="4" borderId="1" xfId="0" applyNumberFormat="1" applyFont="1" applyFill="1" applyBorder="1">
      <alignment vertical="center"/>
    </xf>
    <xf numFmtId="1" fontId="17" fillId="4" borderId="1" xfId="0" applyNumberFormat="1" applyFont="1" applyFill="1" applyBorder="1">
      <alignment vertical="center"/>
    </xf>
    <xf numFmtId="0" fontId="5" fillId="2" borderId="1" xfId="0" applyFont="1" applyFill="1" applyBorder="1" applyAlignment="1">
      <alignment vertical="center" wrapText="1"/>
    </xf>
    <xf numFmtId="165" fontId="5" fillId="0" borderId="1" xfId="0" applyNumberFormat="1" applyFont="1" applyBorder="1" applyAlignment="1">
      <alignment vertical="center" wrapText="1"/>
    </xf>
    <xf numFmtId="0" fontId="5" fillId="0" borderId="1" xfId="0" applyFont="1" applyBorder="1">
      <alignment vertical="center"/>
    </xf>
    <xf numFmtId="0" fontId="18" fillId="0" borderId="1" xfId="0" applyFont="1" applyBorder="1" applyAlignment="1">
      <alignment vertical="center" wrapText="1"/>
    </xf>
    <xf numFmtId="165" fontId="15" fillId="4" borderId="1" xfId="0" applyNumberFormat="1" applyFont="1" applyFill="1" applyBorder="1" applyAlignment="1">
      <alignment vertical="center" wrapText="1"/>
    </xf>
    <xf numFmtId="165" fontId="16" fillId="4" borderId="1" xfId="0" applyNumberFormat="1" applyFont="1" applyFill="1" applyBorder="1" applyAlignment="1">
      <alignment vertical="center" wrapText="1"/>
    </xf>
    <xf numFmtId="1" fontId="15" fillId="4" borderId="1" xfId="0" applyNumberFormat="1" applyFont="1" applyFill="1" applyBorder="1" applyAlignment="1">
      <alignment vertical="center" wrapText="1"/>
    </xf>
    <xf numFmtId="1" fontId="15" fillId="4" borderId="1" xfId="0" applyNumberFormat="1" applyFont="1" applyFill="1" applyBorder="1">
      <alignment vertical="center"/>
    </xf>
    <xf numFmtId="0" fontId="5" fillId="2" borderId="1" xfId="0" applyFont="1" applyFill="1" applyBorder="1" applyAlignment="1"/>
    <xf numFmtId="0" fontId="14" fillId="2" borderId="1" xfId="0" applyFont="1" applyFill="1" applyBorder="1" applyAlignment="1"/>
    <xf numFmtId="165" fontId="5" fillId="0" borderId="1" xfId="1" applyNumberFormat="1" applyFont="1" applyBorder="1" applyAlignment="1" applyProtection="1"/>
    <xf numFmtId="0" fontId="8" fillId="0" borderId="0" xfId="0" applyFont="1" applyAlignment="1">
      <alignment vertical="center"/>
    </xf>
    <xf numFmtId="0" fontId="8" fillId="0" borderId="0" xfId="0" applyFont="1" applyBorder="1">
      <alignment vertical="center"/>
    </xf>
    <xf numFmtId="0" fontId="14" fillId="3" borderId="1" xfId="0" applyFont="1" applyFill="1" applyBorder="1" applyAlignment="1">
      <alignment vertical="center" wrapText="1"/>
    </xf>
    <xf numFmtId="3" fontId="15" fillId="4" borderId="1" xfId="0" applyNumberFormat="1" applyFont="1" applyFill="1" applyBorder="1" applyAlignment="1">
      <alignment vertical="center" wrapText="1"/>
    </xf>
    <xf numFmtId="3" fontId="16" fillId="4" borderId="1" xfId="0" applyNumberFormat="1" applyFont="1" applyFill="1" applyBorder="1" applyAlignment="1">
      <alignment vertical="center" wrapText="1"/>
    </xf>
    <xf numFmtId="3" fontId="5" fillId="0" borderId="0" xfId="1" applyNumberFormat="1" applyFont="1" applyBorder="1" applyAlignment="1" applyProtection="1"/>
    <xf numFmtId="3" fontId="14" fillId="0" borderId="1" xfId="1" applyNumberFormat="1" applyFont="1" applyBorder="1" applyAlignment="1" applyProtection="1">
      <alignment vertical="top" wrapText="1"/>
    </xf>
    <xf numFmtId="3" fontId="11" fillId="0" borderId="1" xfId="0" applyNumberFormat="1" applyFont="1" applyBorder="1" applyAlignment="1">
      <alignment vertical="center" wrapText="1"/>
    </xf>
    <xf numFmtId="3" fontId="15" fillId="4" borderId="1" xfId="0" applyNumberFormat="1" applyFont="1" applyFill="1" applyBorder="1">
      <alignment vertical="center"/>
    </xf>
    <xf numFmtId="3" fontId="16" fillId="4" borderId="1" xfId="0" applyNumberFormat="1" applyFont="1" applyFill="1" applyBorder="1">
      <alignment vertical="center"/>
    </xf>
    <xf numFmtId="3" fontId="5" fillId="0" borderId="1" xfId="1" applyNumberFormat="1" applyFont="1" applyBorder="1" applyAlignment="1" applyProtection="1">
      <alignment vertical="center" wrapText="1"/>
    </xf>
    <xf numFmtId="3" fontId="17" fillId="4" borderId="1" xfId="0" applyNumberFormat="1" applyFont="1" applyFill="1" applyBorder="1">
      <alignment vertical="center"/>
    </xf>
    <xf numFmtId="3" fontId="5" fillId="0" borderId="1" xfId="1" applyNumberFormat="1" applyFont="1" applyBorder="1" applyAlignment="1" applyProtection="1"/>
    <xf numFmtId="0" fontId="5" fillId="0" borderId="0" xfId="0" applyFont="1" applyBorder="1" applyAlignment="1">
      <alignment horizontal="left" wrapText="1"/>
    </xf>
    <xf numFmtId="0" fontId="14" fillId="0" borderId="1" xfId="0" applyFont="1" applyBorder="1" applyAlignment="1">
      <alignment horizontal="left" vertical="top" wrapText="1"/>
    </xf>
    <xf numFmtId="0" fontId="11"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6" fillId="4" borderId="1" xfId="0" applyFont="1" applyFill="1" applyBorder="1" applyAlignment="1">
      <alignment horizontal="left" vertical="center"/>
    </xf>
    <xf numFmtId="0" fontId="5" fillId="0" borderId="1" xfId="0" applyFont="1" applyBorder="1" applyAlignment="1">
      <alignment horizontal="left" wrapText="1"/>
    </xf>
    <xf numFmtId="0" fontId="8" fillId="0" borderId="0" xfId="0" applyFont="1" applyAlignment="1">
      <alignment horizontal="left" vertical="center"/>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lignment vertical="center"/>
    </xf>
    <xf numFmtId="165" fontId="4" fillId="3" borderId="1" xfId="0" applyNumberFormat="1" applyFont="1" applyFill="1" applyBorder="1">
      <alignment vertical="center"/>
    </xf>
    <xf numFmtId="0" fontId="14" fillId="3" borderId="1" xfId="0" applyFont="1" applyFill="1" applyBorder="1" applyAlignment="1">
      <alignment horizontal="left" vertical="center" wrapText="1"/>
    </xf>
    <xf numFmtId="0" fontId="14" fillId="3" borderId="1" xfId="0" applyFont="1" applyFill="1" applyBorder="1">
      <alignment vertical="center"/>
    </xf>
    <xf numFmtId="165" fontId="14" fillId="3" borderId="1" xfId="0" applyNumberFormat="1" applyFont="1" applyFill="1" applyBorder="1">
      <alignment vertical="center"/>
    </xf>
    <xf numFmtId="0" fontId="9" fillId="0" borderId="0" xfId="0" applyFont="1" applyBorder="1">
      <alignment vertical="center"/>
    </xf>
    <xf numFmtId="165" fontId="5" fillId="0" borderId="1" xfId="1" applyNumberFormat="1" applyFont="1" applyFill="1" applyBorder="1" applyAlignment="1" applyProtection="1">
      <alignment vertical="center" wrapText="1"/>
    </xf>
    <xf numFmtId="3" fontId="5" fillId="0" borderId="1" xfId="1" applyNumberFormat="1" applyFont="1" applyFill="1" applyBorder="1" applyAlignment="1" applyProtection="1">
      <alignment vertical="center" wrapText="1"/>
    </xf>
    <xf numFmtId="0" fontId="5" fillId="0" borderId="1" xfId="0" applyFont="1" applyFill="1" applyBorder="1" applyAlignment="1">
      <alignment vertical="center" wrapText="1"/>
    </xf>
    <xf numFmtId="1" fontId="5" fillId="0" borderId="1" xfId="0" applyNumberFormat="1" applyFont="1" applyBorder="1" applyAlignment="1">
      <alignment vertical="center" wrapText="1"/>
    </xf>
    <xf numFmtId="0" fontId="14" fillId="0" borderId="1" xfId="0" applyFont="1" applyBorder="1">
      <alignment vertical="center"/>
    </xf>
    <xf numFmtId="1" fontId="14" fillId="3" borderId="1" xfId="0" applyNumberFormat="1" applyFont="1" applyFill="1" applyBorder="1" applyAlignment="1">
      <alignment vertical="center" wrapText="1"/>
    </xf>
    <xf numFmtId="165" fontId="14" fillId="3" borderId="1" xfId="0" applyNumberFormat="1" applyFont="1" applyFill="1" applyBorder="1" applyAlignment="1">
      <alignment vertical="center" wrapText="1"/>
    </xf>
    <xf numFmtId="165" fontId="14" fillId="3" borderId="1" xfId="1" applyNumberFormat="1" applyFont="1" applyFill="1" applyBorder="1" applyAlignment="1" applyProtection="1">
      <alignment vertical="center" wrapText="1"/>
    </xf>
    <xf numFmtId="1" fontId="5" fillId="3" borderId="1" xfId="0" applyNumberFormat="1" applyFont="1" applyFill="1" applyBorder="1" applyAlignment="1">
      <alignment vertical="center" wrapText="1"/>
    </xf>
    <xf numFmtId="0" fontId="20" fillId="5" borderId="1" xfId="0" applyFont="1" applyFill="1" applyBorder="1" applyAlignment="1">
      <alignment vertical="center" wrapText="1"/>
    </xf>
    <xf numFmtId="0" fontId="20" fillId="5" borderId="1" xfId="0" applyFont="1" applyFill="1" applyBorder="1">
      <alignment vertical="center"/>
    </xf>
    <xf numFmtId="0" fontId="20" fillId="5" borderId="1" xfId="0" applyFont="1" applyFill="1" applyBorder="1" applyAlignment="1">
      <alignment horizontal="left" vertical="center" wrapText="1"/>
    </xf>
    <xf numFmtId="165" fontId="20" fillId="5" borderId="1" xfId="0" applyNumberFormat="1" applyFont="1" applyFill="1" applyBorder="1">
      <alignment vertical="center"/>
    </xf>
    <xf numFmtId="0" fontId="5" fillId="0" borderId="1" xfId="0" applyFont="1" applyFill="1" applyBorder="1">
      <alignment vertical="center"/>
    </xf>
    <xf numFmtId="0" fontId="20" fillId="0" borderId="1" xfId="0" applyFont="1" applyFill="1" applyBorder="1" applyAlignment="1">
      <alignment vertical="center" wrapText="1"/>
    </xf>
    <xf numFmtId="0" fontId="20" fillId="0" borderId="1" xfId="0" applyFont="1" applyFill="1" applyBorder="1">
      <alignment vertical="center"/>
    </xf>
    <xf numFmtId="0" fontId="20" fillId="0" borderId="1" xfId="0" applyFont="1" applyFill="1" applyBorder="1" applyAlignment="1">
      <alignment horizontal="left" vertical="center" wrapText="1"/>
    </xf>
    <xf numFmtId="165" fontId="20" fillId="0" borderId="1" xfId="0" applyNumberFormat="1" applyFont="1" applyFill="1" applyBorder="1">
      <alignment vertical="center"/>
    </xf>
    <xf numFmtId="0" fontId="8" fillId="0" borderId="0" xfId="0" applyFont="1" applyFill="1">
      <alignment vertical="center"/>
    </xf>
    <xf numFmtId="0" fontId="8" fillId="0" borderId="0" xfId="0" applyFont="1" applyFill="1" applyBorder="1">
      <alignment vertical="center"/>
    </xf>
    <xf numFmtId="166" fontId="20" fillId="5" borderId="1" xfId="0" applyNumberFormat="1" applyFont="1" applyFill="1" applyBorder="1">
      <alignment vertical="center"/>
    </xf>
    <xf numFmtId="165" fontId="12" fillId="0" borderId="1" xfId="1" applyNumberFormat="1" applyFont="1" applyFill="1" applyBorder="1" applyAlignment="1" applyProtection="1"/>
    <xf numFmtId="0" fontId="20" fillId="6" borderId="1" xfId="0" applyFont="1" applyFill="1" applyBorder="1" applyAlignment="1">
      <alignment vertical="center" wrapText="1"/>
    </xf>
    <xf numFmtId="0" fontId="20" fillId="6" borderId="1" xfId="0" applyFont="1" applyFill="1" applyBorder="1">
      <alignment vertical="center"/>
    </xf>
    <xf numFmtId="0" fontId="20" fillId="6" borderId="1" xfId="0" applyFont="1" applyFill="1" applyBorder="1" applyAlignment="1">
      <alignment horizontal="left" vertical="center" wrapText="1"/>
    </xf>
    <xf numFmtId="166" fontId="20" fillId="6" borderId="1" xfId="0" applyNumberFormat="1" applyFont="1" applyFill="1" applyBorder="1" applyAlignment="1">
      <alignment horizontal="right" vertical="center"/>
    </xf>
    <xf numFmtId="165" fontId="14" fillId="3" borderId="1" xfId="1" applyNumberFormat="1" applyFont="1" applyFill="1" applyBorder="1" applyAlignment="1" applyProtection="1">
      <alignment horizontal="right" vertical="center" wrapText="1"/>
    </xf>
    <xf numFmtId="3" fontId="11" fillId="0" borderId="0" xfId="0" applyNumberFormat="1" applyFont="1" applyBorder="1" applyAlignment="1">
      <alignment vertical="center" wrapText="1"/>
    </xf>
    <xf numFmtId="3" fontId="5" fillId="0" borderId="0" xfId="1" applyNumberFormat="1" applyFont="1" applyBorder="1" applyAlignment="1" applyProtection="1">
      <alignment horizontal="left"/>
    </xf>
    <xf numFmtId="165" fontId="14" fillId="0" borderId="0" xfId="1" applyNumberFormat="1" applyFont="1" applyBorder="1" applyAlignment="1" applyProtection="1">
      <alignment horizontal="right"/>
    </xf>
    <xf numFmtId="3" fontId="14" fillId="0" borderId="0" xfId="1" applyNumberFormat="1" applyFont="1" applyBorder="1" applyAlignment="1" applyProtection="1"/>
    <xf numFmtId="165" fontId="14" fillId="0" borderId="0" xfId="1" applyNumberFormat="1" applyFont="1" applyBorder="1" applyAlignment="1" applyProtection="1"/>
    <xf numFmtId="3" fontId="14" fillId="0" borderId="0" xfId="1" applyNumberFormat="1" applyFont="1" applyBorder="1" applyAlignment="1" applyProtection="1">
      <alignment horizontal="left"/>
    </xf>
    <xf numFmtId="3" fontId="4" fillId="3" borderId="1" xfId="0" applyNumberFormat="1" applyFont="1" applyFill="1" applyBorder="1" applyAlignment="1">
      <alignment vertical="center"/>
    </xf>
    <xf numFmtId="3" fontId="15" fillId="4" borderId="1" xfId="0" applyNumberFormat="1" applyFont="1" applyFill="1" applyBorder="1" applyAlignment="1">
      <alignment vertical="center"/>
    </xf>
    <xf numFmtId="3" fontId="16" fillId="4" borderId="1" xfId="0" applyNumberFormat="1" applyFont="1" applyFill="1" applyBorder="1" applyAlignment="1">
      <alignment vertical="center"/>
    </xf>
    <xf numFmtId="3" fontId="17" fillId="4" borderId="1" xfId="0" applyNumberFormat="1" applyFont="1" applyFill="1" applyBorder="1" applyAlignment="1">
      <alignment vertical="center"/>
    </xf>
    <xf numFmtId="3" fontId="14" fillId="3" borderId="1" xfId="0" applyNumberFormat="1" applyFont="1" applyFill="1" applyBorder="1" applyAlignment="1">
      <alignment vertical="center"/>
    </xf>
    <xf numFmtId="165" fontId="20" fillId="5" borderId="1" xfId="0" applyNumberFormat="1" applyFont="1" applyFill="1" applyBorder="1" applyAlignment="1">
      <alignment vertical="center"/>
    </xf>
    <xf numFmtId="165" fontId="20" fillId="0" borderId="1" xfId="0" applyNumberFormat="1" applyFont="1" applyFill="1" applyBorder="1" applyAlignment="1">
      <alignment vertical="center"/>
    </xf>
    <xf numFmtId="166" fontId="20" fillId="5" borderId="1" xfId="0" applyNumberFormat="1" applyFont="1" applyFill="1" applyBorder="1" applyAlignment="1">
      <alignment vertical="center"/>
    </xf>
    <xf numFmtId="166" fontId="20" fillId="6" borderId="1" xfId="0" applyNumberFormat="1" applyFont="1" applyFill="1" applyBorder="1" applyAlignment="1">
      <alignment vertical="center"/>
    </xf>
    <xf numFmtId="0" fontId="20" fillId="7" borderId="0" xfId="0" applyFont="1" applyFill="1" applyAlignment="1">
      <alignment vertical="center"/>
    </xf>
    <xf numFmtId="0" fontId="20" fillId="7" borderId="0" xfId="0" applyFont="1" applyFill="1">
      <alignment vertical="center"/>
    </xf>
    <xf numFmtId="0" fontId="20" fillId="7" borderId="0" xfId="0" applyFont="1" applyFill="1" applyAlignment="1">
      <alignment horizontal="left" vertical="center"/>
    </xf>
    <xf numFmtId="167" fontId="20" fillId="7" borderId="0" xfId="0" applyNumberFormat="1" applyFont="1" applyFill="1">
      <alignment vertical="center"/>
    </xf>
    <xf numFmtId="0" fontId="10" fillId="0" borderId="0" xfId="0" applyFont="1" applyBorder="1" applyAlignment="1">
      <alignmen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cellXfs>
  <cellStyles count="6">
    <cellStyle name="Komma" xfId="1" builtinId="3"/>
    <cellStyle name="Milliers 4 2" xfId="3" xr:uid="{00000000-0005-0000-0000-000001000000}"/>
    <cellStyle name="Normal 10" xfId="2" xr:uid="{00000000-0005-0000-0000-000003000000}"/>
    <cellStyle name="Normal 2" xfId="5" xr:uid="{00000000-0005-0000-0000-000004000000}"/>
    <cellStyle name="Normal 2 24 2" xfId="4" xr:uid="{00000000-0005-0000-0000-000005000000}"/>
    <cellStyle name="Standaard" xfId="0" builtinId="0"/>
  </cellStyles>
  <dxfs count="0"/>
  <tableStyles count="0" defaultTableStyle="TableStyleMedium2" defaultPivotStyle="PivotStyleLight16"/>
  <colors>
    <mruColors>
      <color rgb="FFFF66CC"/>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www.wps.cn/officeDocument/2020/cellImage"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2143125</xdr:colOff>
      <xdr:row>4</xdr:row>
      <xdr:rowOff>9525</xdr:rowOff>
    </xdr:to>
    <xdr:pic>
      <xdr:nvPicPr>
        <xdr:cNvPr id="2" name="image2.jpeg">
          <a:extLst>
            <a:ext uri="{FF2B5EF4-FFF2-40B4-BE49-F238E27FC236}">
              <a16:creationId xmlns:a16="http://schemas.microsoft.com/office/drawing/2014/main" id="{6A5AA177-0196-4142-93B8-71B1FB2F3BFD}"/>
            </a:ext>
          </a:extLst>
        </xdr:cNvPr>
        <xdr:cNvPicPr/>
      </xdr:nvPicPr>
      <xdr:blipFill>
        <a:blip xmlns:r="http://schemas.openxmlformats.org/officeDocument/2006/relationships" r:embed="rId1" cstate="print"/>
        <a:stretch>
          <a:fillRect/>
        </a:stretch>
      </xdr:blipFill>
      <xdr:spPr>
        <a:xfrm>
          <a:off x="330200" y="63500"/>
          <a:ext cx="2127885" cy="669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oanda.com/lang/fr/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1.oanda.com/lang/fr/currency/converter/"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M131"/>
  <sheetViews>
    <sheetView tabSelected="1" topLeftCell="A8" workbookViewId="0">
      <pane xSplit="2" ySplit="8" topLeftCell="C16" activePane="bottomRight" state="frozen"/>
      <selection activeCell="A8" sqref="A8"/>
      <selection pane="topRight" activeCell="C8" sqref="C8"/>
      <selection pane="bottomLeft" activeCell="A16" sqref="A16"/>
      <selection pane="bottomRight" activeCell="B10" sqref="B10"/>
    </sheetView>
  </sheetViews>
  <sheetFormatPr defaultColWidth="9.1796875" defaultRowHeight="13"/>
  <cols>
    <col min="1" max="1" width="4" style="1" customWidth="1"/>
    <col min="2" max="2" width="70" style="1" customWidth="1"/>
    <col min="3" max="3" width="38.7265625" style="1" customWidth="1"/>
    <col min="4" max="4" width="20.81640625" style="1" customWidth="1"/>
    <col min="5" max="8" width="9.1796875" style="1"/>
    <col min="9" max="9" width="13.26953125" style="1" customWidth="1"/>
    <col min="10" max="10" width="12.26953125" style="1" customWidth="1"/>
    <col min="11" max="11" width="14.1796875" style="1" customWidth="1"/>
    <col min="12" max="12" width="11" style="1" customWidth="1"/>
    <col min="13" max="13" width="11.7265625" style="1" customWidth="1"/>
    <col min="14" max="16384" width="9.1796875" style="1"/>
  </cols>
  <sheetData>
    <row r="6" spans="1:13" ht="24" customHeight="1">
      <c r="A6" s="7"/>
      <c r="B6" s="119" t="s">
        <v>0</v>
      </c>
      <c r="C6" s="8"/>
      <c r="D6" s="54"/>
      <c r="E6" s="7"/>
      <c r="F6" s="7"/>
      <c r="G6" s="7"/>
      <c r="H6" s="7"/>
      <c r="I6" s="9"/>
      <c r="J6" s="9"/>
      <c r="K6" s="9"/>
      <c r="L6" s="9"/>
      <c r="M6" s="46"/>
    </row>
    <row r="7" spans="1:13" ht="24" customHeight="1">
      <c r="A7" s="7"/>
      <c r="B7" s="8" t="s">
        <v>1</v>
      </c>
      <c r="C7" s="8"/>
      <c r="D7" s="54"/>
      <c r="E7" s="7"/>
      <c r="F7" s="7"/>
      <c r="G7" s="7"/>
      <c r="H7" s="7"/>
      <c r="I7" s="9"/>
      <c r="J7" s="9"/>
      <c r="K7" s="9"/>
      <c r="L7" s="9"/>
      <c r="M7" s="46"/>
    </row>
    <row r="8" spans="1:13" ht="14.5">
      <c r="A8" s="7"/>
      <c r="B8" s="119" t="s">
        <v>2</v>
      </c>
      <c r="C8" s="8"/>
      <c r="D8" s="54"/>
      <c r="E8" s="7"/>
      <c r="F8" s="7"/>
      <c r="G8" s="7"/>
      <c r="H8" s="7"/>
      <c r="I8" s="9"/>
      <c r="J8" s="9"/>
      <c r="K8" s="9"/>
      <c r="L8" s="9"/>
      <c r="M8" s="46"/>
    </row>
    <row r="9" spans="1:13" ht="18.75" customHeight="1">
      <c r="A9" s="7"/>
      <c r="B9" s="8" t="s">
        <v>3</v>
      </c>
      <c r="C9" s="8"/>
      <c r="D9" s="54"/>
      <c r="E9" s="7"/>
      <c r="F9" s="7"/>
      <c r="G9" s="7"/>
      <c r="H9" s="7"/>
      <c r="I9" s="9"/>
      <c r="J9" s="9"/>
      <c r="K9" s="9"/>
      <c r="L9" s="9"/>
      <c r="M9" s="46"/>
    </row>
    <row r="10" spans="1:13" ht="18.75" customHeight="1">
      <c r="A10" s="7"/>
      <c r="B10" s="119" t="s">
        <v>4</v>
      </c>
      <c r="C10" s="8"/>
      <c r="D10" s="54"/>
      <c r="E10" s="7"/>
      <c r="F10" s="7"/>
      <c r="G10" s="7"/>
      <c r="H10" s="7"/>
      <c r="I10" s="9"/>
      <c r="J10" s="9"/>
      <c r="K10" s="9"/>
      <c r="L10" s="9"/>
      <c r="M10" s="46"/>
    </row>
    <row r="11" spans="1:13" ht="18.75" customHeight="1">
      <c r="A11" s="7"/>
      <c r="B11" s="8" t="s">
        <v>5</v>
      </c>
      <c r="C11" s="10" t="s">
        <v>6</v>
      </c>
      <c r="D11" s="9"/>
      <c r="E11" s="9" t="s">
        <v>7</v>
      </c>
      <c r="F11" s="46" t="s">
        <v>8</v>
      </c>
      <c r="G11" s="7"/>
      <c r="H11" s="7"/>
      <c r="I11" s="9"/>
    </row>
    <row r="12" spans="1:13" ht="18.75" customHeight="1">
      <c r="A12" s="7"/>
      <c r="B12" s="119" t="s">
        <v>9</v>
      </c>
      <c r="C12" s="9"/>
      <c r="D12" s="9"/>
      <c r="E12" s="9">
        <v>1</v>
      </c>
      <c r="F12" s="101">
        <v>2185.64</v>
      </c>
      <c r="G12" s="7"/>
      <c r="H12" s="7"/>
      <c r="I12" s="9"/>
    </row>
    <row r="13" spans="1:13" ht="14.5">
      <c r="A13" s="7"/>
      <c r="B13" s="8"/>
      <c r="C13" s="8"/>
      <c r="D13" s="54"/>
      <c r="E13" s="7"/>
      <c r="F13" s="7"/>
      <c r="G13" s="7"/>
      <c r="H13" s="7"/>
      <c r="I13" s="9"/>
      <c r="J13" s="9"/>
      <c r="K13" s="9"/>
      <c r="L13" s="9"/>
      <c r="M13" s="46"/>
    </row>
    <row r="14" spans="1:13" s="2" customFormat="1" ht="33" customHeight="1">
      <c r="A14" s="11"/>
      <c r="B14" s="12" t="s">
        <v>10</v>
      </c>
      <c r="C14" s="12" t="s">
        <v>11</v>
      </c>
      <c r="D14" s="55" t="s">
        <v>12</v>
      </c>
      <c r="E14" s="13" t="s">
        <v>13</v>
      </c>
      <c r="F14" s="13" t="s">
        <v>14</v>
      </c>
      <c r="G14" s="13" t="s">
        <v>15</v>
      </c>
      <c r="H14" s="13" t="s">
        <v>16</v>
      </c>
      <c r="I14" s="13" t="s">
        <v>17</v>
      </c>
      <c r="J14" s="14" t="s">
        <v>18</v>
      </c>
      <c r="K14" s="14" t="s">
        <v>19</v>
      </c>
      <c r="L14" s="14" t="s">
        <v>20</v>
      </c>
      <c r="M14" s="47" t="s">
        <v>21</v>
      </c>
    </row>
    <row r="15" spans="1:13" ht="15.75" customHeight="1">
      <c r="A15" s="15"/>
      <c r="B15" s="16"/>
      <c r="C15" s="16"/>
      <c r="D15" s="56"/>
      <c r="E15" s="16"/>
      <c r="F15" s="16"/>
      <c r="G15" s="16"/>
      <c r="H15" s="16"/>
      <c r="I15" s="17"/>
      <c r="J15" s="16"/>
      <c r="K15" s="16"/>
      <c r="L15" s="16"/>
      <c r="M15" s="48"/>
    </row>
    <row r="16" spans="1:13" ht="63.75" customHeight="1">
      <c r="A16" s="15"/>
      <c r="B16" s="65" t="s">
        <v>22</v>
      </c>
      <c r="C16" s="65"/>
      <c r="D16" s="66"/>
      <c r="E16" s="67"/>
      <c r="F16" s="67"/>
      <c r="G16" s="67"/>
      <c r="H16" s="67"/>
      <c r="I16" s="68"/>
      <c r="J16" s="68">
        <f>J17+J23+J29</f>
        <v>70556.615000000005</v>
      </c>
      <c r="K16" s="68">
        <f>K17+K23+K29</f>
        <v>116893.77500000002</v>
      </c>
      <c r="L16" s="68">
        <f>L17+L23+L29</f>
        <v>3726.6000000000004</v>
      </c>
      <c r="M16" s="106">
        <f>M17+M23+M29</f>
        <v>191176.99000000002</v>
      </c>
    </row>
    <row r="17" spans="1:13" ht="64.5" customHeight="1">
      <c r="A17" s="15"/>
      <c r="B17" s="18" t="s">
        <v>23</v>
      </c>
      <c r="C17" s="18"/>
      <c r="D17" s="57"/>
      <c r="E17" s="19"/>
      <c r="F17" s="19"/>
      <c r="G17" s="19"/>
      <c r="H17" s="19"/>
      <c r="I17" s="20"/>
      <c r="J17" s="20">
        <f>J21+J22</f>
        <v>47186.796666666669</v>
      </c>
      <c r="K17" s="20">
        <f>SUM(K21:K22)</f>
        <v>90646.993333333347</v>
      </c>
      <c r="L17" s="20">
        <f>SUM(L21:L22)</f>
        <v>3726.6000000000004</v>
      </c>
      <c r="M17" s="107">
        <f>SUM(M21:M22)</f>
        <v>141560.39000000001</v>
      </c>
    </row>
    <row r="18" spans="1:13" ht="33.75" customHeight="1">
      <c r="A18" s="15"/>
      <c r="B18" s="21" t="s">
        <v>24</v>
      </c>
      <c r="C18" s="21"/>
      <c r="D18" s="58"/>
      <c r="E18" s="22"/>
      <c r="F18" s="22"/>
      <c r="G18" s="22"/>
      <c r="H18" s="22"/>
      <c r="I18" s="23"/>
      <c r="J18" s="22"/>
      <c r="K18" s="22"/>
      <c r="L18" s="22"/>
      <c r="M18" s="108"/>
    </row>
    <row r="19" spans="1:13" ht="26.25" customHeight="1">
      <c r="A19" s="15"/>
      <c r="B19" s="21" t="s">
        <v>25</v>
      </c>
      <c r="C19" s="21"/>
      <c r="D19" s="58"/>
      <c r="E19" s="22"/>
      <c r="F19" s="22"/>
      <c r="G19" s="22"/>
      <c r="H19" s="22"/>
      <c r="I19" s="23"/>
      <c r="J19" s="22"/>
      <c r="K19" s="22"/>
      <c r="L19" s="22"/>
      <c r="M19" s="108"/>
    </row>
    <row r="20" spans="1:13" ht="42.75" customHeight="1">
      <c r="A20" s="15"/>
      <c r="B20" s="21" t="s">
        <v>26</v>
      </c>
      <c r="C20" s="21"/>
      <c r="D20" s="58"/>
      <c r="E20" s="22"/>
      <c r="F20" s="22"/>
      <c r="G20" s="22"/>
      <c r="H20" s="22"/>
      <c r="I20" s="23"/>
      <c r="J20" s="22"/>
      <c r="K20" s="22"/>
      <c r="L20" s="22"/>
      <c r="M20" s="108"/>
    </row>
    <row r="21" spans="1:13" ht="35.25" customHeight="1">
      <c r="A21" s="15"/>
      <c r="B21" s="24" t="s">
        <v>27</v>
      </c>
      <c r="C21" s="24" t="s">
        <v>28</v>
      </c>
      <c r="D21" s="59" t="s">
        <v>29</v>
      </c>
      <c r="E21" s="24">
        <v>1</v>
      </c>
      <c r="F21" s="24">
        <v>1</v>
      </c>
      <c r="G21" s="24">
        <v>1</v>
      </c>
      <c r="H21" s="24">
        <f>E21+F21+G21</f>
        <v>3</v>
      </c>
      <c r="I21" s="25">
        <v>3726.6000000000004</v>
      </c>
      <c r="J21" s="25">
        <f>E21*I21</f>
        <v>3726.6000000000004</v>
      </c>
      <c r="K21" s="25">
        <f>F21*I21</f>
        <v>3726.6000000000004</v>
      </c>
      <c r="L21" s="25">
        <f>G21*I21</f>
        <v>3726.6000000000004</v>
      </c>
      <c r="M21" s="51">
        <f>J21+K21+L21</f>
        <v>11179.800000000001</v>
      </c>
    </row>
    <row r="22" spans="1:13" ht="37.5" customHeight="1">
      <c r="A22" s="15"/>
      <c r="B22" s="24" t="s">
        <v>30</v>
      </c>
      <c r="C22" s="24" t="s">
        <v>31</v>
      </c>
      <c r="D22" s="59" t="s">
        <v>32</v>
      </c>
      <c r="E22" s="24">
        <v>12</v>
      </c>
      <c r="F22" s="24">
        <v>24</v>
      </c>
      <c r="G22" s="24"/>
      <c r="H22" s="24">
        <f>E22+F22+G22</f>
        <v>36</v>
      </c>
      <c r="I22" s="25">
        <v>3621.6830555555557</v>
      </c>
      <c r="J22" s="25">
        <f>E22*I22</f>
        <v>43460.19666666667</v>
      </c>
      <c r="K22" s="25">
        <f>F22*I22</f>
        <v>86920.393333333341</v>
      </c>
      <c r="L22" s="25">
        <f>G22*I22</f>
        <v>0</v>
      </c>
      <c r="M22" s="51">
        <f>J22+K22+L22</f>
        <v>130380.59000000001</v>
      </c>
    </row>
    <row r="23" spans="1:13" ht="69.75" customHeight="1">
      <c r="A23" s="15"/>
      <c r="B23" s="26" t="s">
        <v>33</v>
      </c>
      <c r="C23" s="26"/>
      <c r="D23" s="60"/>
      <c r="E23" s="27"/>
      <c r="F23" s="27"/>
      <c r="G23" s="27"/>
      <c r="H23" s="27"/>
      <c r="I23" s="28"/>
      <c r="J23" s="29">
        <f t="shared" ref="J23:L23" si="0">SUM(J27:J28)</f>
        <v>23369.818333333336</v>
      </c>
      <c r="K23" s="29">
        <f t="shared" si="0"/>
        <v>26246.781666666669</v>
      </c>
      <c r="L23" s="29">
        <f t="shared" si="0"/>
        <v>0</v>
      </c>
      <c r="M23" s="109">
        <f>SUM(M27:M28)</f>
        <v>49616.600000000006</v>
      </c>
    </row>
    <row r="24" spans="1:13" ht="15.75" customHeight="1">
      <c r="A24" s="15"/>
      <c r="B24" s="21" t="s">
        <v>34</v>
      </c>
      <c r="C24" s="21"/>
      <c r="D24" s="58"/>
      <c r="E24" s="22"/>
      <c r="F24" s="22"/>
      <c r="G24" s="22"/>
      <c r="H24" s="22"/>
      <c r="I24" s="23"/>
      <c r="J24" s="22"/>
      <c r="K24" s="22"/>
      <c r="L24" s="22"/>
      <c r="M24" s="108"/>
    </row>
    <row r="25" spans="1:13" ht="15.75" customHeight="1">
      <c r="A25" s="15"/>
      <c r="B25" s="21" t="s">
        <v>35</v>
      </c>
      <c r="C25" s="21"/>
      <c r="D25" s="58"/>
      <c r="E25" s="22"/>
      <c r="F25" s="22"/>
      <c r="G25" s="22"/>
      <c r="H25" s="22"/>
      <c r="I25" s="23"/>
      <c r="J25" s="22"/>
      <c r="K25" s="22"/>
      <c r="L25" s="22"/>
      <c r="M25" s="108"/>
    </row>
    <row r="26" spans="1:13" ht="15.75" customHeight="1">
      <c r="A26" s="15"/>
      <c r="B26" s="21" t="s">
        <v>36</v>
      </c>
      <c r="C26" s="21"/>
      <c r="D26" s="58"/>
      <c r="E26" s="22"/>
      <c r="F26" s="22"/>
      <c r="G26" s="22"/>
      <c r="H26" s="22"/>
      <c r="I26" s="23"/>
      <c r="J26" s="22"/>
      <c r="K26" s="22"/>
      <c r="L26" s="22"/>
      <c r="M26" s="108"/>
    </row>
    <row r="27" spans="1:13" ht="63" customHeight="1">
      <c r="A27" s="15"/>
      <c r="B27" s="24" t="s">
        <v>37</v>
      </c>
      <c r="C27" s="24" t="s">
        <v>38</v>
      </c>
      <c r="D27" s="59" t="s">
        <v>32</v>
      </c>
      <c r="E27" s="24">
        <v>24</v>
      </c>
      <c r="F27" s="24">
        <v>24</v>
      </c>
      <c r="G27" s="24"/>
      <c r="H27" s="24">
        <f>E27+F27+G27</f>
        <v>48</v>
      </c>
      <c r="I27" s="73">
        <v>853.86895833333347</v>
      </c>
      <c r="J27" s="73">
        <f>E27*I27</f>
        <v>20492.855000000003</v>
      </c>
      <c r="K27" s="73">
        <f>F27*I27</f>
        <v>20492.855000000003</v>
      </c>
      <c r="L27" s="73">
        <f>G27*I27</f>
        <v>0</v>
      </c>
      <c r="M27" s="74">
        <f>J27+K27+L27</f>
        <v>40985.710000000006</v>
      </c>
    </row>
    <row r="28" spans="1:13" ht="51.75" customHeight="1">
      <c r="A28" s="15"/>
      <c r="B28" s="24" t="s">
        <v>39</v>
      </c>
      <c r="C28" s="24" t="s">
        <v>40</v>
      </c>
      <c r="D28" s="59" t="s">
        <v>41</v>
      </c>
      <c r="E28" s="24">
        <v>12</v>
      </c>
      <c r="F28" s="24">
        <v>24</v>
      </c>
      <c r="G28" s="24"/>
      <c r="H28" s="24">
        <f>E28+F28+G28</f>
        <v>36</v>
      </c>
      <c r="I28" s="31">
        <v>239.74694444444444</v>
      </c>
      <c r="J28" s="25">
        <f>E28*I28</f>
        <v>2876.9633333333331</v>
      </c>
      <c r="K28" s="25">
        <f>F28*I28</f>
        <v>5753.9266666666663</v>
      </c>
      <c r="L28" s="25">
        <f>G28*I28</f>
        <v>0</v>
      </c>
      <c r="M28" s="51">
        <f>J28+K28+L28</f>
        <v>8630.89</v>
      </c>
    </row>
    <row r="29" spans="1:13" ht="46.5" customHeight="1">
      <c r="A29" s="15"/>
      <c r="B29" s="18" t="s">
        <v>42</v>
      </c>
      <c r="C29" s="18"/>
      <c r="D29" s="57"/>
      <c r="E29" s="19"/>
      <c r="F29" s="19"/>
      <c r="G29" s="19"/>
      <c r="H29" s="19"/>
      <c r="I29" s="20"/>
      <c r="J29" s="19">
        <v>0</v>
      </c>
      <c r="K29" s="19">
        <v>0</v>
      </c>
      <c r="L29" s="19">
        <v>0</v>
      </c>
      <c r="M29" s="107">
        <v>0</v>
      </c>
    </row>
    <row r="30" spans="1:13" ht="75" customHeight="1">
      <c r="A30" s="32"/>
      <c r="B30" s="43" t="s">
        <v>43</v>
      </c>
      <c r="C30" s="43"/>
      <c r="D30" s="69"/>
      <c r="E30" s="70"/>
      <c r="F30" s="70"/>
      <c r="G30" s="70"/>
      <c r="H30" s="70"/>
      <c r="I30" s="71"/>
      <c r="J30" s="71">
        <f>J31+J38+J39+J40</f>
        <v>59380.749999999978</v>
      </c>
      <c r="K30" s="71">
        <f>K31+K38+K39+K40</f>
        <v>14851.485000000004</v>
      </c>
      <c r="L30" s="71">
        <f>L31+L38+L39+L40</f>
        <v>30564.975000000006</v>
      </c>
      <c r="M30" s="110">
        <f>M31+M38+M39+M40</f>
        <v>104797.20999999999</v>
      </c>
    </row>
    <row r="31" spans="1:13" s="3" customFormat="1" ht="32.25" customHeight="1">
      <c r="A31" s="15"/>
      <c r="B31" s="21" t="s">
        <v>44</v>
      </c>
      <c r="C31" s="21"/>
      <c r="D31" s="57"/>
      <c r="E31" s="19"/>
      <c r="F31" s="19"/>
      <c r="G31" s="19"/>
      <c r="H31" s="19"/>
      <c r="I31" s="20"/>
      <c r="J31" s="20">
        <f>SUM(J34:J37)</f>
        <v>59380.749999999978</v>
      </c>
      <c r="K31" s="20">
        <f t="shared" ref="K31:M31" si="1">SUM(K34:K37)</f>
        <v>0</v>
      </c>
      <c r="L31" s="20">
        <f t="shared" si="1"/>
        <v>0</v>
      </c>
      <c r="M31" s="107">
        <f t="shared" si="1"/>
        <v>59380.749999999978</v>
      </c>
    </row>
    <row r="32" spans="1:13" ht="33.75" customHeight="1">
      <c r="A32" s="15"/>
      <c r="B32" s="21" t="s">
        <v>45</v>
      </c>
      <c r="C32" s="21"/>
      <c r="D32" s="58"/>
      <c r="E32" s="22"/>
      <c r="F32" s="22"/>
      <c r="G32" s="22"/>
      <c r="H32" s="22"/>
      <c r="I32" s="23"/>
      <c r="J32" s="22"/>
      <c r="K32" s="22"/>
      <c r="L32" s="22"/>
      <c r="M32" s="108"/>
    </row>
    <row r="33" spans="1:13" ht="32.25" customHeight="1">
      <c r="A33" s="15"/>
      <c r="B33" s="21" t="s">
        <v>46</v>
      </c>
      <c r="C33" s="21"/>
      <c r="D33" s="58"/>
      <c r="E33" s="22"/>
      <c r="F33" s="22"/>
      <c r="G33" s="22"/>
      <c r="H33" s="22"/>
      <c r="I33" s="23"/>
      <c r="J33" s="22"/>
      <c r="K33" s="22"/>
      <c r="L33" s="22"/>
      <c r="M33" s="108"/>
    </row>
    <row r="34" spans="1:13" ht="43.5" customHeight="1">
      <c r="A34" s="32"/>
      <c r="B34" s="24" t="s">
        <v>47</v>
      </c>
      <c r="C34" s="24" t="s">
        <v>48</v>
      </c>
      <c r="D34" s="59" t="s">
        <v>29</v>
      </c>
      <c r="E34" s="24">
        <v>3</v>
      </c>
      <c r="F34" s="24">
        <v>0</v>
      </c>
      <c r="G34" s="24">
        <v>0</v>
      </c>
      <c r="H34" s="24">
        <f>E34+F34+G34</f>
        <v>3</v>
      </c>
      <c r="I34" s="31">
        <v>4348.6166666666668</v>
      </c>
      <c r="J34" s="25">
        <f>E34*I34</f>
        <v>13045.85</v>
      </c>
      <c r="K34" s="25">
        <f>F34*I34</f>
        <v>0</v>
      </c>
      <c r="L34" s="25">
        <f>G34*I34</f>
        <v>0</v>
      </c>
      <c r="M34" s="51">
        <f>J34+K34+L34</f>
        <v>13045.85</v>
      </c>
    </row>
    <row r="35" spans="1:13" s="3" customFormat="1" ht="31.5" customHeight="1">
      <c r="A35" s="32"/>
      <c r="B35" s="24" t="s">
        <v>49</v>
      </c>
      <c r="C35" s="24" t="s">
        <v>50</v>
      </c>
      <c r="D35" s="59" t="s">
        <v>32</v>
      </c>
      <c r="E35" s="24">
        <v>12</v>
      </c>
      <c r="F35" s="24">
        <v>0</v>
      </c>
      <c r="G35" s="24">
        <v>0</v>
      </c>
      <c r="H35" s="24">
        <f>E35+F35+G35</f>
        <v>12</v>
      </c>
      <c r="I35" s="31">
        <v>3621.494166666665</v>
      </c>
      <c r="J35" s="25">
        <f>E35*I35</f>
        <v>43457.929999999978</v>
      </c>
      <c r="K35" s="25">
        <f>F35*I35</f>
        <v>0</v>
      </c>
      <c r="L35" s="25">
        <f>G35*I35</f>
        <v>0</v>
      </c>
      <c r="M35" s="51">
        <f>J35+K35+L35</f>
        <v>43457.929999999978</v>
      </c>
    </row>
    <row r="36" spans="1:13" s="3" customFormat="1" ht="29.25" customHeight="1">
      <c r="A36" s="32"/>
      <c r="B36" s="120" t="s">
        <v>51</v>
      </c>
      <c r="C36" s="24" t="s">
        <v>52</v>
      </c>
      <c r="D36" s="61" t="s">
        <v>53</v>
      </c>
      <c r="E36" s="75">
        <v>12</v>
      </c>
      <c r="F36" s="75">
        <v>0</v>
      </c>
      <c r="G36" s="75">
        <v>0</v>
      </c>
      <c r="H36" s="24">
        <f>E36+F36+G36</f>
        <v>12</v>
      </c>
      <c r="I36" s="31">
        <v>239.74749999999997</v>
      </c>
      <c r="J36" s="25">
        <f>E36*I36</f>
        <v>2876.97</v>
      </c>
      <c r="K36" s="25">
        <f>F36*I36</f>
        <v>0</v>
      </c>
      <c r="L36" s="25">
        <f>G36*I36</f>
        <v>0</v>
      </c>
      <c r="M36" s="51">
        <f>J36+K36+L36</f>
        <v>2876.97</v>
      </c>
    </row>
    <row r="37" spans="1:13" s="3" customFormat="1" ht="36" customHeight="1">
      <c r="A37" s="32"/>
      <c r="B37" s="121"/>
      <c r="C37" s="24" t="s">
        <v>54</v>
      </c>
      <c r="D37" s="59" t="s">
        <v>41</v>
      </c>
      <c r="E37" s="24"/>
      <c r="F37" s="24"/>
      <c r="G37" s="24"/>
      <c r="H37" s="24">
        <f>E37+F37+G37</f>
        <v>0</v>
      </c>
      <c r="I37" s="31"/>
      <c r="J37" s="25">
        <f>E37*I37</f>
        <v>0</v>
      </c>
      <c r="K37" s="25">
        <f>F37*I37</f>
        <v>0</v>
      </c>
      <c r="L37" s="25">
        <f>G37*I37</f>
        <v>0</v>
      </c>
      <c r="M37" s="51">
        <f>J37+K37+L37</f>
        <v>0</v>
      </c>
    </row>
    <row r="38" spans="1:13" s="3" customFormat="1" ht="44.25" customHeight="1">
      <c r="A38" s="32"/>
      <c r="B38" s="18" t="s">
        <v>55</v>
      </c>
      <c r="C38" s="18"/>
      <c r="D38" s="57"/>
      <c r="E38" s="19"/>
      <c r="F38" s="19"/>
      <c r="G38" s="19"/>
      <c r="H38" s="19"/>
      <c r="I38" s="20"/>
      <c r="J38" s="20">
        <v>0</v>
      </c>
      <c r="K38" s="20">
        <v>0</v>
      </c>
      <c r="L38" s="20">
        <v>0</v>
      </c>
      <c r="M38" s="107">
        <v>0</v>
      </c>
    </row>
    <row r="39" spans="1:13" s="3" customFormat="1" ht="35.25" customHeight="1">
      <c r="A39" s="32"/>
      <c r="B39" s="18" t="s">
        <v>56</v>
      </c>
      <c r="C39" s="18"/>
      <c r="D39" s="57"/>
      <c r="E39" s="19"/>
      <c r="F39" s="19"/>
      <c r="G39" s="19"/>
      <c r="H39" s="19"/>
      <c r="I39" s="20"/>
      <c r="J39" s="20">
        <v>0</v>
      </c>
      <c r="K39" s="20">
        <v>0</v>
      </c>
      <c r="L39" s="20">
        <v>0</v>
      </c>
      <c r="M39" s="107">
        <v>0</v>
      </c>
    </row>
    <row r="40" spans="1:13" s="3" customFormat="1" ht="34.5" customHeight="1">
      <c r="A40" s="32"/>
      <c r="B40" s="18" t="s">
        <v>57</v>
      </c>
      <c r="C40" s="18"/>
      <c r="D40" s="62"/>
      <c r="E40" s="19"/>
      <c r="F40" s="19"/>
      <c r="G40" s="19"/>
      <c r="H40" s="19"/>
      <c r="I40" s="20"/>
      <c r="J40" s="20">
        <f>SUM(J42:J44)</f>
        <v>0</v>
      </c>
      <c r="K40" s="20">
        <f>SUM(K42:K44)</f>
        <v>14851.485000000004</v>
      </c>
      <c r="L40" s="20">
        <f>SUM(L42:L44)</f>
        <v>30564.975000000006</v>
      </c>
      <c r="M40" s="107">
        <f>SUM(M42:M44)</f>
        <v>45416.460000000006</v>
      </c>
    </row>
    <row r="41" spans="1:13" s="3" customFormat="1" ht="33" customHeight="1">
      <c r="A41" s="32"/>
      <c r="B41" s="18" t="s">
        <v>58</v>
      </c>
      <c r="C41" s="18"/>
      <c r="D41" s="62"/>
      <c r="E41" s="22"/>
      <c r="F41" s="22"/>
      <c r="G41" s="22"/>
      <c r="H41" s="22"/>
      <c r="I41" s="23"/>
      <c r="J41" s="22"/>
      <c r="K41" s="22"/>
      <c r="L41" s="22"/>
      <c r="M41" s="108"/>
    </row>
    <row r="42" spans="1:13" s="3" customFormat="1" ht="42" customHeight="1">
      <c r="A42" s="32"/>
      <c r="B42" s="24" t="s">
        <v>59</v>
      </c>
      <c r="C42" s="24" t="s">
        <v>60</v>
      </c>
      <c r="D42" s="59" t="s">
        <v>61</v>
      </c>
      <c r="E42" s="24">
        <v>0</v>
      </c>
      <c r="F42" s="24">
        <v>12</v>
      </c>
      <c r="G42" s="24">
        <v>12</v>
      </c>
      <c r="H42" s="33">
        <f>E42+F42+G42</f>
        <v>24</v>
      </c>
      <c r="I42" s="31">
        <v>667.08166666666682</v>
      </c>
      <c r="J42" s="25">
        <f>E42*I42</f>
        <v>0</v>
      </c>
      <c r="K42" s="25">
        <f>F42*I42</f>
        <v>8004.9800000000014</v>
      </c>
      <c r="L42" s="25">
        <f>G42*I42</f>
        <v>8004.9800000000014</v>
      </c>
      <c r="M42" s="51">
        <f>J42+K42+L42</f>
        <v>16009.960000000003</v>
      </c>
    </row>
    <row r="43" spans="1:13" s="3" customFormat="1" ht="42" customHeight="1">
      <c r="A43" s="32"/>
      <c r="B43" s="24" t="s">
        <v>62</v>
      </c>
      <c r="C43" s="24" t="s">
        <v>63</v>
      </c>
      <c r="D43" s="59" t="s">
        <v>61</v>
      </c>
      <c r="E43" s="24">
        <v>0</v>
      </c>
      <c r="F43" s="24">
        <v>3</v>
      </c>
      <c r="G43" s="24">
        <v>3</v>
      </c>
      <c r="H43" s="24">
        <f t="shared" ref="H43:H44" si="2">E43+F43+G43</f>
        <v>6</v>
      </c>
      <c r="I43" s="31">
        <v>2282.168333333334</v>
      </c>
      <c r="J43" s="25">
        <f>E43*I43</f>
        <v>0</v>
      </c>
      <c r="K43" s="25">
        <f>F43*I43</f>
        <v>6846.5050000000019</v>
      </c>
      <c r="L43" s="25">
        <f>G43*I43</f>
        <v>6846.5050000000019</v>
      </c>
      <c r="M43" s="51">
        <f>J43+K43+L43</f>
        <v>13693.010000000004</v>
      </c>
    </row>
    <row r="44" spans="1:13" s="3" customFormat="1" ht="32.25" customHeight="1">
      <c r="A44" s="32"/>
      <c r="B44" s="24" t="s">
        <v>64</v>
      </c>
      <c r="C44" s="24" t="s">
        <v>65</v>
      </c>
      <c r="D44" s="59" t="s">
        <v>61</v>
      </c>
      <c r="E44" s="24">
        <v>0</v>
      </c>
      <c r="F44" s="24">
        <v>0</v>
      </c>
      <c r="G44" s="24">
        <v>1</v>
      </c>
      <c r="H44" s="24">
        <f t="shared" si="2"/>
        <v>1</v>
      </c>
      <c r="I44" s="31">
        <v>15713.49</v>
      </c>
      <c r="J44" s="25">
        <f>E44*I44</f>
        <v>0</v>
      </c>
      <c r="K44" s="25">
        <f>F44*I44</f>
        <v>0</v>
      </c>
      <c r="L44" s="25">
        <f>G44*I44</f>
        <v>15713.49</v>
      </c>
      <c r="M44" s="51">
        <f>J44+K44+L44</f>
        <v>15713.49</v>
      </c>
    </row>
    <row r="45" spans="1:13" s="3" customFormat="1" ht="74.25" customHeight="1">
      <c r="A45" s="32"/>
      <c r="B45" s="43" t="s">
        <v>66</v>
      </c>
      <c r="C45" s="43"/>
      <c r="D45" s="69"/>
      <c r="E45" s="70"/>
      <c r="F45" s="70"/>
      <c r="G45" s="70"/>
      <c r="H45" s="70"/>
      <c r="I45" s="71"/>
      <c r="J45" s="71">
        <f>J46+J50+J55+J61+J62+J66</f>
        <v>27822.87801039598</v>
      </c>
      <c r="K45" s="71">
        <f>K46+K50+K55+K61+K62+K66</f>
        <v>81631.258284561292</v>
      </c>
      <c r="L45" s="71">
        <f>L46+L50+L55+L61+L62+L66</f>
        <v>64681.036568094292</v>
      </c>
      <c r="M45" s="110">
        <f>M46+M50+M55+M61+M62+M66</f>
        <v>174135.17286305159</v>
      </c>
    </row>
    <row r="46" spans="1:13" s="3" customFormat="1" ht="90.75" customHeight="1">
      <c r="A46" s="32"/>
      <c r="B46" s="18" t="s">
        <v>67</v>
      </c>
      <c r="C46" s="18"/>
      <c r="D46" s="57"/>
      <c r="E46" s="19"/>
      <c r="F46" s="19"/>
      <c r="G46" s="19"/>
      <c r="H46" s="19"/>
      <c r="I46" s="20"/>
      <c r="J46" s="20">
        <f>SUM(J47:J49)</f>
        <v>0</v>
      </c>
      <c r="K46" s="20">
        <f>SUM(K47:K49)</f>
        <v>33282.701863984927</v>
      </c>
      <c r="L46" s="20">
        <f>SUM(L47:L49)</f>
        <v>33282.701863984927</v>
      </c>
      <c r="M46" s="107">
        <f>SUM(M47:M49)</f>
        <v>66565.403727969853</v>
      </c>
    </row>
    <row r="47" spans="1:13" s="3" customFormat="1" ht="36.75" customHeight="1">
      <c r="A47" s="32"/>
      <c r="B47" s="24" t="s">
        <v>68</v>
      </c>
      <c r="C47" s="24" t="s">
        <v>69</v>
      </c>
      <c r="D47" s="59" t="s">
        <v>29</v>
      </c>
      <c r="E47" s="24"/>
      <c r="F47" s="24">
        <v>12</v>
      </c>
      <c r="G47" s="24">
        <v>12</v>
      </c>
      <c r="H47" s="24">
        <f>E47+F47+G47</f>
        <v>24</v>
      </c>
      <c r="I47" s="31">
        <v>2305.0458333333336</v>
      </c>
      <c r="J47" s="25">
        <f>E47*I47</f>
        <v>0</v>
      </c>
      <c r="K47" s="25">
        <f>F47*I47</f>
        <v>27660.550000000003</v>
      </c>
      <c r="L47" s="25">
        <f>G47*I47</f>
        <v>27660.550000000003</v>
      </c>
      <c r="M47" s="51">
        <f>J47+K47+L47</f>
        <v>55321.100000000006</v>
      </c>
    </row>
    <row r="48" spans="1:13" s="3" customFormat="1" ht="36.75" customHeight="1">
      <c r="A48" s="32"/>
      <c r="B48" s="24" t="s">
        <v>70</v>
      </c>
      <c r="C48" s="24" t="s">
        <v>71</v>
      </c>
      <c r="D48" s="59" t="s">
        <v>72</v>
      </c>
      <c r="E48" s="24"/>
      <c r="F48" s="24">
        <v>600</v>
      </c>
      <c r="G48" s="24">
        <v>600</v>
      </c>
      <c r="H48" s="24">
        <f>E48+F48+G48</f>
        <v>1200</v>
      </c>
      <c r="I48" s="31">
        <v>4.6851265533207664</v>
      </c>
      <c r="J48" s="25">
        <f>E48*I48</f>
        <v>0</v>
      </c>
      <c r="K48" s="25">
        <f>F48*I48</f>
        <v>2811.07593199246</v>
      </c>
      <c r="L48" s="25">
        <f>G48*I48</f>
        <v>2811.07593199246</v>
      </c>
      <c r="M48" s="51">
        <f>J48+K48+L48</f>
        <v>5622.1518639849201</v>
      </c>
    </row>
    <row r="49" spans="1:13" s="3" customFormat="1" ht="36.75" customHeight="1">
      <c r="A49" s="32"/>
      <c r="B49" s="24" t="s">
        <v>73</v>
      </c>
      <c r="C49" s="24" t="s">
        <v>74</v>
      </c>
      <c r="D49" s="59" t="s">
        <v>75</v>
      </c>
      <c r="E49" s="24"/>
      <c r="F49" s="24">
        <v>600</v>
      </c>
      <c r="G49" s="24">
        <v>600</v>
      </c>
      <c r="H49" s="24">
        <f>E49+F49+G49</f>
        <v>1200</v>
      </c>
      <c r="I49" s="31">
        <v>4.6851265533207664</v>
      </c>
      <c r="J49" s="25">
        <f>E49*I49</f>
        <v>0</v>
      </c>
      <c r="K49" s="25">
        <f>F49*I49</f>
        <v>2811.07593199246</v>
      </c>
      <c r="L49" s="25">
        <f>G49*I49</f>
        <v>2811.07593199246</v>
      </c>
      <c r="M49" s="51">
        <f>J49+K49+L49</f>
        <v>5622.1518639849201</v>
      </c>
    </row>
    <row r="50" spans="1:13" s="3" customFormat="1" ht="42" customHeight="1">
      <c r="A50" s="32"/>
      <c r="B50" s="18" t="s">
        <v>76</v>
      </c>
      <c r="C50" s="18"/>
      <c r="D50" s="57"/>
      <c r="E50" s="19"/>
      <c r="F50" s="19"/>
      <c r="G50" s="19"/>
      <c r="H50" s="19"/>
      <c r="I50" s="20"/>
      <c r="J50" s="20">
        <f>SUM(J53:J54)</f>
        <v>19842.260000000006</v>
      </c>
      <c r="K50" s="20">
        <f>SUM(K53:K54)</f>
        <v>0</v>
      </c>
      <c r="L50" s="20">
        <f>SUM(L53:L54)</f>
        <v>0</v>
      </c>
      <c r="M50" s="107">
        <f>SUM(M53:M54)</f>
        <v>19842.260000000006</v>
      </c>
    </row>
    <row r="51" spans="1:13" s="3" customFormat="1" ht="42" customHeight="1">
      <c r="A51" s="32"/>
      <c r="B51" s="18" t="s">
        <v>77</v>
      </c>
      <c r="C51" s="18"/>
      <c r="D51" s="58"/>
      <c r="E51" s="22"/>
      <c r="F51" s="22"/>
      <c r="G51" s="22"/>
      <c r="H51" s="22"/>
      <c r="I51" s="23"/>
      <c r="J51" s="22"/>
      <c r="K51" s="22"/>
      <c r="L51" s="22"/>
      <c r="M51" s="108"/>
    </row>
    <row r="52" spans="1:13" s="3" customFormat="1" ht="36" customHeight="1">
      <c r="A52" s="32"/>
      <c r="B52" s="18" t="s">
        <v>78</v>
      </c>
      <c r="C52" s="18"/>
      <c r="D52" s="58"/>
      <c r="E52" s="22"/>
      <c r="F52" s="22"/>
      <c r="G52" s="22"/>
      <c r="H52" s="22"/>
      <c r="I52" s="23"/>
      <c r="J52" s="22"/>
      <c r="K52" s="22"/>
      <c r="L52" s="22"/>
      <c r="M52" s="108"/>
    </row>
    <row r="53" spans="1:13" s="3" customFormat="1" ht="36" customHeight="1">
      <c r="A53" s="32"/>
      <c r="B53" s="24" t="s">
        <v>79</v>
      </c>
      <c r="C53" s="24" t="s">
        <v>80</v>
      </c>
      <c r="D53" s="59" t="s">
        <v>29</v>
      </c>
      <c r="E53" s="24">
        <v>3</v>
      </c>
      <c r="F53" s="24">
        <v>0</v>
      </c>
      <c r="G53" s="24">
        <v>0</v>
      </c>
      <c r="H53" s="24">
        <f>E53+F53+G53</f>
        <v>3</v>
      </c>
      <c r="I53" s="31">
        <v>3307.0433333333344</v>
      </c>
      <c r="J53" s="25">
        <f>E53*I53</f>
        <v>9921.1300000000028</v>
      </c>
      <c r="K53" s="25">
        <f>F53*I53</f>
        <v>0</v>
      </c>
      <c r="L53" s="25">
        <f>G53*I53</f>
        <v>0</v>
      </c>
      <c r="M53" s="51">
        <f>J53+K53+L53</f>
        <v>9921.1300000000028</v>
      </c>
    </row>
    <row r="54" spans="1:13" s="3" customFormat="1" ht="36" customHeight="1">
      <c r="A54" s="32"/>
      <c r="B54" s="24" t="s">
        <v>81</v>
      </c>
      <c r="C54" s="24" t="s">
        <v>80</v>
      </c>
      <c r="D54" s="59" t="s">
        <v>29</v>
      </c>
      <c r="E54" s="24">
        <v>3</v>
      </c>
      <c r="F54" s="24">
        <v>0</v>
      </c>
      <c r="G54" s="24">
        <v>0</v>
      </c>
      <c r="H54" s="24">
        <f>E54+F54+G54</f>
        <v>3</v>
      </c>
      <c r="I54" s="31">
        <v>3307.0433333333344</v>
      </c>
      <c r="J54" s="25">
        <f>E54*I54</f>
        <v>9921.1300000000028</v>
      </c>
      <c r="K54" s="25">
        <f>F54*I54</f>
        <v>0</v>
      </c>
      <c r="L54" s="25">
        <f>G54*I54</f>
        <v>0</v>
      </c>
      <c r="M54" s="51">
        <f>J54+K54+L54</f>
        <v>9921.1300000000028</v>
      </c>
    </row>
    <row r="55" spans="1:13" s="3" customFormat="1" ht="45" customHeight="1">
      <c r="A55" s="32"/>
      <c r="B55" s="18" t="s">
        <v>82</v>
      </c>
      <c r="C55" s="18"/>
      <c r="D55" s="57"/>
      <c r="E55" s="18"/>
      <c r="F55" s="18"/>
      <c r="G55" s="18"/>
      <c r="H55" s="18"/>
      <c r="I55" s="34"/>
      <c r="J55" s="18">
        <f>SUM(J58:J60)</f>
        <v>529.91724773216697</v>
      </c>
      <c r="K55" s="18">
        <f>SUM(K58:K60)</f>
        <v>1135.5369594260719</v>
      </c>
      <c r="L55" s="18">
        <f>SUM(L58:L60)</f>
        <v>151.40492792347627</v>
      </c>
      <c r="M55" s="44">
        <f>SUM(M58:M60)</f>
        <v>1816.8591350817151</v>
      </c>
    </row>
    <row r="56" spans="1:13" s="3" customFormat="1" ht="33.75" customHeight="1">
      <c r="A56" s="32"/>
      <c r="B56" s="18" t="s">
        <v>83</v>
      </c>
      <c r="C56" s="18"/>
      <c r="D56" s="58"/>
      <c r="E56" s="21"/>
      <c r="F56" s="21"/>
      <c r="G56" s="21"/>
      <c r="H56" s="21"/>
      <c r="I56" s="35"/>
      <c r="J56" s="21"/>
      <c r="K56" s="21"/>
      <c r="L56" s="21"/>
      <c r="M56" s="45"/>
    </row>
    <row r="57" spans="1:13" s="3" customFormat="1" ht="32.25" customHeight="1">
      <c r="A57" s="32"/>
      <c r="B57" s="18" t="s">
        <v>84</v>
      </c>
      <c r="C57" s="18"/>
      <c r="D57" s="58"/>
      <c r="E57" s="21"/>
      <c r="F57" s="21"/>
      <c r="G57" s="21"/>
      <c r="H57" s="21"/>
      <c r="I57" s="35"/>
      <c r="J57" s="21"/>
      <c r="K57" s="21"/>
      <c r="L57" s="21"/>
      <c r="M57" s="45"/>
    </row>
    <row r="58" spans="1:13" s="3" customFormat="1" ht="45" customHeight="1">
      <c r="A58" s="32"/>
      <c r="B58" s="24" t="s">
        <v>85</v>
      </c>
      <c r="C58" s="24" t="s">
        <v>86</v>
      </c>
      <c r="D58" s="59" t="s">
        <v>87</v>
      </c>
      <c r="E58" s="24">
        <v>7</v>
      </c>
      <c r="F58" s="24">
        <v>15</v>
      </c>
      <c r="G58" s="24">
        <v>2</v>
      </c>
      <c r="H58" s="24">
        <f>E58+F58+G58</f>
        <v>24</v>
      </c>
      <c r="I58" s="31">
        <v>75.702463961738133</v>
      </c>
      <c r="J58" s="25">
        <f>E58*I58</f>
        <v>529.91724773216697</v>
      </c>
      <c r="K58" s="25">
        <f>F58*I58</f>
        <v>1135.5369594260719</v>
      </c>
      <c r="L58" s="25">
        <f>G58*I58</f>
        <v>151.40492792347627</v>
      </c>
      <c r="M58" s="51">
        <f>J58+K58+L58</f>
        <v>1816.8591350817151</v>
      </c>
    </row>
    <row r="59" spans="1:13" s="3" customFormat="1" ht="30" customHeight="1">
      <c r="A59" s="32"/>
      <c r="B59" s="24" t="s">
        <v>88</v>
      </c>
      <c r="C59" s="24" t="s">
        <v>89</v>
      </c>
      <c r="D59" s="59" t="s">
        <v>29</v>
      </c>
      <c r="E59" s="24"/>
      <c r="F59" s="24"/>
      <c r="G59" s="24"/>
      <c r="H59" s="24">
        <f t="shared" ref="H59:H60" si="3">E59+F59+G59</f>
        <v>0</v>
      </c>
      <c r="I59" s="31">
        <v>0</v>
      </c>
      <c r="J59" s="25">
        <f>E59*I59</f>
        <v>0</v>
      </c>
      <c r="K59" s="25">
        <f>F59*I59</f>
        <v>0</v>
      </c>
      <c r="L59" s="25">
        <f>G59*I59</f>
        <v>0</v>
      </c>
      <c r="M59" s="51">
        <f>J59+K59+L59</f>
        <v>0</v>
      </c>
    </row>
    <row r="60" spans="1:13" s="3" customFormat="1" ht="45" customHeight="1">
      <c r="A60" s="32"/>
      <c r="B60" s="24" t="s">
        <v>90</v>
      </c>
      <c r="C60" s="24" t="s">
        <v>91</v>
      </c>
      <c r="D60" s="59" t="s">
        <v>92</v>
      </c>
      <c r="E60" s="24"/>
      <c r="F60" s="24"/>
      <c r="G60" s="24"/>
      <c r="H60" s="24">
        <f t="shared" si="3"/>
        <v>0</v>
      </c>
      <c r="I60" s="31">
        <v>0</v>
      </c>
      <c r="J60" s="25">
        <f>E60*I60</f>
        <v>0</v>
      </c>
      <c r="K60" s="25">
        <f>F60*I60</f>
        <v>0</v>
      </c>
      <c r="L60" s="25">
        <f>G60*I60</f>
        <v>0</v>
      </c>
      <c r="M60" s="51">
        <f>J60+K60+L60</f>
        <v>0</v>
      </c>
    </row>
    <row r="61" spans="1:13" s="3" customFormat="1" ht="46.5" customHeight="1">
      <c r="A61" s="32"/>
      <c r="B61" s="18" t="s">
        <v>93</v>
      </c>
      <c r="C61" s="18"/>
      <c r="D61" s="57"/>
      <c r="E61" s="18"/>
      <c r="F61" s="18"/>
      <c r="G61" s="18"/>
      <c r="H61" s="18"/>
      <c r="I61" s="34"/>
      <c r="J61" s="18">
        <v>0</v>
      </c>
      <c r="K61" s="18">
        <v>0</v>
      </c>
      <c r="L61" s="18">
        <v>0</v>
      </c>
      <c r="M61" s="44">
        <v>0</v>
      </c>
    </row>
    <row r="62" spans="1:13" s="3" customFormat="1" ht="46.5" customHeight="1">
      <c r="A62" s="32"/>
      <c r="B62" s="18" t="s">
        <v>94</v>
      </c>
      <c r="C62" s="18"/>
      <c r="D62" s="57"/>
      <c r="E62" s="18"/>
      <c r="F62" s="18"/>
      <c r="G62" s="18"/>
      <c r="H62" s="18"/>
      <c r="I62" s="34"/>
      <c r="J62" s="36">
        <f t="shared" ref="J62:L62" si="4">SUM(J64:J65)</f>
        <v>0</v>
      </c>
      <c r="K62" s="36">
        <f t="shared" si="4"/>
        <v>38135.221666666665</v>
      </c>
      <c r="L62" s="36">
        <f t="shared" si="4"/>
        <v>15217.368333333336</v>
      </c>
      <c r="M62" s="44">
        <f>SUM(M64:M65)</f>
        <v>53352.590000000004</v>
      </c>
    </row>
    <row r="63" spans="1:13" s="3" customFormat="1" ht="37.5" customHeight="1">
      <c r="A63" s="32"/>
      <c r="B63" s="21" t="s">
        <v>95</v>
      </c>
      <c r="C63" s="21"/>
      <c r="D63" s="58"/>
      <c r="E63" s="21"/>
      <c r="F63" s="21"/>
      <c r="G63" s="21"/>
      <c r="H63" s="21"/>
      <c r="I63" s="35"/>
      <c r="J63" s="21"/>
      <c r="K63" s="21"/>
      <c r="L63" s="21"/>
      <c r="M63" s="45"/>
    </row>
    <row r="64" spans="1:13" s="3" customFormat="1" ht="60" customHeight="1">
      <c r="A64" s="32"/>
      <c r="B64" s="24" t="s">
        <v>96</v>
      </c>
      <c r="C64" s="24" t="s">
        <v>97</v>
      </c>
      <c r="D64" s="59" t="s">
        <v>29</v>
      </c>
      <c r="E64" s="24">
        <v>0</v>
      </c>
      <c r="F64" s="24">
        <v>18</v>
      </c>
      <c r="G64" s="24">
        <v>6</v>
      </c>
      <c r="H64" s="24">
        <f t="shared" ref="H64:H65" si="5">E64+F64+G64</f>
        <v>24</v>
      </c>
      <c r="I64" s="31">
        <v>2035.1025000000002</v>
      </c>
      <c r="J64" s="25">
        <f>E64*I64</f>
        <v>0</v>
      </c>
      <c r="K64" s="25">
        <f>F64*I64</f>
        <v>36631.845000000001</v>
      </c>
      <c r="L64" s="25">
        <f>G64*I64</f>
        <v>12210.615000000002</v>
      </c>
      <c r="M64" s="51">
        <f>J64+K64+L64</f>
        <v>48842.460000000006</v>
      </c>
    </row>
    <row r="65" spans="1:13" s="3" customFormat="1" ht="37.5" customHeight="1">
      <c r="A65" s="32"/>
      <c r="B65" s="24" t="s">
        <v>98</v>
      </c>
      <c r="C65" s="24" t="s">
        <v>99</v>
      </c>
      <c r="D65" s="59" t="s">
        <v>100</v>
      </c>
      <c r="E65" s="24">
        <v>0</v>
      </c>
      <c r="F65" s="24">
        <v>20</v>
      </c>
      <c r="G65" s="24">
        <v>40</v>
      </c>
      <c r="H65" s="24">
        <f t="shared" si="5"/>
        <v>60</v>
      </c>
      <c r="I65" s="31">
        <v>75.168833333333339</v>
      </c>
      <c r="J65" s="25">
        <f>E65*I65</f>
        <v>0</v>
      </c>
      <c r="K65" s="25">
        <f>F65*I65</f>
        <v>1503.3766666666668</v>
      </c>
      <c r="L65" s="25">
        <f>G65*I65</f>
        <v>3006.7533333333336</v>
      </c>
      <c r="M65" s="51">
        <f>J65+K65+L65</f>
        <v>4510.13</v>
      </c>
    </row>
    <row r="66" spans="1:13" s="3" customFormat="1" ht="37.5" customHeight="1">
      <c r="A66" s="32"/>
      <c r="B66" s="18" t="s">
        <v>101</v>
      </c>
      <c r="C66" s="18"/>
      <c r="D66" s="57"/>
      <c r="E66" s="19"/>
      <c r="F66" s="19"/>
      <c r="G66" s="19"/>
      <c r="H66" s="19"/>
      <c r="I66" s="20"/>
      <c r="J66" s="37">
        <f t="shared" ref="J66:L66" si="6">SUM(J69:J71)</f>
        <v>7450.7007626638078</v>
      </c>
      <c r="K66" s="37">
        <f t="shared" si="6"/>
        <v>9077.7977944836275</v>
      </c>
      <c r="L66" s="37">
        <f t="shared" si="6"/>
        <v>16029.561442852561</v>
      </c>
      <c r="M66" s="107">
        <f>SUM(M69:M71)</f>
        <v>32558.059999999998</v>
      </c>
    </row>
    <row r="67" spans="1:13" s="3" customFormat="1" ht="32.25" customHeight="1">
      <c r="A67" s="32"/>
      <c r="B67" s="18" t="s">
        <v>102</v>
      </c>
      <c r="C67" s="18"/>
      <c r="D67" s="58"/>
      <c r="E67" s="22"/>
      <c r="F67" s="22"/>
      <c r="G67" s="22"/>
      <c r="H67" s="22"/>
      <c r="I67" s="23"/>
      <c r="J67" s="22"/>
      <c r="K67" s="22"/>
      <c r="L67" s="22"/>
      <c r="M67" s="108"/>
    </row>
    <row r="68" spans="1:13" s="3" customFormat="1" ht="25" customHeight="1">
      <c r="A68" s="32"/>
      <c r="B68" s="18" t="s">
        <v>103</v>
      </c>
      <c r="C68" s="18"/>
      <c r="D68" s="58"/>
      <c r="E68" s="22"/>
      <c r="F68" s="22"/>
      <c r="G68" s="22"/>
      <c r="H68" s="22"/>
      <c r="I68" s="23"/>
      <c r="J68" s="22"/>
      <c r="K68" s="22"/>
      <c r="L68" s="22"/>
      <c r="M68" s="108"/>
    </row>
    <row r="69" spans="1:13" s="3" customFormat="1" ht="30" customHeight="1">
      <c r="A69" s="32"/>
      <c r="B69" s="30" t="s">
        <v>104</v>
      </c>
      <c r="C69" s="30" t="s">
        <v>105</v>
      </c>
      <c r="D69" s="59" t="s">
        <v>106</v>
      </c>
      <c r="E69" s="24">
        <v>0</v>
      </c>
      <c r="F69" s="24">
        <v>0</v>
      </c>
      <c r="G69" s="24">
        <v>54</v>
      </c>
      <c r="H69" s="24">
        <f t="shared" ref="H69:H71" si="7">E69+F69+G69</f>
        <v>54</v>
      </c>
      <c r="I69" s="31">
        <v>80.525555555555556</v>
      </c>
      <c r="J69" s="25">
        <f>E69*I69</f>
        <v>0</v>
      </c>
      <c r="K69" s="25">
        <f>F69*I69</f>
        <v>0</v>
      </c>
      <c r="L69" s="25">
        <f>G69*I69</f>
        <v>4348.38</v>
      </c>
      <c r="M69" s="51">
        <f>J69+K69+L69</f>
        <v>4348.38</v>
      </c>
    </row>
    <row r="70" spans="1:13" s="3" customFormat="1" ht="25" customHeight="1">
      <c r="A70" s="32"/>
      <c r="B70" s="30" t="s">
        <v>107</v>
      </c>
      <c r="C70" s="30" t="s">
        <v>108</v>
      </c>
      <c r="D70" s="59" t="s">
        <v>109</v>
      </c>
      <c r="E70" s="24">
        <v>6</v>
      </c>
      <c r="F70" s="24">
        <v>30</v>
      </c>
      <c r="G70" s="24">
        <v>60</v>
      </c>
      <c r="H70" s="24">
        <f t="shared" si="7"/>
        <v>96</v>
      </c>
      <c r="I70" s="31">
        <v>145.19479166666665</v>
      </c>
      <c r="J70" s="25">
        <f>E70*I70</f>
        <v>871.16874999999982</v>
      </c>
      <c r="K70" s="25">
        <f>F70*I70</f>
        <v>4355.8437499999991</v>
      </c>
      <c r="L70" s="25">
        <f>G70*I70</f>
        <v>8711.6874999999982</v>
      </c>
      <c r="M70" s="51">
        <f>J70+K70+L70</f>
        <v>13938.699999999997</v>
      </c>
    </row>
    <row r="71" spans="1:13" s="3" customFormat="1" ht="38.25" customHeight="1">
      <c r="A71" s="32"/>
      <c r="B71" s="30" t="s">
        <v>110</v>
      </c>
      <c r="C71" s="30" t="s">
        <v>111</v>
      </c>
      <c r="D71" s="59" t="s">
        <v>112</v>
      </c>
      <c r="E71" s="76">
        <v>17.519624894802227</v>
      </c>
      <c r="F71" s="76">
        <v>12.573365927944536</v>
      </c>
      <c r="G71" s="76">
        <v>7.9070091772532356</v>
      </c>
      <c r="H71" s="24">
        <f t="shared" si="7"/>
        <v>38</v>
      </c>
      <c r="I71" s="31">
        <v>375.5521052631579</v>
      </c>
      <c r="J71" s="25">
        <f>E71*I71</f>
        <v>6579.532012663808</v>
      </c>
      <c r="K71" s="25">
        <f>F71*I71</f>
        <v>4721.9540444836293</v>
      </c>
      <c r="L71" s="25">
        <f>G71*I71</f>
        <v>2969.4939428525627</v>
      </c>
      <c r="M71" s="51">
        <f>J71+K71+L71</f>
        <v>14270.980000000001</v>
      </c>
    </row>
    <row r="72" spans="1:13" s="3" customFormat="1" ht="12" customHeight="1">
      <c r="A72" s="32"/>
      <c r="B72" s="30"/>
      <c r="C72" s="30"/>
      <c r="D72" s="59"/>
      <c r="E72" s="76"/>
      <c r="F72" s="76"/>
      <c r="G72" s="76"/>
      <c r="H72" s="24"/>
      <c r="I72" s="31"/>
      <c r="J72" s="25"/>
      <c r="K72" s="25"/>
      <c r="L72" s="25"/>
      <c r="M72" s="51"/>
    </row>
    <row r="73" spans="1:13" ht="18" customHeight="1">
      <c r="A73" s="77"/>
      <c r="B73" s="43" t="s">
        <v>113</v>
      </c>
      <c r="C73" s="43"/>
      <c r="D73" s="69"/>
      <c r="E73" s="81"/>
      <c r="F73" s="81"/>
      <c r="G73" s="81"/>
      <c r="H73" s="43"/>
      <c r="I73" s="79">
        <v>0</v>
      </c>
      <c r="J73" s="80">
        <f>SUM(J74:J90)</f>
        <v>139810.5802748852</v>
      </c>
      <c r="K73" s="80">
        <f t="shared" ref="K73:M73" si="8">SUM(K74:K90)</f>
        <v>139810.5802748852</v>
      </c>
      <c r="L73" s="80">
        <f t="shared" si="8"/>
        <v>69905.2901374426</v>
      </c>
      <c r="M73" s="80">
        <f t="shared" si="8"/>
        <v>349526.45068721287</v>
      </c>
    </row>
    <row r="74" spans="1:13" s="3" customFormat="1" ht="17.25" customHeight="1">
      <c r="A74" s="32"/>
      <c r="B74" s="30" t="s">
        <v>114</v>
      </c>
      <c r="C74" s="30"/>
      <c r="D74" s="59"/>
      <c r="E74" s="76">
        <v>12</v>
      </c>
      <c r="F74" s="76">
        <v>12</v>
      </c>
      <c r="G74" s="76">
        <v>6</v>
      </c>
      <c r="H74" s="24">
        <f t="shared" ref="H74:H90" si="9">E74+F74+G74</f>
        <v>30</v>
      </c>
      <c r="I74" s="31">
        <v>1104.7915155286323</v>
      </c>
      <c r="J74" s="25">
        <f t="shared" ref="J74:J90" si="10">E74*I74</f>
        <v>13257.498186343588</v>
      </c>
      <c r="K74" s="25">
        <f t="shared" ref="K74:K90" si="11">F74*I74</f>
        <v>13257.498186343588</v>
      </c>
      <c r="L74" s="25">
        <f t="shared" ref="L74:L90" si="12">G74*I74</f>
        <v>6628.7490931717939</v>
      </c>
      <c r="M74" s="51">
        <f t="shared" ref="M74:M90" si="13">J74+K74+L74</f>
        <v>33143.74546585897</v>
      </c>
    </row>
    <row r="75" spans="1:13" s="3" customFormat="1" ht="17.25" customHeight="1">
      <c r="A75" s="32"/>
      <c r="B75" s="30" t="s">
        <v>115</v>
      </c>
      <c r="C75" s="30"/>
      <c r="D75" s="59"/>
      <c r="E75" s="76">
        <v>12</v>
      </c>
      <c r="F75" s="76">
        <v>12</v>
      </c>
      <c r="G75" s="76">
        <v>6</v>
      </c>
      <c r="H75" s="24">
        <f t="shared" si="9"/>
        <v>30</v>
      </c>
      <c r="I75" s="31">
        <v>712.54186416793254</v>
      </c>
      <c r="J75" s="25">
        <f t="shared" si="10"/>
        <v>8550.5023700151905</v>
      </c>
      <c r="K75" s="25">
        <f t="shared" si="11"/>
        <v>8550.5023700151905</v>
      </c>
      <c r="L75" s="25">
        <f t="shared" si="12"/>
        <v>4275.2511850075953</v>
      </c>
      <c r="M75" s="51">
        <f t="shared" si="13"/>
        <v>21376.255925037978</v>
      </c>
    </row>
    <row r="76" spans="1:13" s="3" customFormat="1" ht="17.25" customHeight="1">
      <c r="A76" s="32"/>
      <c r="B76" s="30" t="s">
        <v>115</v>
      </c>
      <c r="C76" s="30"/>
      <c r="D76" s="59"/>
      <c r="E76" s="76">
        <v>12</v>
      </c>
      <c r="F76" s="76">
        <v>12</v>
      </c>
      <c r="G76" s="76">
        <v>6</v>
      </c>
      <c r="H76" s="24">
        <f t="shared" si="9"/>
        <v>30</v>
      </c>
      <c r="I76" s="31">
        <v>712.54186416793254</v>
      </c>
      <c r="J76" s="25">
        <f t="shared" si="10"/>
        <v>8550.5023700151905</v>
      </c>
      <c r="K76" s="25">
        <f t="shared" si="11"/>
        <v>8550.5023700151905</v>
      </c>
      <c r="L76" s="25">
        <f t="shared" si="12"/>
        <v>4275.2511850075953</v>
      </c>
      <c r="M76" s="51">
        <f t="shared" si="13"/>
        <v>21376.255925037978</v>
      </c>
    </row>
    <row r="77" spans="1:13" s="3" customFormat="1" ht="17.25" customHeight="1">
      <c r="A77" s="32"/>
      <c r="B77" s="30" t="s">
        <v>116</v>
      </c>
      <c r="C77" s="30"/>
      <c r="D77" s="59"/>
      <c r="E77" s="76">
        <v>12</v>
      </c>
      <c r="F77" s="76">
        <v>12</v>
      </c>
      <c r="G77" s="76">
        <v>6</v>
      </c>
      <c r="H77" s="24">
        <f t="shared" si="9"/>
        <v>30</v>
      </c>
      <c r="I77" s="31">
        <v>712.54186416793254</v>
      </c>
      <c r="J77" s="25">
        <f t="shared" si="10"/>
        <v>8550.5023700151905</v>
      </c>
      <c r="K77" s="25">
        <f t="shared" si="11"/>
        <v>8550.5023700151905</v>
      </c>
      <c r="L77" s="25">
        <f t="shared" si="12"/>
        <v>4275.2511850075953</v>
      </c>
      <c r="M77" s="51">
        <f t="shared" si="13"/>
        <v>21376.255925037978</v>
      </c>
    </row>
    <row r="78" spans="1:13" s="3" customFormat="1" ht="17.25" customHeight="1">
      <c r="A78" s="32"/>
      <c r="B78" s="30" t="s">
        <v>117</v>
      </c>
      <c r="C78" s="30"/>
      <c r="D78" s="59"/>
      <c r="E78" s="76">
        <v>12</v>
      </c>
      <c r="F78" s="76">
        <v>12</v>
      </c>
      <c r="G78" s="76">
        <v>6</v>
      </c>
      <c r="H78" s="24">
        <f t="shared" si="9"/>
        <v>30</v>
      </c>
      <c r="I78" s="31">
        <v>712.54186416793254</v>
      </c>
      <c r="J78" s="25">
        <f t="shared" si="10"/>
        <v>8550.5023700151905</v>
      </c>
      <c r="K78" s="25">
        <f t="shared" si="11"/>
        <v>8550.5023700151905</v>
      </c>
      <c r="L78" s="25">
        <f t="shared" si="12"/>
        <v>4275.2511850075953</v>
      </c>
      <c r="M78" s="51">
        <f t="shared" si="13"/>
        <v>21376.255925037978</v>
      </c>
    </row>
    <row r="79" spans="1:13" s="3" customFormat="1" ht="17.25" customHeight="1">
      <c r="A79" s="32"/>
      <c r="B79" s="30" t="s">
        <v>117</v>
      </c>
      <c r="C79" s="30"/>
      <c r="D79" s="59"/>
      <c r="E79" s="76">
        <v>12</v>
      </c>
      <c r="F79" s="76">
        <v>12</v>
      </c>
      <c r="G79" s="76">
        <v>6</v>
      </c>
      <c r="H79" s="24">
        <f t="shared" si="9"/>
        <v>30</v>
      </c>
      <c r="I79" s="31">
        <v>712.54186416793254</v>
      </c>
      <c r="J79" s="25">
        <f t="shared" si="10"/>
        <v>8550.5023700151905</v>
      </c>
      <c r="K79" s="25">
        <f t="shared" si="11"/>
        <v>8550.5023700151905</v>
      </c>
      <c r="L79" s="25">
        <f t="shared" si="12"/>
        <v>4275.2511850075953</v>
      </c>
      <c r="M79" s="51">
        <f t="shared" si="13"/>
        <v>21376.255925037978</v>
      </c>
    </row>
    <row r="80" spans="1:13" s="3" customFormat="1" ht="17.25" customHeight="1">
      <c r="A80" s="32"/>
      <c r="B80" s="30" t="s">
        <v>118</v>
      </c>
      <c r="C80" s="30"/>
      <c r="D80" s="59"/>
      <c r="E80" s="76">
        <v>12</v>
      </c>
      <c r="F80" s="76">
        <v>12</v>
      </c>
      <c r="G80" s="76">
        <v>6</v>
      </c>
      <c r="H80" s="24">
        <f t="shared" si="9"/>
        <v>30</v>
      </c>
      <c r="I80" s="31">
        <v>712.54186416793254</v>
      </c>
      <c r="J80" s="25">
        <f t="shared" si="10"/>
        <v>8550.5023700151905</v>
      </c>
      <c r="K80" s="25">
        <f t="shared" si="11"/>
        <v>8550.5023700151905</v>
      </c>
      <c r="L80" s="25">
        <f t="shared" si="12"/>
        <v>4275.2511850075953</v>
      </c>
      <c r="M80" s="51">
        <f t="shared" si="13"/>
        <v>21376.255925037978</v>
      </c>
    </row>
    <row r="81" spans="1:13" s="3" customFormat="1" ht="17.25" customHeight="1">
      <c r="A81" s="32"/>
      <c r="B81" s="30" t="s">
        <v>119</v>
      </c>
      <c r="C81" s="30"/>
      <c r="D81" s="59"/>
      <c r="E81" s="76">
        <v>12</v>
      </c>
      <c r="F81" s="76">
        <v>12</v>
      </c>
      <c r="G81" s="76">
        <v>6</v>
      </c>
      <c r="H81" s="24">
        <f t="shared" si="9"/>
        <v>30</v>
      </c>
      <c r="I81" s="31">
        <v>712.54186416793254</v>
      </c>
      <c r="J81" s="25">
        <f t="shared" si="10"/>
        <v>8550.5023700151905</v>
      </c>
      <c r="K81" s="25">
        <f t="shared" si="11"/>
        <v>8550.5023700151905</v>
      </c>
      <c r="L81" s="25">
        <f t="shared" si="12"/>
        <v>4275.2511850075953</v>
      </c>
      <c r="M81" s="51">
        <f t="shared" si="13"/>
        <v>21376.255925037978</v>
      </c>
    </row>
    <row r="82" spans="1:13" s="3" customFormat="1" ht="17.25" customHeight="1">
      <c r="A82" s="32"/>
      <c r="B82" s="30" t="s">
        <v>120</v>
      </c>
      <c r="C82" s="30"/>
      <c r="D82" s="59"/>
      <c r="E82" s="76">
        <v>12</v>
      </c>
      <c r="F82" s="76">
        <v>12</v>
      </c>
      <c r="G82" s="76">
        <v>6</v>
      </c>
      <c r="H82" s="24">
        <f t="shared" si="9"/>
        <v>30</v>
      </c>
      <c r="I82" s="31">
        <v>712.54186416793254</v>
      </c>
      <c r="J82" s="25">
        <f t="shared" si="10"/>
        <v>8550.5023700151905</v>
      </c>
      <c r="K82" s="25">
        <f t="shared" si="11"/>
        <v>8550.5023700151905</v>
      </c>
      <c r="L82" s="25">
        <f t="shared" si="12"/>
        <v>4275.2511850075953</v>
      </c>
      <c r="M82" s="51">
        <f t="shared" si="13"/>
        <v>21376.255925037978</v>
      </c>
    </row>
    <row r="83" spans="1:13" s="3" customFormat="1" ht="17.25" customHeight="1">
      <c r="A83" s="32"/>
      <c r="B83" s="30" t="s">
        <v>121</v>
      </c>
      <c r="C83" s="30"/>
      <c r="D83" s="59"/>
      <c r="E83" s="76">
        <v>12</v>
      </c>
      <c r="F83" s="76">
        <v>12</v>
      </c>
      <c r="G83" s="76">
        <v>6</v>
      </c>
      <c r="H83" s="24">
        <f t="shared" si="9"/>
        <v>30</v>
      </c>
      <c r="I83" s="31">
        <v>712.54186416793254</v>
      </c>
      <c r="J83" s="25">
        <f t="shared" si="10"/>
        <v>8550.5023700151905</v>
      </c>
      <c r="K83" s="25">
        <f t="shared" si="11"/>
        <v>8550.5023700151905</v>
      </c>
      <c r="L83" s="25">
        <f t="shared" si="12"/>
        <v>4275.2511850075953</v>
      </c>
      <c r="M83" s="51">
        <f t="shared" si="13"/>
        <v>21376.255925037978</v>
      </c>
    </row>
    <row r="84" spans="1:13" s="3" customFormat="1" ht="17.25" customHeight="1">
      <c r="A84" s="32"/>
      <c r="B84" s="30" t="s">
        <v>122</v>
      </c>
      <c r="C84" s="30"/>
      <c r="D84" s="59"/>
      <c r="E84" s="76">
        <v>12</v>
      </c>
      <c r="F84" s="76">
        <v>12</v>
      </c>
      <c r="G84" s="76">
        <v>6</v>
      </c>
      <c r="H84" s="24">
        <f t="shared" si="9"/>
        <v>30</v>
      </c>
      <c r="I84" s="31">
        <v>712.54186416793254</v>
      </c>
      <c r="J84" s="25">
        <f t="shared" si="10"/>
        <v>8550.5023700151905</v>
      </c>
      <c r="K84" s="25">
        <f t="shared" si="11"/>
        <v>8550.5023700151905</v>
      </c>
      <c r="L84" s="25">
        <f t="shared" si="12"/>
        <v>4275.2511850075953</v>
      </c>
      <c r="M84" s="51">
        <f t="shared" si="13"/>
        <v>21376.255925037978</v>
      </c>
    </row>
    <row r="85" spans="1:13" s="3" customFormat="1" ht="17.25" customHeight="1">
      <c r="A85" s="32"/>
      <c r="B85" s="30" t="s">
        <v>123</v>
      </c>
      <c r="C85" s="30"/>
      <c r="D85" s="59"/>
      <c r="E85" s="76">
        <v>12</v>
      </c>
      <c r="F85" s="76">
        <v>12</v>
      </c>
      <c r="G85" s="76">
        <v>6</v>
      </c>
      <c r="H85" s="24">
        <f t="shared" si="9"/>
        <v>30</v>
      </c>
      <c r="I85" s="31">
        <v>712.54186416793254</v>
      </c>
      <c r="J85" s="25">
        <f t="shared" si="10"/>
        <v>8550.5023700151905</v>
      </c>
      <c r="K85" s="25">
        <f t="shared" si="11"/>
        <v>8550.5023700151905</v>
      </c>
      <c r="L85" s="25">
        <f t="shared" si="12"/>
        <v>4275.2511850075953</v>
      </c>
      <c r="M85" s="51">
        <f t="shared" si="13"/>
        <v>21376.255925037978</v>
      </c>
    </row>
    <row r="86" spans="1:13" s="3" customFormat="1" ht="17.25" customHeight="1">
      <c r="A86" s="32"/>
      <c r="B86" s="30" t="s">
        <v>124</v>
      </c>
      <c r="C86" s="30"/>
      <c r="D86" s="59"/>
      <c r="E86" s="76">
        <v>12</v>
      </c>
      <c r="F86" s="76">
        <v>12</v>
      </c>
      <c r="G86" s="76">
        <v>6</v>
      </c>
      <c r="H86" s="24">
        <f t="shared" si="9"/>
        <v>30</v>
      </c>
      <c r="I86" s="31">
        <v>1104.7915155286323</v>
      </c>
      <c r="J86" s="25">
        <f t="shared" si="10"/>
        <v>13257.498186343588</v>
      </c>
      <c r="K86" s="25">
        <f t="shared" si="11"/>
        <v>13257.498186343588</v>
      </c>
      <c r="L86" s="25">
        <f t="shared" si="12"/>
        <v>6628.7490931717939</v>
      </c>
      <c r="M86" s="51">
        <f t="shared" si="13"/>
        <v>33143.74546585897</v>
      </c>
    </row>
    <row r="87" spans="1:13" s="3" customFormat="1" ht="17.25" customHeight="1">
      <c r="A87" s="32"/>
      <c r="B87" s="30" t="s">
        <v>125</v>
      </c>
      <c r="C87" s="30"/>
      <c r="D87" s="59"/>
      <c r="E87" s="76">
        <v>12</v>
      </c>
      <c r="F87" s="76">
        <v>12</v>
      </c>
      <c r="G87" s="76">
        <v>6</v>
      </c>
      <c r="H87" s="24">
        <f t="shared" si="9"/>
        <v>30</v>
      </c>
      <c r="I87" s="31">
        <v>712.54186416793254</v>
      </c>
      <c r="J87" s="25">
        <f t="shared" si="10"/>
        <v>8550.5023700151905</v>
      </c>
      <c r="K87" s="25">
        <f t="shared" si="11"/>
        <v>8550.5023700151905</v>
      </c>
      <c r="L87" s="25">
        <f t="shared" si="12"/>
        <v>4275.2511850075953</v>
      </c>
      <c r="M87" s="51">
        <f t="shared" si="13"/>
        <v>21376.255925037978</v>
      </c>
    </row>
    <row r="88" spans="1:13" s="3" customFormat="1" ht="17.25" customHeight="1">
      <c r="A88" s="32"/>
      <c r="B88" s="30" t="s">
        <v>125</v>
      </c>
      <c r="C88" s="30"/>
      <c r="D88" s="59"/>
      <c r="E88" s="76">
        <v>12</v>
      </c>
      <c r="F88" s="76">
        <v>12</v>
      </c>
      <c r="G88" s="76">
        <v>6</v>
      </c>
      <c r="H88" s="24">
        <f t="shared" si="9"/>
        <v>30</v>
      </c>
      <c r="I88" s="31">
        <v>712.54186416793254</v>
      </c>
      <c r="J88" s="25">
        <f t="shared" si="10"/>
        <v>8550.5023700151905</v>
      </c>
      <c r="K88" s="25">
        <f t="shared" si="11"/>
        <v>8550.5023700151905</v>
      </c>
      <c r="L88" s="25">
        <f t="shared" si="12"/>
        <v>4275.2511850075953</v>
      </c>
      <c r="M88" s="51">
        <f t="shared" si="13"/>
        <v>21376.255925037978</v>
      </c>
    </row>
    <row r="89" spans="1:13" s="3" customFormat="1" ht="17.25" customHeight="1">
      <c r="A89" s="32"/>
      <c r="B89" s="30" t="s">
        <v>126</v>
      </c>
      <c r="C89" s="30"/>
      <c r="D89" s="59"/>
      <c r="E89" s="76">
        <v>12</v>
      </c>
      <c r="F89" s="76">
        <v>12</v>
      </c>
      <c r="G89" s="76">
        <v>6</v>
      </c>
      <c r="H89" s="24">
        <f t="shared" si="9"/>
        <v>30</v>
      </c>
      <c r="I89" s="31">
        <v>89.127212166688025</v>
      </c>
      <c r="J89" s="25">
        <f t="shared" si="10"/>
        <v>1069.5265460002563</v>
      </c>
      <c r="K89" s="25">
        <f t="shared" si="11"/>
        <v>1069.5265460002563</v>
      </c>
      <c r="L89" s="25">
        <f t="shared" si="12"/>
        <v>534.76327300012815</v>
      </c>
      <c r="M89" s="51">
        <f t="shared" si="13"/>
        <v>2673.8163650006409</v>
      </c>
    </row>
    <row r="90" spans="1:13" s="3" customFormat="1" ht="17.25" customHeight="1">
      <c r="A90" s="32"/>
      <c r="B90" s="30" t="s">
        <v>126</v>
      </c>
      <c r="C90" s="30"/>
      <c r="D90" s="59"/>
      <c r="E90" s="76">
        <v>12</v>
      </c>
      <c r="F90" s="76">
        <v>12</v>
      </c>
      <c r="G90" s="76">
        <v>6</v>
      </c>
      <c r="H90" s="24">
        <f t="shared" si="9"/>
        <v>30</v>
      </c>
      <c r="I90" s="31">
        <v>89.127212166688025</v>
      </c>
      <c r="J90" s="25">
        <f t="shared" si="10"/>
        <v>1069.5265460002563</v>
      </c>
      <c r="K90" s="25">
        <f t="shared" si="11"/>
        <v>1069.5265460002563</v>
      </c>
      <c r="L90" s="25">
        <f t="shared" si="12"/>
        <v>534.76327300012815</v>
      </c>
      <c r="M90" s="51">
        <f t="shared" si="13"/>
        <v>2673.8163650006409</v>
      </c>
    </row>
    <row r="91" spans="1:13" s="3" customFormat="1" ht="15.75" customHeight="1">
      <c r="A91" s="32"/>
      <c r="B91" s="30"/>
      <c r="C91" s="30"/>
      <c r="D91" s="59"/>
      <c r="E91" s="76"/>
      <c r="F91" s="76"/>
      <c r="G91" s="76"/>
      <c r="H91" s="24"/>
      <c r="I91" s="31"/>
      <c r="J91" s="25"/>
      <c r="K91" s="25"/>
      <c r="L91" s="25"/>
      <c r="M91" s="51"/>
    </row>
    <row r="92" spans="1:13" s="3" customFormat="1" ht="15.75" customHeight="1">
      <c r="A92" s="32"/>
      <c r="B92" s="82" t="s">
        <v>127</v>
      </c>
      <c r="C92" s="83"/>
      <c r="D92" s="84"/>
      <c r="E92" s="83"/>
      <c r="F92" s="83"/>
      <c r="G92" s="83"/>
      <c r="H92" s="83"/>
      <c r="I92" s="83"/>
      <c r="J92" s="85">
        <f>J73+J45+J30+J16</f>
        <v>297570.82328528113</v>
      </c>
      <c r="K92" s="85">
        <f>K73+K45+K30+K16</f>
        <v>353187.09855944652</v>
      </c>
      <c r="L92" s="85">
        <f>L73+L45+L30+L16</f>
        <v>168877.9017055369</v>
      </c>
      <c r="M92" s="111">
        <f>M73+M45+M30+M16</f>
        <v>819635.82355026447</v>
      </c>
    </row>
    <row r="93" spans="1:13" s="3" customFormat="1" ht="15.75" customHeight="1">
      <c r="A93" s="86"/>
      <c r="B93" s="87"/>
      <c r="C93" s="88"/>
      <c r="D93" s="89"/>
      <c r="E93" s="88"/>
      <c r="F93" s="88"/>
      <c r="G93" s="88"/>
      <c r="H93" s="88"/>
      <c r="I93" s="88"/>
      <c r="J93" s="90"/>
      <c r="K93" s="90"/>
      <c r="L93" s="90"/>
      <c r="M93" s="112"/>
    </row>
    <row r="94" spans="1:13" ht="15.75" customHeight="1">
      <c r="A94" s="77"/>
      <c r="B94" s="43" t="s">
        <v>128</v>
      </c>
      <c r="C94" s="43"/>
      <c r="D94" s="69"/>
      <c r="E94" s="78"/>
      <c r="F94" s="78"/>
      <c r="G94" s="78"/>
      <c r="H94" s="43"/>
      <c r="I94" s="79"/>
      <c r="J94" s="80">
        <f>SUM(J95:J110)</f>
        <v>24221.738255156386</v>
      </c>
      <c r="K94" s="80">
        <f t="shared" ref="K94:M94" si="14">SUM(K95:K110)</f>
        <v>35403.817646089927</v>
      </c>
      <c r="L94" s="80">
        <f t="shared" si="14"/>
        <v>35403.817646089927</v>
      </c>
      <c r="M94" s="80">
        <f t="shared" si="14"/>
        <v>95029.373547336247</v>
      </c>
    </row>
    <row r="95" spans="1:13" s="4" customFormat="1" ht="15.75" customHeight="1">
      <c r="A95" s="32"/>
      <c r="B95" s="30" t="s">
        <v>129</v>
      </c>
      <c r="C95" s="30"/>
      <c r="D95" s="59"/>
      <c r="E95" s="76">
        <v>6</v>
      </c>
      <c r="F95" s="76">
        <v>12</v>
      </c>
      <c r="G95" s="76">
        <v>12</v>
      </c>
      <c r="H95" s="24">
        <f t="shared" ref="H95:H110" si="15">E95+F95+G95</f>
        <v>30</v>
      </c>
      <c r="I95" s="31">
        <v>594.79145696455043</v>
      </c>
      <c r="J95" s="25">
        <f t="shared" ref="J95:J110" si="16">E95*I95</f>
        <v>3568.7487417873026</v>
      </c>
      <c r="K95" s="25">
        <f t="shared" ref="K95:K110" si="17">F95*I95</f>
        <v>7137.4974835746052</v>
      </c>
      <c r="L95" s="25">
        <f t="shared" ref="L95:L110" si="18">G95*I95</f>
        <v>7137.4974835746052</v>
      </c>
      <c r="M95" s="51">
        <f t="shared" ref="M95:M110" si="19">J95+K95+L95</f>
        <v>17843.743708936512</v>
      </c>
    </row>
    <row r="96" spans="1:13" s="3" customFormat="1" ht="15.75" customHeight="1">
      <c r="A96" s="32"/>
      <c r="B96" s="30" t="s">
        <v>130</v>
      </c>
      <c r="C96" s="30"/>
      <c r="D96" s="59"/>
      <c r="E96" s="76">
        <v>6</v>
      </c>
      <c r="F96" s="76">
        <v>12</v>
      </c>
      <c r="G96" s="76">
        <v>12</v>
      </c>
      <c r="H96" s="24">
        <f t="shared" si="15"/>
        <v>30</v>
      </c>
      <c r="I96" s="31">
        <v>320.27232298091178</v>
      </c>
      <c r="J96" s="25">
        <f t="shared" si="16"/>
        <v>1921.6339378854707</v>
      </c>
      <c r="K96" s="25">
        <f t="shared" si="17"/>
        <v>3843.2678757709414</v>
      </c>
      <c r="L96" s="25">
        <f t="shared" si="18"/>
        <v>3843.2678757709414</v>
      </c>
      <c r="M96" s="51">
        <f t="shared" si="19"/>
        <v>9608.1696894273537</v>
      </c>
    </row>
    <row r="97" spans="1:13" s="3" customFormat="1" ht="30.75" customHeight="1">
      <c r="A97" s="32"/>
      <c r="B97" s="30" t="s">
        <v>131</v>
      </c>
      <c r="C97" s="30"/>
      <c r="D97" s="59"/>
      <c r="E97" s="76">
        <v>18</v>
      </c>
      <c r="F97" s="76">
        <v>36</v>
      </c>
      <c r="G97" s="76">
        <v>36</v>
      </c>
      <c r="H97" s="24">
        <f t="shared" si="15"/>
        <v>90</v>
      </c>
      <c r="I97" s="31">
        <v>137.25956699181933</v>
      </c>
      <c r="J97" s="25">
        <f t="shared" si="16"/>
        <v>2470.672205852748</v>
      </c>
      <c r="K97" s="25">
        <f t="shared" si="17"/>
        <v>4941.344411705496</v>
      </c>
      <c r="L97" s="25">
        <f t="shared" si="18"/>
        <v>4941.344411705496</v>
      </c>
      <c r="M97" s="51">
        <f t="shared" si="19"/>
        <v>12353.361029263739</v>
      </c>
    </row>
    <row r="98" spans="1:13" s="3" customFormat="1" ht="30.75" customHeight="1">
      <c r="A98" s="32"/>
      <c r="B98" s="30" t="s">
        <v>132</v>
      </c>
      <c r="C98" s="30"/>
      <c r="D98" s="59"/>
      <c r="E98" s="76">
        <v>2</v>
      </c>
      <c r="F98" s="76">
        <v>4</v>
      </c>
      <c r="G98" s="76">
        <v>4</v>
      </c>
      <c r="H98" s="24">
        <f t="shared" si="15"/>
        <v>10</v>
      </c>
      <c r="I98" s="31">
        <v>183.01275598909245</v>
      </c>
      <c r="J98" s="25">
        <f t="shared" si="16"/>
        <v>366.02551197818491</v>
      </c>
      <c r="K98" s="25">
        <f t="shared" si="17"/>
        <v>732.05102395636982</v>
      </c>
      <c r="L98" s="25">
        <f t="shared" si="18"/>
        <v>732.05102395636982</v>
      </c>
      <c r="M98" s="51">
        <f t="shared" si="19"/>
        <v>1830.1275598909244</v>
      </c>
    </row>
    <row r="99" spans="1:13" s="3" customFormat="1" ht="15" customHeight="1">
      <c r="A99" s="32"/>
      <c r="B99" s="30" t="s">
        <v>133</v>
      </c>
      <c r="C99" s="30"/>
      <c r="D99" s="59"/>
      <c r="E99" s="76">
        <v>4</v>
      </c>
      <c r="F99" s="76">
        <v>0</v>
      </c>
      <c r="G99" s="76">
        <v>0</v>
      </c>
      <c r="H99" s="24">
        <f t="shared" si="15"/>
        <v>4</v>
      </c>
      <c r="I99" s="31">
        <v>686.29783495909669</v>
      </c>
      <c r="J99" s="25">
        <f t="shared" si="16"/>
        <v>2745.1913398363868</v>
      </c>
      <c r="K99" s="25">
        <f t="shared" si="17"/>
        <v>0</v>
      </c>
      <c r="L99" s="25">
        <f t="shared" si="18"/>
        <v>0</v>
      </c>
      <c r="M99" s="51">
        <f t="shared" si="19"/>
        <v>2745.1913398363868</v>
      </c>
    </row>
    <row r="100" spans="1:13" s="3" customFormat="1" ht="15" customHeight="1">
      <c r="A100" s="32"/>
      <c r="B100" s="30" t="s">
        <v>134</v>
      </c>
      <c r="C100" s="30"/>
      <c r="D100" s="59"/>
      <c r="E100" s="76">
        <v>1</v>
      </c>
      <c r="F100" s="76">
        <v>0</v>
      </c>
      <c r="G100" s="76">
        <v>0</v>
      </c>
      <c r="H100" s="24">
        <f t="shared" si="15"/>
        <v>1</v>
      </c>
      <c r="I100" s="31">
        <v>457.53188997273111</v>
      </c>
      <c r="J100" s="25">
        <f t="shared" si="16"/>
        <v>457.53188997273111</v>
      </c>
      <c r="K100" s="25">
        <f t="shared" si="17"/>
        <v>0</v>
      </c>
      <c r="L100" s="25">
        <f t="shared" si="18"/>
        <v>0</v>
      </c>
      <c r="M100" s="51">
        <f t="shared" si="19"/>
        <v>457.53188997273111</v>
      </c>
    </row>
    <row r="101" spans="1:13" s="3" customFormat="1" ht="15" customHeight="1">
      <c r="A101" s="32"/>
      <c r="B101" s="30" t="s">
        <v>135</v>
      </c>
      <c r="C101" s="30"/>
      <c r="D101" s="59"/>
      <c r="E101" s="76">
        <v>1</v>
      </c>
      <c r="F101" s="76">
        <v>0</v>
      </c>
      <c r="G101" s="76">
        <v>0</v>
      </c>
      <c r="H101" s="24">
        <f t="shared" si="15"/>
        <v>1</v>
      </c>
      <c r="I101" s="31">
        <v>1372.5956699181934</v>
      </c>
      <c r="J101" s="25">
        <f t="shared" si="16"/>
        <v>1372.5956699181934</v>
      </c>
      <c r="K101" s="25">
        <f t="shared" si="17"/>
        <v>0</v>
      </c>
      <c r="L101" s="25">
        <f t="shared" si="18"/>
        <v>0</v>
      </c>
      <c r="M101" s="51">
        <f t="shared" si="19"/>
        <v>1372.5956699181934</v>
      </c>
    </row>
    <row r="102" spans="1:13" s="3" customFormat="1" ht="15" customHeight="1">
      <c r="A102" s="32"/>
      <c r="B102" s="30" t="s">
        <v>136</v>
      </c>
      <c r="C102" s="30"/>
      <c r="D102" s="59"/>
      <c r="E102" s="76">
        <v>1</v>
      </c>
      <c r="F102" s="76">
        <v>0</v>
      </c>
      <c r="G102" s="76">
        <v>0</v>
      </c>
      <c r="H102" s="24">
        <f t="shared" si="15"/>
        <v>1</v>
      </c>
      <c r="I102" s="31">
        <v>2287.6594498636555</v>
      </c>
      <c r="J102" s="25">
        <f t="shared" si="16"/>
        <v>2287.6594498636555</v>
      </c>
      <c r="K102" s="25">
        <f t="shared" si="17"/>
        <v>0</v>
      </c>
      <c r="L102" s="25">
        <f t="shared" si="18"/>
        <v>0</v>
      </c>
      <c r="M102" s="51">
        <f t="shared" si="19"/>
        <v>2287.6594498636555</v>
      </c>
    </row>
    <row r="103" spans="1:13" s="3" customFormat="1" ht="15" customHeight="1">
      <c r="A103" s="32"/>
      <c r="B103" s="30" t="s">
        <v>137</v>
      </c>
      <c r="C103" s="30"/>
      <c r="D103" s="59"/>
      <c r="E103" s="76">
        <v>6</v>
      </c>
      <c r="F103" s="76">
        <v>12</v>
      </c>
      <c r="G103" s="76">
        <v>12</v>
      </c>
      <c r="H103" s="24">
        <f t="shared" si="15"/>
        <v>30</v>
      </c>
      <c r="I103" s="31">
        <v>45.753188997273114</v>
      </c>
      <c r="J103" s="25">
        <f t="shared" si="16"/>
        <v>274.51913398363865</v>
      </c>
      <c r="K103" s="25">
        <f t="shared" si="17"/>
        <v>549.03826796727731</v>
      </c>
      <c r="L103" s="25">
        <f t="shared" si="18"/>
        <v>549.03826796727731</v>
      </c>
      <c r="M103" s="51">
        <f t="shared" si="19"/>
        <v>1372.5956699181934</v>
      </c>
    </row>
    <row r="104" spans="1:13" s="3" customFormat="1" ht="15" customHeight="1">
      <c r="A104" s="32"/>
      <c r="B104" s="30" t="s">
        <v>138</v>
      </c>
      <c r="C104" s="30"/>
      <c r="D104" s="59"/>
      <c r="E104" s="76">
        <v>6</v>
      </c>
      <c r="F104" s="76">
        <v>12</v>
      </c>
      <c r="G104" s="76">
        <v>12</v>
      </c>
      <c r="H104" s="24">
        <f t="shared" si="15"/>
        <v>30</v>
      </c>
      <c r="I104" s="31">
        <v>45.753188997273114</v>
      </c>
      <c r="J104" s="25">
        <f t="shared" si="16"/>
        <v>274.51913398363865</v>
      </c>
      <c r="K104" s="25">
        <f t="shared" si="17"/>
        <v>549.03826796727731</v>
      </c>
      <c r="L104" s="25">
        <f t="shared" si="18"/>
        <v>549.03826796727731</v>
      </c>
      <c r="M104" s="51">
        <f t="shared" si="19"/>
        <v>1372.5956699181934</v>
      </c>
    </row>
    <row r="105" spans="1:13" s="3" customFormat="1" ht="15" customHeight="1">
      <c r="A105" s="32"/>
      <c r="B105" s="30" t="s">
        <v>139</v>
      </c>
      <c r="C105" s="30"/>
      <c r="D105" s="59"/>
      <c r="E105" s="76">
        <v>6</v>
      </c>
      <c r="F105" s="76">
        <v>12</v>
      </c>
      <c r="G105" s="76">
        <v>12</v>
      </c>
      <c r="H105" s="24">
        <f t="shared" si="15"/>
        <v>30</v>
      </c>
      <c r="I105" s="31">
        <v>13.725956699181934</v>
      </c>
      <c r="J105" s="25">
        <f t="shared" si="16"/>
        <v>82.355740195091599</v>
      </c>
      <c r="K105" s="25">
        <f t="shared" si="17"/>
        <v>164.7114803901832</v>
      </c>
      <c r="L105" s="25">
        <f t="shared" si="18"/>
        <v>164.7114803901832</v>
      </c>
      <c r="M105" s="51">
        <f t="shared" si="19"/>
        <v>411.77870097545804</v>
      </c>
    </row>
    <row r="106" spans="1:13" s="3" customFormat="1" ht="15" customHeight="1">
      <c r="A106" s="32"/>
      <c r="B106" s="30" t="s">
        <v>140</v>
      </c>
      <c r="C106" s="30"/>
      <c r="D106" s="59"/>
      <c r="E106" s="76">
        <v>6</v>
      </c>
      <c r="F106" s="76">
        <v>12</v>
      </c>
      <c r="G106" s="76">
        <v>12</v>
      </c>
      <c r="H106" s="24">
        <f t="shared" si="15"/>
        <v>30</v>
      </c>
      <c r="I106" s="31">
        <v>1098.0765359345546</v>
      </c>
      <c r="J106" s="25">
        <f t="shared" si="16"/>
        <v>6588.4592156073277</v>
      </c>
      <c r="K106" s="25">
        <f t="shared" si="17"/>
        <v>13176.918431214655</v>
      </c>
      <c r="L106" s="25">
        <f t="shared" si="18"/>
        <v>13176.918431214655</v>
      </c>
      <c r="M106" s="51">
        <f t="shared" si="19"/>
        <v>32942.296078036641</v>
      </c>
    </row>
    <row r="107" spans="1:13" s="3" customFormat="1" ht="15" customHeight="1">
      <c r="A107" s="32"/>
      <c r="B107" s="30" t="s">
        <v>141</v>
      </c>
      <c r="C107" s="30"/>
      <c r="D107" s="59"/>
      <c r="E107" s="76">
        <v>1080</v>
      </c>
      <c r="F107" s="76">
        <v>2160</v>
      </c>
      <c r="G107" s="76">
        <v>2160</v>
      </c>
      <c r="H107" s="24">
        <f t="shared" si="15"/>
        <v>5400</v>
      </c>
      <c r="I107" s="31">
        <v>1.1438297249318279</v>
      </c>
      <c r="J107" s="25">
        <f t="shared" si="16"/>
        <v>1235.3361029263742</v>
      </c>
      <c r="K107" s="25">
        <f t="shared" si="17"/>
        <v>2470.6722058527484</v>
      </c>
      <c r="L107" s="25">
        <f t="shared" si="18"/>
        <v>2470.6722058527484</v>
      </c>
      <c r="M107" s="51">
        <f t="shared" si="19"/>
        <v>6176.6805146318711</v>
      </c>
    </row>
    <row r="108" spans="1:13" s="3" customFormat="1" ht="15" customHeight="1">
      <c r="A108" s="32"/>
      <c r="B108" s="30" t="s">
        <v>142</v>
      </c>
      <c r="C108" s="30"/>
      <c r="D108" s="59"/>
      <c r="E108" s="76">
        <v>6</v>
      </c>
      <c r="F108" s="76">
        <v>12</v>
      </c>
      <c r="G108" s="76">
        <v>12</v>
      </c>
      <c r="H108" s="24">
        <f t="shared" si="15"/>
        <v>30</v>
      </c>
      <c r="I108" s="31">
        <v>91.506377994546227</v>
      </c>
      <c r="J108" s="25">
        <f t="shared" si="16"/>
        <v>549.03826796727731</v>
      </c>
      <c r="K108" s="25">
        <f t="shared" si="17"/>
        <v>1098.0765359345546</v>
      </c>
      <c r="L108" s="25">
        <f t="shared" si="18"/>
        <v>1098.0765359345546</v>
      </c>
      <c r="M108" s="51">
        <f t="shared" si="19"/>
        <v>2745.1913398363868</v>
      </c>
    </row>
    <row r="109" spans="1:13" s="3" customFormat="1" ht="15" customHeight="1">
      <c r="A109" s="32"/>
      <c r="B109" s="30" t="s">
        <v>143</v>
      </c>
      <c r="C109" s="30"/>
      <c r="D109" s="59"/>
      <c r="E109" s="76">
        <v>6</v>
      </c>
      <c r="F109" s="76">
        <v>12</v>
      </c>
      <c r="G109" s="76">
        <v>12</v>
      </c>
      <c r="H109" s="24">
        <f t="shared" si="15"/>
        <v>30</v>
      </c>
      <c r="I109" s="31">
        <v>4.5753188997273115</v>
      </c>
      <c r="J109" s="25">
        <f t="shared" si="16"/>
        <v>27.451913398363871</v>
      </c>
      <c r="K109" s="25">
        <f t="shared" si="17"/>
        <v>54.903826796727742</v>
      </c>
      <c r="L109" s="25">
        <f t="shared" si="18"/>
        <v>54.903826796727742</v>
      </c>
      <c r="M109" s="51">
        <f t="shared" si="19"/>
        <v>137.25956699181936</v>
      </c>
    </row>
    <row r="110" spans="1:13" s="3" customFormat="1" ht="15" customHeight="1">
      <c r="A110" s="32"/>
      <c r="B110" s="30" t="s">
        <v>144</v>
      </c>
      <c r="C110" s="30"/>
      <c r="D110" s="59"/>
      <c r="E110" s="76">
        <v>0</v>
      </c>
      <c r="F110" s="76">
        <v>1</v>
      </c>
      <c r="G110" s="76">
        <v>1</v>
      </c>
      <c r="H110" s="24">
        <f t="shared" si="15"/>
        <v>2</v>
      </c>
      <c r="I110" s="31">
        <v>686.29783495909669</v>
      </c>
      <c r="J110" s="25">
        <f t="shared" si="16"/>
        <v>0</v>
      </c>
      <c r="K110" s="25">
        <f t="shared" si="17"/>
        <v>686.29783495909669</v>
      </c>
      <c r="L110" s="25">
        <f t="shared" si="18"/>
        <v>686.29783495909669</v>
      </c>
      <c r="M110" s="51">
        <f t="shared" si="19"/>
        <v>1372.5956699181934</v>
      </c>
    </row>
    <row r="111" spans="1:13" s="3" customFormat="1" ht="15" customHeight="1">
      <c r="A111" s="32"/>
      <c r="B111" s="30"/>
      <c r="C111" s="30"/>
      <c r="D111" s="59"/>
      <c r="E111" s="76"/>
      <c r="F111" s="76"/>
      <c r="G111" s="76"/>
      <c r="H111" s="24"/>
      <c r="I111" s="31"/>
      <c r="J111" s="25"/>
      <c r="K111" s="25"/>
      <c r="L111" s="25"/>
      <c r="M111" s="51"/>
    </row>
    <row r="112" spans="1:13" s="3" customFormat="1" ht="15" customHeight="1">
      <c r="A112" s="77"/>
      <c r="B112" s="43" t="s">
        <v>145</v>
      </c>
      <c r="C112" s="43"/>
      <c r="D112" s="69"/>
      <c r="E112" s="78"/>
      <c r="F112" s="78"/>
      <c r="G112" s="78"/>
      <c r="H112" s="43"/>
      <c r="I112" s="79"/>
      <c r="J112" s="80">
        <f>SUM(J113:J127)</f>
        <v>105103.13280979486</v>
      </c>
      <c r="K112" s="80">
        <f t="shared" ref="K112:M112" si="20">SUM(K113:K127)</f>
        <v>105103.13280979486</v>
      </c>
      <c r="L112" s="80">
        <f t="shared" si="20"/>
        <v>52551.566404897429</v>
      </c>
      <c r="M112" s="80">
        <f t="shared" si="20"/>
        <v>262757.8320244872</v>
      </c>
    </row>
    <row r="113" spans="1:13" s="3" customFormat="1" ht="15" customHeight="1">
      <c r="A113" s="32"/>
      <c r="B113" s="30" t="s">
        <v>146</v>
      </c>
      <c r="C113" s="30"/>
      <c r="D113" s="59"/>
      <c r="E113" s="76">
        <v>12</v>
      </c>
      <c r="F113" s="76">
        <v>12</v>
      </c>
      <c r="G113" s="76">
        <v>6</v>
      </c>
      <c r="H113" s="24">
        <v>30</v>
      </c>
      <c r="I113" s="31">
        <v>1698.2004423418314</v>
      </c>
      <c r="J113" s="25">
        <v>20378.405308101977</v>
      </c>
      <c r="K113" s="25">
        <v>20378.405308101977</v>
      </c>
      <c r="L113" s="25">
        <v>10189.202654050989</v>
      </c>
      <c r="M113" s="51">
        <v>50946.013270254945</v>
      </c>
    </row>
    <row r="114" spans="1:13" s="3" customFormat="1" ht="15" customHeight="1">
      <c r="A114" s="32"/>
      <c r="B114" s="30" t="s">
        <v>147</v>
      </c>
      <c r="C114" s="30"/>
      <c r="D114" s="59"/>
      <c r="E114" s="76">
        <v>12</v>
      </c>
      <c r="F114" s="76">
        <v>12</v>
      </c>
      <c r="G114" s="76">
        <v>6</v>
      </c>
      <c r="H114" s="24">
        <v>30</v>
      </c>
      <c r="I114" s="31">
        <v>1229.5691696711262</v>
      </c>
      <c r="J114" s="25">
        <v>14754.830036053514</v>
      </c>
      <c r="K114" s="25">
        <v>14754.830036053514</v>
      </c>
      <c r="L114" s="25">
        <v>7377.415018026757</v>
      </c>
      <c r="M114" s="51">
        <v>36887.075090133789</v>
      </c>
    </row>
    <row r="115" spans="1:13" s="3" customFormat="1" ht="15" customHeight="1">
      <c r="A115" s="32"/>
      <c r="B115" s="30" t="s">
        <v>148</v>
      </c>
      <c r="C115" s="30"/>
      <c r="D115" s="59"/>
      <c r="E115" s="76">
        <v>12</v>
      </c>
      <c r="F115" s="76">
        <v>12</v>
      </c>
      <c r="G115" s="76">
        <v>6</v>
      </c>
      <c r="H115" s="24">
        <v>30</v>
      </c>
      <c r="I115" s="31">
        <v>712.54186416793254</v>
      </c>
      <c r="J115" s="25">
        <v>8550.5023700151905</v>
      </c>
      <c r="K115" s="25">
        <v>8550.5023700151905</v>
      </c>
      <c r="L115" s="25">
        <v>4275.2511850075953</v>
      </c>
      <c r="M115" s="51">
        <v>21376.255925037978</v>
      </c>
    </row>
    <row r="116" spans="1:13" s="3" customFormat="1" ht="15" customHeight="1">
      <c r="A116" s="32"/>
      <c r="B116" s="30" t="s">
        <v>149</v>
      </c>
      <c r="C116" s="30"/>
      <c r="D116" s="59"/>
      <c r="E116" s="76">
        <v>12</v>
      </c>
      <c r="F116" s="76">
        <v>12</v>
      </c>
      <c r="G116" s="76">
        <v>6</v>
      </c>
      <c r="H116" s="24">
        <v>30</v>
      </c>
      <c r="I116" s="31">
        <v>1089.5518435789975</v>
      </c>
      <c r="J116" s="25">
        <v>13074.622122947971</v>
      </c>
      <c r="K116" s="25">
        <v>13074.622122947971</v>
      </c>
      <c r="L116" s="25">
        <v>6537.3110614739853</v>
      </c>
      <c r="M116" s="51">
        <v>32686.555307369927</v>
      </c>
    </row>
    <row r="117" spans="1:13" s="3" customFormat="1" ht="15" customHeight="1">
      <c r="A117" s="32"/>
      <c r="B117" s="30" t="s">
        <v>150</v>
      </c>
      <c r="C117" s="30"/>
      <c r="D117" s="59"/>
      <c r="E117" s="76">
        <v>12</v>
      </c>
      <c r="F117" s="76">
        <v>12</v>
      </c>
      <c r="G117" s="76">
        <v>6</v>
      </c>
      <c r="H117" s="24">
        <v>30</v>
      </c>
      <c r="I117" s="31">
        <v>712.54186416793254</v>
      </c>
      <c r="J117" s="25">
        <v>8550.5023700151905</v>
      </c>
      <c r="K117" s="25">
        <v>8550.5023700151905</v>
      </c>
      <c r="L117" s="25">
        <v>4275.2511850075953</v>
      </c>
      <c r="M117" s="51">
        <v>21376.255925037978</v>
      </c>
    </row>
    <row r="118" spans="1:13" s="3" customFormat="1" ht="15" customHeight="1">
      <c r="A118" s="32"/>
      <c r="B118" s="30" t="s">
        <v>151</v>
      </c>
      <c r="C118" s="30"/>
      <c r="D118" s="59"/>
      <c r="E118" s="76">
        <v>12</v>
      </c>
      <c r="F118" s="76">
        <v>12</v>
      </c>
      <c r="G118" s="76">
        <v>6</v>
      </c>
      <c r="H118" s="24">
        <v>30</v>
      </c>
      <c r="I118" s="31">
        <v>712.54186416793254</v>
      </c>
      <c r="J118" s="25">
        <v>8550.5023700151905</v>
      </c>
      <c r="K118" s="25">
        <v>8550.5023700151905</v>
      </c>
      <c r="L118" s="25">
        <v>4275.2511850075953</v>
      </c>
      <c r="M118" s="51">
        <v>21376.255925037978</v>
      </c>
    </row>
    <row r="119" spans="1:13" s="3" customFormat="1" ht="15" customHeight="1">
      <c r="A119" s="32"/>
      <c r="B119" s="30" t="s">
        <v>152</v>
      </c>
      <c r="C119" s="30"/>
      <c r="D119" s="59"/>
      <c r="E119" s="76">
        <v>12</v>
      </c>
      <c r="F119" s="76">
        <v>12</v>
      </c>
      <c r="G119" s="76">
        <v>6</v>
      </c>
      <c r="H119" s="24">
        <v>30</v>
      </c>
      <c r="I119" s="31">
        <v>537.769257517249</v>
      </c>
      <c r="J119" s="25">
        <v>6453.2310902069876</v>
      </c>
      <c r="K119" s="25">
        <v>6453.2310902069876</v>
      </c>
      <c r="L119" s="25">
        <v>3226.6155451034938</v>
      </c>
      <c r="M119" s="51">
        <v>16133.077725517469</v>
      </c>
    </row>
    <row r="120" spans="1:13" s="3" customFormat="1" ht="15" customHeight="1">
      <c r="A120" s="32"/>
      <c r="B120" s="30" t="s">
        <v>153</v>
      </c>
      <c r="C120" s="30"/>
      <c r="D120" s="59"/>
      <c r="E120" s="76">
        <v>12</v>
      </c>
      <c r="F120" s="76">
        <v>12</v>
      </c>
      <c r="G120" s="76">
        <v>6</v>
      </c>
      <c r="H120" s="24">
        <v>30</v>
      </c>
      <c r="I120" s="31">
        <v>712.54186416793254</v>
      </c>
      <c r="J120" s="25">
        <v>8550.5023700151905</v>
      </c>
      <c r="K120" s="25">
        <v>8550.5023700151905</v>
      </c>
      <c r="L120" s="25">
        <v>4275.2511850075953</v>
      </c>
      <c r="M120" s="51">
        <v>21376.255925037978</v>
      </c>
    </row>
    <row r="121" spans="1:13" s="3" customFormat="1" ht="15" customHeight="1">
      <c r="A121" s="32"/>
      <c r="B121" s="30" t="s">
        <v>154</v>
      </c>
      <c r="C121" s="30"/>
      <c r="D121" s="59"/>
      <c r="E121" s="76">
        <v>12</v>
      </c>
      <c r="F121" s="76">
        <v>12</v>
      </c>
      <c r="G121" s="76">
        <v>6</v>
      </c>
      <c r="H121" s="24">
        <v>30</v>
      </c>
      <c r="I121" s="31">
        <v>712.54186416793254</v>
      </c>
      <c r="J121" s="25">
        <v>8550.5023700151905</v>
      </c>
      <c r="K121" s="25">
        <v>8550.5023700151905</v>
      </c>
      <c r="L121" s="25">
        <v>4275.2511850075953</v>
      </c>
      <c r="M121" s="51">
        <v>21376.255925037978</v>
      </c>
    </row>
    <row r="122" spans="1:13" s="3" customFormat="1" ht="15" customHeight="1">
      <c r="A122" s="32"/>
      <c r="B122" s="30" t="s">
        <v>155</v>
      </c>
      <c r="C122" s="30"/>
      <c r="D122" s="59"/>
      <c r="E122" s="76">
        <v>12</v>
      </c>
      <c r="F122" s="76">
        <v>12</v>
      </c>
      <c r="G122" s="76">
        <v>6</v>
      </c>
      <c r="H122" s="24">
        <v>30</v>
      </c>
      <c r="I122" s="31">
        <v>195.15830603393056</v>
      </c>
      <c r="J122" s="25">
        <v>2341.8996724071667</v>
      </c>
      <c r="K122" s="25">
        <v>2341.8996724071667</v>
      </c>
      <c r="L122" s="25">
        <v>1170.9498362035833</v>
      </c>
      <c r="M122" s="51">
        <v>5854.7491810179163</v>
      </c>
    </row>
    <row r="123" spans="1:13" s="3" customFormat="1" ht="15" customHeight="1">
      <c r="A123" s="32"/>
      <c r="B123" s="30" t="s">
        <v>156</v>
      </c>
      <c r="C123" s="30"/>
      <c r="D123" s="59"/>
      <c r="E123" s="76">
        <v>12</v>
      </c>
      <c r="F123" s="76">
        <v>12</v>
      </c>
      <c r="G123" s="76">
        <v>6</v>
      </c>
      <c r="H123" s="24">
        <v>30</v>
      </c>
      <c r="I123" s="31">
        <v>89.127212166688025</v>
      </c>
      <c r="J123" s="25">
        <v>1069.5265460002563</v>
      </c>
      <c r="K123" s="25">
        <v>1069.5265460002563</v>
      </c>
      <c r="L123" s="25">
        <v>534.76327300012815</v>
      </c>
      <c r="M123" s="51">
        <v>2673.8163650006409</v>
      </c>
    </row>
    <row r="124" spans="1:13" ht="15" customHeight="1">
      <c r="A124" s="32"/>
      <c r="B124" s="30" t="s">
        <v>157</v>
      </c>
      <c r="C124" s="30"/>
      <c r="D124" s="59"/>
      <c r="E124" s="76">
        <v>12</v>
      </c>
      <c r="F124" s="76">
        <v>12</v>
      </c>
      <c r="G124" s="76">
        <v>6</v>
      </c>
      <c r="H124" s="24">
        <v>30</v>
      </c>
      <c r="I124" s="31">
        <v>89.127212166688025</v>
      </c>
      <c r="J124" s="25">
        <v>1069.5265460002563</v>
      </c>
      <c r="K124" s="25">
        <v>1069.5265460002563</v>
      </c>
      <c r="L124" s="25">
        <v>534.76327300012815</v>
      </c>
      <c r="M124" s="51">
        <v>2673.8163650006409</v>
      </c>
    </row>
    <row r="125" spans="1:13" ht="15" customHeight="1">
      <c r="A125" s="32"/>
      <c r="B125" s="30" t="s">
        <v>158</v>
      </c>
      <c r="C125" s="30"/>
      <c r="D125" s="59"/>
      <c r="E125" s="76">
        <v>12</v>
      </c>
      <c r="F125" s="76">
        <v>12</v>
      </c>
      <c r="G125" s="76">
        <v>6</v>
      </c>
      <c r="H125" s="24">
        <v>30</v>
      </c>
      <c r="I125" s="31">
        <v>89.127212166688025</v>
      </c>
      <c r="J125" s="25">
        <v>1069.5265460002563</v>
      </c>
      <c r="K125" s="25">
        <v>1069.5265460002563</v>
      </c>
      <c r="L125" s="25">
        <v>534.76327300012815</v>
      </c>
      <c r="M125" s="51">
        <v>2673.8163650006409</v>
      </c>
    </row>
    <row r="126" spans="1:13" ht="15" customHeight="1">
      <c r="A126" s="32"/>
      <c r="B126" s="30" t="s">
        <v>159</v>
      </c>
      <c r="C126" s="30"/>
      <c r="D126" s="59"/>
      <c r="E126" s="76">
        <v>12</v>
      </c>
      <c r="F126" s="76">
        <v>12</v>
      </c>
      <c r="G126" s="76">
        <v>6</v>
      </c>
      <c r="H126" s="24">
        <v>30</v>
      </c>
      <c r="I126" s="31">
        <v>89.127212166688025</v>
      </c>
      <c r="J126" s="25">
        <v>1069.5265460002563</v>
      </c>
      <c r="K126" s="25">
        <v>1069.5265460002563</v>
      </c>
      <c r="L126" s="25">
        <v>534.76327300012815</v>
      </c>
      <c r="M126" s="51">
        <v>2673.8163650006409</v>
      </c>
    </row>
    <row r="127" spans="1:13" ht="15" customHeight="1">
      <c r="A127" s="32"/>
      <c r="B127" s="30" t="s">
        <v>160</v>
      </c>
      <c r="C127" s="30"/>
      <c r="D127" s="59"/>
      <c r="E127" s="76">
        <v>12</v>
      </c>
      <c r="F127" s="76">
        <v>12</v>
      </c>
      <c r="G127" s="76">
        <v>6</v>
      </c>
      <c r="H127" s="24">
        <v>30</v>
      </c>
      <c r="I127" s="31">
        <v>89.127212166688025</v>
      </c>
      <c r="J127" s="25">
        <v>1069.5265460002563</v>
      </c>
      <c r="K127" s="25">
        <v>1069.5265460002563</v>
      </c>
      <c r="L127" s="25">
        <v>534.76327300012815</v>
      </c>
      <c r="M127" s="51">
        <v>2673.8163650006409</v>
      </c>
    </row>
    <row r="128" spans="1:13" ht="15" customHeight="1">
      <c r="A128" s="32"/>
      <c r="B128" s="30"/>
      <c r="C128" s="30"/>
      <c r="D128" s="59"/>
      <c r="E128" s="76"/>
      <c r="F128" s="76"/>
      <c r="G128" s="76"/>
      <c r="H128" s="24"/>
      <c r="I128" s="31"/>
      <c r="J128" s="25"/>
      <c r="K128" s="25"/>
      <c r="L128" s="25"/>
      <c r="M128" s="51"/>
    </row>
    <row r="129" spans="1:13" ht="15" customHeight="1">
      <c r="A129" s="32"/>
      <c r="B129" s="82" t="s">
        <v>161</v>
      </c>
      <c r="C129" s="83"/>
      <c r="D129" s="84"/>
      <c r="E129" s="83"/>
      <c r="F129" s="83"/>
      <c r="G129" s="83"/>
      <c r="H129" s="83"/>
      <c r="I129" s="83"/>
      <c r="J129" s="93">
        <f>J112+J94</f>
        <v>129324.87106495124</v>
      </c>
      <c r="K129" s="93">
        <f t="shared" ref="K129:M129" si="21">K112+K94</f>
        <v>140506.9504558848</v>
      </c>
      <c r="L129" s="93">
        <f t="shared" si="21"/>
        <v>87955.384050987355</v>
      </c>
      <c r="M129" s="113">
        <f t="shared" si="21"/>
        <v>357787.20557182346</v>
      </c>
    </row>
    <row r="130" spans="1:13" ht="15" customHeight="1">
      <c r="A130" s="15"/>
      <c r="B130" s="39"/>
      <c r="C130" s="38"/>
      <c r="D130" s="63"/>
      <c r="E130" s="15"/>
      <c r="F130" s="15"/>
      <c r="G130" s="15"/>
      <c r="H130" s="15"/>
      <c r="I130" s="94"/>
      <c r="J130" s="40"/>
      <c r="K130" s="40"/>
      <c r="L130" s="40"/>
      <c r="M130" s="53"/>
    </row>
    <row r="131" spans="1:13" ht="15" customHeight="1">
      <c r="A131" s="32"/>
      <c r="B131" s="95" t="s">
        <v>162</v>
      </c>
      <c r="C131" s="96"/>
      <c r="D131" s="97"/>
      <c r="E131" s="96"/>
      <c r="F131" s="96"/>
      <c r="G131" s="96"/>
      <c r="H131" s="96"/>
      <c r="I131" s="96"/>
      <c r="J131" s="98">
        <f>J129+J92</f>
        <v>426895.69435023237</v>
      </c>
      <c r="K131" s="98">
        <f t="shared" ref="K131:M131" si="22">K129+K92</f>
        <v>493694.04901533131</v>
      </c>
      <c r="L131" s="98">
        <f t="shared" si="22"/>
        <v>256833.28575652424</v>
      </c>
      <c r="M131" s="114">
        <f t="shared" si="22"/>
        <v>1177423.0291220879</v>
      </c>
    </row>
  </sheetData>
  <mergeCells count="1">
    <mergeCell ref="B36:B37"/>
  </mergeCells>
  <hyperlinks>
    <hyperlink ref="C11" r:id="rId1" xr:uid="{00000000-0004-0000-00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1"/>
  <sheetViews>
    <sheetView topLeftCell="A72" workbookViewId="0">
      <selection activeCell="B20" sqref="B20"/>
    </sheetView>
  </sheetViews>
  <sheetFormatPr defaultColWidth="11.453125" defaultRowHeight="14.5"/>
  <cols>
    <col min="1" max="1" width="3" style="5" customWidth="1"/>
    <col min="2" max="2" width="55.453125" style="41" customWidth="1"/>
    <col min="3" max="3" width="42.81640625" style="5" customWidth="1"/>
    <col min="4" max="4" width="17" style="64" customWidth="1"/>
    <col min="5" max="5" width="10" style="5" customWidth="1"/>
    <col min="6" max="6" width="8.7265625" style="5" customWidth="1"/>
    <col min="7" max="7" width="8.81640625" style="5" customWidth="1"/>
    <col min="8" max="8" width="9.26953125" style="5" customWidth="1"/>
    <col min="9" max="9" width="11.26953125" style="5" customWidth="1"/>
    <col min="10" max="10" width="10.453125" style="5" customWidth="1"/>
    <col min="11" max="11" width="10.26953125" style="5" customWidth="1"/>
    <col min="12" max="12" width="10.1796875" style="5" customWidth="1"/>
    <col min="13" max="13" width="15.26953125" style="5" customWidth="1"/>
    <col min="14" max="14" width="11.453125" style="5"/>
    <col min="15" max="15" width="3.7265625" style="42" customWidth="1"/>
    <col min="16" max="16" width="49.1796875" style="5" customWidth="1"/>
    <col min="17" max="16384" width="11.453125" style="5"/>
  </cols>
  <sheetData>
    <row r="1" spans="1:13">
      <c r="A1" s="7"/>
      <c r="B1" s="8" t="s">
        <v>163</v>
      </c>
      <c r="C1" s="8"/>
      <c r="D1" s="54"/>
      <c r="E1" s="7"/>
      <c r="F1" s="7"/>
      <c r="G1" s="7"/>
      <c r="H1" s="7"/>
      <c r="I1" s="9"/>
      <c r="J1" s="9"/>
      <c r="K1" s="9"/>
      <c r="L1" s="9"/>
      <c r="M1" s="46"/>
    </row>
    <row r="2" spans="1:13" ht="28">
      <c r="A2" s="7"/>
      <c r="B2" s="8" t="s">
        <v>2</v>
      </c>
      <c r="C2" s="8"/>
      <c r="D2" s="54"/>
      <c r="E2" s="7"/>
      <c r="F2" s="7"/>
      <c r="G2" s="7"/>
      <c r="H2" s="7"/>
      <c r="I2" s="9"/>
      <c r="J2" s="9"/>
      <c r="K2" s="9"/>
      <c r="L2" s="9"/>
      <c r="M2" s="46"/>
    </row>
    <row r="3" spans="1:13">
      <c r="A3" s="7"/>
      <c r="B3" s="8" t="s">
        <v>3</v>
      </c>
      <c r="C3" s="8"/>
      <c r="D3" s="54"/>
      <c r="E3" s="7"/>
      <c r="F3" s="7"/>
      <c r="G3" s="7"/>
      <c r="H3" s="7"/>
      <c r="I3" s="9"/>
      <c r="J3" s="9"/>
      <c r="K3" s="9"/>
      <c r="L3" s="9"/>
      <c r="M3" s="46"/>
    </row>
    <row r="4" spans="1:13">
      <c r="A4" s="7"/>
      <c r="B4" s="8" t="s">
        <v>164</v>
      </c>
      <c r="C4" s="8"/>
      <c r="D4" s="54"/>
      <c r="E4" s="7"/>
      <c r="F4" s="7"/>
      <c r="G4" s="7"/>
      <c r="H4" s="7"/>
      <c r="I4" s="9"/>
      <c r="J4" s="9"/>
      <c r="K4" s="9"/>
      <c r="L4" s="9"/>
      <c r="M4" s="46"/>
    </row>
    <row r="5" spans="1:13">
      <c r="A5" s="7"/>
      <c r="B5" s="8" t="s">
        <v>165</v>
      </c>
      <c r="C5" s="8"/>
      <c r="D5" s="54"/>
      <c r="E5" s="7"/>
      <c r="F5" s="7"/>
      <c r="G5" s="7"/>
      <c r="H5" s="7"/>
    </row>
    <row r="6" spans="1:13">
      <c r="A6" s="7"/>
      <c r="B6" s="8" t="s">
        <v>166</v>
      </c>
      <c r="C6" s="100"/>
      <c r="D6" s="54"/>
      <c r="E6" s="7"/>
      <c r="F6" s="7"/>
      <c r="G6" s="7"/>
      <c r="H6" s="7"/>
      <c r="I6" s="9"/>
      <c r="J6" s="10"/>
      <c r="K6" s="9"/>
      <c r="L6" s="9"/>
      <c r="M6" s="46"/>
    </row>
    <row r="7" spans="1:13">
      <c r="A7" s="7"/>
      <c r="B7" s="8" t="s">
        <v>167</v>
      </c>
      <c r="C7" s="8"/>
      <c r="D7" s="8"/>
      <c r="E7" s="7"/>
      <c r="F7" s="7"/>
      <c r="G7" s="7"/>
      <c r="H7" s="7"/>
      <c r="I7" s="9"/>
      <c r="J7" s="9"/>
      <c r="K7" s="9"/>
    </row>
    <row r="8" spans="1:13">
      <c r="A8" s="9"/>
      <c r="B8" s="10" t="s">
        <v>6</v>
      </c>
      <c r="C8" s="102" t="s">
        <v>7</v>
      </c>
      <c r="D8" s="103" t="s">
        <v>8</v>
      </c>
      <c r="F8" s="7"/>
      <c r="G8" s="7"/>
      <c r="H8" s="7"/>
      <c r="I8" s="9"/>
      <c r="J8" s="9"/>
      <c r="K8" s="9"/>
      <c r="L8" s="9"/>
      <c r="M8" s="46"/>
    </row>
    <row r="9" spans="1:13">
      <c r="A9" s="7"/>
      <c r="C9" s="104">
        <v>1</v>
      </c>
      <c r="D9" s="105">
        <v>2185.64</v>
      </c>
      <c r="E9" s="7"/>
      <c r="F9" s="7"/>
      <c r="G9" s="7"/>
      <c r="H9" s="7"/>
      <c r="I9" s="9"/>
      <c r="J9" s="9"/>
      <c r="K9" s="9"/>
      <c r="L9" s="9"/>
      <c r="M9" s="46"/>
    </row>
    <row r="10" spans="1:13">
      <c r="A10" s="7"/>
      <c r="B10" s="8"/>
      <c r="C10" s="8"/>
      <c r="D10" s="54"/>
      <c r="E10" s="7"/>
      <c r="F10" s="7"/>
      <c r="G10" s="7"/>
      <c r="H10" s="7"/>
      <c r="I10" s="9"/>
      <c r="J10" s="9"/>
      <c r="K10" s="9"/>
      <c r="L10" s="9"/>
      <c r="M10" s="46"/>
    </row>
    <row r="11" spans="1:13" ht="31.5" customHeight="1">
      <c r="A11" s="11"/>
      <c r="B11" s="12" t="s">
        <v>10</v>
      </c>
      <c r="C11" s="12" t="s">
        <v>11</v>
      </c>
      <c r="D11" s="55" t="s">
        <v>12</v>
      </c>
      <c r="E11" s="13" t="s">
        <v>13</v>
      </c>
      <c r="F11" s="13" t="s">
        <v>14</v>
      </c>
      <c r="G11" s="13" t="s">
        <v>15</v>
      </c>
      <c r="H11" s="13" t="s">
        <v>16</v>
      </c>
      <c r="I11" s="14" t="s">
        <v>17</v>
      </c>
      <c r="J11" s="14" t="s">
        <v>18</v>
      </c>
      <c r="K11" s="14" t="s">
        <v>19</v>
      </c>
      <c r="L11" s="14" t="s">
        <v>20</v>
      </c>
      <c r="M11" s="47" t="s">
        <v>21</v>
      </c>
    </row>
    <row r="12" spans="1:13">
      <c r="A12" s="15"/>
      <c r="B12" s="16"/>
      <c r="C12" s="16"/>
      <c r="D12" s="56"/>
      <c r="E12" s="16"/>
      <c r="F12" s="16"/>
      <c r="G12" s="16"/>
      <c r="H12" s="16"/>
      <c r="I12" s="17"/>
      <c r="J12" s="16"/>
      <c r="K12" s="16"/>
      <c r="L12" s="16"/>
      <c r="M12" s="48"/>
    </row>
    <row r="13" spans="1:13" ht="70">
      <c r="A13" s="15"/>
      <c r="B13" s="65" t="s">
        <v>22</v>
      </c>
      <c r="C13" s="65"/>
      <c r="D13" s="66"/>
      <c r="E13" s="67"/>
      <c r="F13" s="67"/>
      <c r="G13" s="67"/>
      <c r="H13" s="67"/>
      <c r="I13" s="68"/>
      <c r="J13" s="68">
        <f>J14+J19</f>
        <v>0</v>
      </c>
      <c r="K13" s="68">
        <f t="shared" ref="K13:M13" si="0">K14+K19</f>
        <v>55729.718541666676</v>
      </c>
      <c r="L13" s="68">
        <f t="shared" si="0"/>
        <v>0</v>
      </c>
      <c r="M13" s="68">
        <f t="shared" si="0"/>
        <v>55729.718541666676</v>
      </c>
    </row>
    <row r="14" spans="1:13" ht="77.25" customHeight="1">
      <c r="A14" s="15"/>
      <c r="B14" s="18" t="s">
        <v>23</v>
      </c>
      <c r="C14" s="18"/>
      <c r="D14" s="57"/>
      <c r="E14" s="19"/>
      <c r="F14" s="19"/>
      <c r="G14" s="19"/>
      <c r="H14" s="19"/>
      <c r="I14" s="20"/>
      <c r="J14" s="20">
        <f>J18</f>
        <v>0</v>
      </c>
      <c r="K14" s="20">
        <f>SUM(K18:K18)</f>
        <v>43460.19666666667</v>
      </c>
      <c r="L14" s="20">
        <f>SUM(L18:L18)</f>
        <v>0</v>
      </c>
      <c r="M14" s="49">
        <f>SUM(M18:M18)</f>
        <v>43460.19666666667</v>
      </c>
    </row>
    <row r="15" spans="1:13" ht="29">
      <c r="A15" s="15"/>
      <c r="B15" s="21" t="s">
        <v>24</v>
      </c>
      <c r="C15" s="21"/>
      <c r="D15" s="58"/>
      <c r="E15" s="22"/>
      <c r="F15" s="22"/>
      <c r="G15" s="22"/>
      <c r="H15" s="22"/>
      <c r="I15" s="23"/>
      <c r="J15" s="22"/>
      <c r="K15" s="22"/>
      <c r="L15" s="22"/>
      <c r="M15" s="50"/>
    </row>
    <row r="16" spans="1:13">
      <c r="A16" s="15"/>
      <c r="B16" s="21" t="s">
        <v>25</v>
      </c>
      <c r="C16" s="21"/>
      <c r="D16" s="58"/>
      <c r="E16" s="22"/>
      <c r="F16" s="22"/>
      <c r="G16" s="22"/>
      <c r="H16" s="22"/>
      <c r="I16" s="23"/>
      <c r="J16" s="22"/>
      <c r="K16" s="22"/>
      <c r="L16" s="22"/>
      <c r="M16" s="50"/>
    </row>
    <row r="17" spans="1:13" ht="43.5">
      <c r="A17" s="15"/>
      <c r="B17" s="21" t="s">
        <v>26</v>
      </c>
      <c r="C17" s="21"/>
      <c r="D17" s="58"/>
      <c r="E17" s="22"/>
      <c r="F17" s="22"/>
      <c r="G17" s="22"/>
      <c r="H17" s="22"/>
      <c r="I17" s="23"/>
      <c r="J17" s="22"/>
      <c r="K17" s="22"/>
      <c r="L17" s="22"/>
      <c r="M17" s="50"/>
    </row>
    <row r="18" spans="1:13" ht="45.75" customHeight="1">
      <c r="A18" s="15"/>
      <c r="B18" s="24" t="s">
        <v>30</v>
      </c>
      <c r="C18" s="24" t="s">
        <v>31</v>
      </c>
      <c r="D18" s="59" t="s">
        <v>32</v>
      </c>
      <c r="E18" s="24">
        <v>0</v>
      </c>
      <c r="F18" s="24">
        <v>12</v>
      </c>
      <c r="G18" s="24"/>
      <c r="H18" s="24">
        <f>E18+F18+G18</f>
        <v>12</v>
      </c>
      <c r="I18" s="25">
        <v>3621.6830555555557</v>
      </c>
      <c r="J18" s="25">
        <f>E18*I18</f>
        <v>0</v>
      </c>
      <c r="K18" s="25">
        <f>F18*I18</f>
        <v>43460.19666666667</v>
      </c>
      <c r="L18" s="25">
        <f>G18*I18</f>
        <v>0</v>
      </c>
      <c r="M18" s="51">
        <f>J18+K18+L18</f>
        <v>43460.19666666667</v>
      </c>
    </row>
    <row r="19" spans="1:13" ht="82.5">
      <c r="A19" s="15"/>
      <c r="B19" s="26" t="s">
        <v>33</v>
      </c>
      <c r="C19" s="26"/>
      <c r="D19" s="60"/>
      <c r="E19" s="27"/>
      <c r="F19" s="27"/>
      <c r="G19" s="27"/>
      <c r="H19" s="27"/>
      <c r="I19" s="28"/>
      <c r="J19" s="29">
        <f>SUM(J23:J24)</f>
        <v>0</v>
      </c>
      <c r="K19" s="29">
        <f>SUM(K23:K24)</f>
        <v>12269.521875000002</v>
      </c>
      <c r="L19" s="29">
        <f>SUM(L23:L24)</f>
        <v>0</v>
      </c>
      <c r="M19" s="52">
        <f>SUM(M23:M24)</f>
        <v>12269.521875000002</v>
      </c>
    </row>
    <row r="20" spans="1:13" ht="29">
      <c r="A20" s="15"/>
      <c r="B20" s="21" t="s">
        <v>34</v>
      </c>
      <c r="C20" s="21"/>
      <c r="D20" s="58"/>
      <c r="E20" s="22"/>
      <c r="F20" s="22"/>
      <c r="G20" s="22"/>
      <c r="H20" s="22"/>
      <c r="I20" s="23"/>
      <c r="J20" s="22"/>
      <c r="K20" s="22"/>
      <c r="L20" s="22"/>
      <c r="M20" s="50"/>
    </row>
    <row r="21" spans="1:13" ht="29">
      <c r="A21" s="15"/>
      <c r="B21" s="21" t="s">
        <v>35</v>
      </c>
      <c r="C21" s="21"/>
      <c r="D21" s="58"/>
      <c r="E21" s="22"/>
      <c r="F21" s="22"/>
      <c r="G21" s="22"/>
      <c r="H21" s="22"/>
      <c r="I21" s="23"/>
      <c r="J21" s="22"/>
      <c r="K21" s="22"/>
      <c r="L21" s="22"/>
      <c r="M21" s="50"/>
    </row>
    <row r="22" spans="1:13">
      <c r="A22" s="15"/>
      <c r="B22" s="21" t="s">
        <v>36</v>
      </c>
      <c r="C22" s="21"/>
      <c r="D22" s="58"/>
      <c r="E22" s="22"/>
      <c r="F22" s="22"/>
      <c r="G22" s="22"/>
      <c r="H22" s="22"/>
      <c r="I22" s="23"/>
      <c r="J22" s="22"/>
      <c r="K22" s="22"/>
      <c r="L22" s="22"/>
      <c r="M22" s="50"/>
    </row>
    <row r="23" spans="1:13" ht="77.25" customHeight="1">
      <c r="A23" s="15"/>
      <c r="B23" s="24" t="s">
        <v>37</v>
      </c>
      <c r="C23" s="24" t="s">
        <v>38</v>
      </c>
      <c r="D23" s="59" t="s">
        <v>32</v>
      </c>
      <c r="E23" s="24"/>
      <c r="F23" s="24">
        <v>11</v>
      </c>
      <c r="G23" s="24"/>
      <c r="H23" s="24">
        <f>E23+F23+G23</f>
        <v>11</v>
      </c>
      <c r="I23" s="73">
        <v>853.86895833333347</v>
      </c>
      <c r="J23" s="73">
        <f>E23*I23</f>
        <v>0</v>
      </c>
      <c r="K23" s="73">
        <f>F23*I23</f>
        <v>9392.558541666669</v>
      </c>
      <c r="L23" s="73">
        <f>G23*I23</f>
        <v>0</v>
      </c>
      <c r="M23" s="74">
        <f>J23+K23+L23</f>
        <v>9392.558541666669</v>
      </c>
    </row>
    <row r="24" spans="1:13" ht="60.75" customHeight="1">
      <c r="A24" s="15"/>
      <c r="B24" s="24" t="s">
        <v>39</v>
      </c>
      <c r="C24" s="24" t="s">
        <v>40</v>
      </c>
      <c r="D24" s="59" t="s">
        <v>41</v>
      </c>
      <c r="E24" s="24"/>
      <c r="F24" s="24">
        <v>12</v>
      </c>
      <c r="G24" s="24"/>
      <c r="H24" s="24">
        <f>E24+F24+G24</f>
        <v>12</v>
      </c>
      <c r="I24" s="31">
        <v>239.74694444444444</v>
      </c>
      <c r="J24" s="25">
        <f>E24*I24</f>
        <v>0</v>
      </c>
      <c r="K24" s="25">
        <f>F24*I24</f>
        <v>2876.9633333333331</v>
      </c>
      <c r="L24" s="25">
        <f>G24*I24</f>
        <v>0</v>
      </c>
      <c r="M24" s="51">
        <f>J24+K24+L24</f>
        <v>2876.9633333333331</v>
      </c>
    </row>
    <row r="25" spans="1:13" ht="93" customHeight="1">
      <c r="A25" s="32"/>
      <c r="B25" s="43" t="s">
        <v>43</v>
      </c>
      <c r="C25" s="43"/>
      <c r="D25" s="69"/>
      <c r="E25" s="70"/>
      <c r="F25" s="70"/>
      <c r="G25" s="70"/>
      <c r="H25" s="70"/>
      <c r="I25" s="71"/>
      <c r="J25" s="71">
        <f>J26</f>
        <v>0</v>
      </c>
      <c r="K25" s="71">
        <f t="shared" ref="K25:M25" si="1">K26</f>
        <v>8004.9800000000014</v>
      </c>
      <c r="L25" s="71">
        <f t="shared" si="1"/>
        <v>15713.49</v>
      </c>
      <c r="M25" s="71">
        <f t="shared" si="1"/>
        <v>23718.47</v>
      </c>
    </row>
    <row r="26" spans="1:13" ht="29">
      <c r="A26" s="32"/>
      <c r="B26" s="18" t="s">
        <v>57</v>
      </c>
      <c r="C26" s="18"/>
      <c r="D26" s="62"/>
      <c r="E26" s="19"/>
      <c r="F26" s="19"/>
      <c r="G26" s="19"/>
      <c r="H26" s="19"/>
      <c r="I26" s="20"/>
      <c r="J26" s="20">
        <f>SUM(J28:J29)</f>
        <v>0</v>
      </c>
      <c r="K26" s="20">
        <f>SUM(K28:K29)</f>
        <v>8004.9800000000014</v>
      </c>
      <c r="L26" s="20">
        <f>SUM(L28:L29)</f>
        <v>15713.49</v>
      </c>
      <c r="M26" s="49">
        <f>SUM(M28:M29)</f>
        <v>23718.47</v>
      </c>
    </row>
    <row r="27" spans="1:13" ht="29">
      <c r="A27" s="32"/>
      <c r="B27" s="18" t="s">
        <v>58</v>
      </c>
      <c r="C27" s="18"/>
      <c r="D27" s="62"/>
      <c r="E27" s="22"/>
      <c r="F27" s="22"/>
      <c r="G27" s="22"/>
      <c r="H27" s="22"/>
      <c r="I27" s="23"/>
      <c r="J27" s="22"/>
      <c r="K27" s="22"/>
      <c r="L27" s="22"/>
      <c r="M27" s="50"/>
    </row>
    <row r="28" spans="1:13" ht="51" customHeight="1">
      <c r="A28" s="32"/>
      <c r="B28" s="24" t="s">
        <v>59</v>
      </c>
      <c r="C28" s="24" t="s">
        <v>60</v>
      </c>
      <c r="D28" s="59" t="s">
        <v>61</v>
      </c>
      <c r="E28" s="24"/>
      <c r="F28" s="24">
        <v>12</v>
      </c>
      <c r="G28" s="24"/>
      <c r="H28" s="33">
        <f>E28+F28+G28</f>
        <v>12</v>
      </c>
      <c r="I28" s="31">
        <v>667.08166666666682</v>
      </c>
      <c r="J28" s="25">
        <f>E28*I28</f>
        <v>0</v>
      </c>
      <c r="K28" s="25">
        <f>F28*I28</f>
        <v>8004.9800000000014</v>
      </c>
      <c r="L28" s="25">
        <f>G28*I28</f>
        <v>0</v>
      </c>
      <c r="M28" s="51">
        <f>J28+K28+L28</f>
        <v>8004.9800000000014</v>
      </c>
    </row>
    <row r="29" spans="1:13" ht="34.5" customHeight="1">
      <c r="A29" s="32"/>
      <c r="B29" s="24" t="s">
        <v>168</v>
      </c>
      <c r="C29" s="24" t="s">
        <v>65</v>
      </c>
      <c r="D29" s="59" t="s">
        <v>61</v>
      </c>
      <c r="E29" s="24">
        <v>0</v>
      </c>
      <c r="F29" s="24">
        <v>0</v>
      </c>
      <c r="G29" s="24">
        <v>1</v>
      </c>
      <c r="H29" s="24">
        <f>E29+F29+G29</f>
        <v>1</v>
      </c>
      <c r="I29" s="31">
        <v>15713.49</v>
      </c>
      <c r="J29" s="25">
        <f>E29*I29</f>
        <v>0</v>
      </c>
      <c r="K29" s="25">
        <f>F29*I29</f>
        <v>0</v>
      </c>
      <c r="L29" s="25">
        <f>G29*I29</f>
        <v>15713.49</v>
      </c>
      <c r="M29" s="51">
        <f>J29+K29+L29</f>
        <v>15713.49</v>
      </c>
    </row>
    <row r="30" spans="1:13" ht="72.5">
      <c r="A30" s="32"/>
      <c r="B30" s="43" t="s">
        <v>66</v>
      </c>
      <c r="C30" s="43"/>
      <c r="D30" s="69"/>
      <c r="E30" s="70"/>
      <c r="F30" s="70"/>
      <c r="G30" s="70"/>
      <c r="H30" s="70"/>
      <c r="I30" s="71"/>
      <c r="J30" s="71">
        <f>J31+J33</f>
        <v>0</v>
      </c>
      <c r="K30" s="71">
        <f t="shared" ref="K30:M30" si="2">K31+K33</f>
        <v>27660.550000000003</v>
      </c>
      <c r="L30" s="71">
        <f t="shared" si="2"/>
        <v>39871.165000000008</v>
      </c>
      <c r="M30" s="71">
        <f t="shared" si="2"/>
        <v>67531.715000000011</v>
      </c>
    </row>
    <row r="31" spans="1:13" ht="101.5">
      <c r="A31" s="32"/>
      <c r="B31" s="18" t="s">
        <v>67</v>
      </c>
      <c r="C31" s="18"/>
      <c r="D31" s="57"/>
      <c r="E31" s="19"/>
      <c r="F31" s="19"/>
      <c r="G31" s="19"/>
      <c r="H31" s="19"/>
      <c r="I31" s="20"/>
      <c r="J31" s="20">
        <f>SUM(J32:J32)</f>
        <v>0</v>
      </c>
      <c r="K31" s="20">
        <f>SUM(K32:K32)</f>
        <v>27660.550000000003</v>
      </c>
      <c r="L31" s="20">
        <f>SUM(L32:L32)</f>
        <v>27660.550000000003</v>
      </c>
      <c r="M31" s="49">
        <f>SUM(M32:M32)</f>
        <v>55321.100000000006</v>
      </c>
    </row>
    <row r="32" spans="1:13" ht="29">
      <c r="A32" s="32"/>
      <c r="B32" s="24" t="s">
        <v>68</v>
      </c>
      <c r="C32" s="24" t="s">
        <v>69</v>
      </c>
      <c r="D32" s="59" t="s">
        <v>29</v>
      </c>
      <c r="E32" s="24"/>
      <c r="F32" s="24">
        <v>12</v>
      </c>
      <c r="G32" s="24">
        <v>12</v>
      </c>
      <c r="H32" s="24">
        <f>E32+F32+G32</f>
        <v>24</v>
      </c>
      <c r="I32" s="31">
        <v>2305.0458333333336</v>
      </c>
      <c r="J32" s="25">
        <f>E32*I32</f>
        <v>0</v>
      </c>
      <c r="K32" s="25">
        <f>F32*I32</f>
        <v>27660.550000000003</v>
      </c>
      <c r="L32" s="25">
        <f>G32*I32</f>
        <v>27660.550000000003</v>
      </c>
      <c r="M32" s="51">
        <f>J32+K32+L32</f>
        <v>55321.100000000006</v>
      </c>
    </row>
    <row r="33" spans="1:15" ht="58">
      <c r="A33" s="32"/>
      <c r="B33" s="18" t="s">
        <v>94</v>
      </c>
      <c r="C33" s="18"/>
      <c r="D33" s="57"/>
      <c r="E33" s="18"/>
      <c r="F33" s="18"/>
      <c r="G33" s="18"/>
      <c r="H33" s="18"/>
      <c r="I33" s="34"/>
      <c r="J33" s="36">
        <f>SUM(J35:J35)</f>
        <v>0</v>
      </c>
      <c r="K33" s="36">
        <f>SUM(K35:K35)</f>
        <v>0</v>
      </c>
      <c r="L33" s="36">
        <f>SUM(L35:L35)</f>
        <v>12210.615000000002</v>
      </c>
      <c r="M33" s="44">
        <f>SUM(M35:M35)</f>
        <v>12210.615000000002</v>
      </c>
    </row>
    <row r="34" spans="1:15" ht="43.5">
      <c r="A34" s="32"/>
      <c r="B34" s="21" t="s">
        <v>95</v>
      </c>
      <c r="C34" s="21"/>
      <c r="D34" s="58"/>
      <c r="E34" s="21"/>
      <c r="F34" s="21"/>
      <c r="G34" s="21"/>
      <c r="H34" s="21"/>
      <c r="I34" s="35"/>
      <c r="J34" s="21"/>
      <c r="K34" s="21"/>
      <c r="L34" s="21"/>
      <c r="M34" s="45"/>
    </row>
    <row r="35" spans="1:15" ht="66.75" customHeight="1">
      <c r="A35" s="32"/>
      <c r="B35" s="24" t="s">
        <v>96</v>
      </c>
      <c r="C35" s="24" t="s">
        <v>97</v>
      </c>
      <c r="D35" s="59" t="s">
        <v>29</v>
      </c>
      <c r="E35" s="24"/>
      <c r="F35" s="24"/>
      <c r="G35" s="24">
        <v>6</v>
      </c>
      <c r="H35" s="24">
        <f>E35+F35+G35</f>
        <v>6</v>
      </c>
      <c r="I35" s="31">
        <v>2035.1025000000002</v>
      </c>
      <c r="J35" s="25">
        <f>E35*I35</f>
        <v>0</v>
      </c>
      <c r="K35" s="25">
        <f>F35*I35</f>
        <v>0</v>
      </c>
      <c r="L35" s="25">
        <f>G35*I35</f>
        <v>12210.615000000002</v>
      </c>
      <c r="M35" s="51">
        <f>J35+K35+L35</f>
        <v>12210.615000000002</v>
      </c>
    </row>
    <row r="36" spans="1:15" ht="14.25" customHeight="1">
      <c r="A36" s="32"/>
      <c r="B36" s="30"/>
      <c r="C36" s="30"/>
      <c r="D36" s="59"/>
      <c r="E36" s="76"/>
      <c r="F36" s="76"/>
      <c r="G36" s="76"/>
      <c r="H36" s="24"/>
      <c r="I36" s="31"/>
      <c r="J36" s="25"/>
      <c r="K36" s="25"/>
      <c r="L36" s="25"/>
      <c r="M36" s="51"/>
    </row>
    <row r="37" spans="1:15" s="6" customFormat="1" ht="20.25" customHeight="1">
      <c r="A37" s="77"/>
      <c r="B37" s="43" t="s">
        <v>113</v>
      </c>
      <c r="C37" s="43"/>
      <c r="D37" s="69"/>
      <c r="E37" s="81"/>
      <c r="F37" s="81"/>
      <c r="G37" s="81"/>
      <c r="H37" s="43"/>
      <c r="I37" s="79">
        <v>0</v>
      </c>
      <c r="J37" s="80">
        <f>SUM(J38:J54)</f>
        <v>34952.6450687213</v>
      </c>
      <c r="K37" s="80">
        <f>SUM(K38:K54)</f>
        <v>34952.6450687213</v>
      </c>
      <c r="L37" s="80">
        <f>SUM(L38:L54)</f>
        <v>0</v>
      </c>
      <c r="M37" s="80">
        <f>SUM(M38:M54)</f>
        <v>69905.2901374426</v>
      </c>
      <c r="O37" s="72"/>
    </row>
    <row r="38" spans="1:15" ht="14.25" customHeight="1">
      <c r="A38" s="32"/>
      <c r="B38" s="30" t="s">
        <v>114</v>
      </c>
      <c r="C38" s="30" t="s">
        <v>169</v>
      </c>
      <c r="D38" s="59" t="s">
        <v>170</v>
      </c>
      <c r="E38" s="76">
        <v>3</v>
      </c>
      <c r="F38" s="76">
        <v>3</v>
      </c>
      <c r="G38" s="76"/>
      <c r="H38" s="24">
        <f t="shared" ref="H38:H54" si="3">E38+F38+G38</f>
        <v>6</v>
      </c>
      <c r="I38" s="31">
        <v>1104.7915155286323</v>
      </c>
      <c r="J38" s="25">
        <f t="shared" ref="J38:J54" si="4">E38*I38</f>
        <v>3314.374546585897</v>
      </c>
      <c r="K38" s="25">
        <f t="shared" ref="K38:K54" si="5">F38*I38</f>
        <v>3314.374546585897</v>
      </c>
      <c r="L38" s="25">
        <f t="shared" ref="L38:L54" si="6">G38*I38</f>
        <v>0</v>
      </c>
      <c r="M38" s="51">
        <f t="shared" ref="M38:M54" si="7">J38+K38+L38</f>
        <v>6628.7490931717939</v>
      </c>
    </row>
    <row r="39" spans="1:15" ht="14.25" customHeight="1">
      <c r="A39" s="32"/>
      <c r="B39" s="30" t="s">
        <v>115</v>
      </c>
      <c r="C39" s="30" t="s">
        <v>169</v>
      </c>
      <c r="D39" s="59" t="s">
        <v>170</v>
      </c>
      <c r="E39" s="76">
        <v>3</v>
      </c>
      <c r="F39" s="76">
        <v>3</v>
      </c>
      <c r="G39" s="76"/>
      <c r="H39" s="24">
        <f t="shared" si="3"/>
        <v>6</v>
      </c>
      <c r="I39" s="31">
        <v>712.54186416793254</v>
      </c>
      <c r="J39" s="25">
        <f t="shared" si="4"/>
        <v>2137.6255925037976</v>
      </c>
      <c r="K39" s="25">
        <f t="shared" si="5"/>
        <v>2137.6255925037976</v>
      </c>
      <c r="L39" s="25">
        <f t="shared" si="6"/>
        <v>0</v>
      </c>
      <c r="M39" s="51">
        <f t="shared" si="7"/>
        <v>4275.2511850075953</v>
      </c>
    </row>
    <row r="40" spans="1:15" ht="14.25" customHeight="1">
      <c r="A40" s="32"/>
      <c r="B40" s="30" t="s">
        <v>115</v>
      </c>
      <c r="C40" s="30" t="s">
        <v>169</v>
      </c>
      <c r="D40" s="59" t="s">
        <v>170</v>
      </c>
      <c r="E40" s="76">
        <v>3</v>
      </c>
      <c r="F40" s="76">
        <v>3</v>
      </c>
      <c r="G40" s="76"/>
      <c r="H40" s="24">
        <f t="shared" si="3"/>
        <v>6</v>
      </c>
      <c r="I40" s="31">
        <v>712.54186416793254</v>
      </c>
      <c r="J40" s="25">
        <f t="shared" si="4"/>
        <v>2137.6255925037976</v>
      </c>
      <c r="K40" s="25">
        <f t="shared" si="5"/>
        <v>2137.6255925037976</v>
      </c>
      <c r="L40" s="25">
        <f t="shared" si="6"/>
        <v>0</v>
      </c>
      <c r="M40" s="51">
        <f t="shared" si="7"/>
        <v>4275.2511850075953</v>
      </c>
    </row>
    <row r="41" spans="1:15" ht="14.25" customHeight="1">
      <c r="A41" s="32"/>
      <c r="B41" s="30" t="s">
        <v>116</v>
      </c>
      <c r="C41" s="30" t="s">
        <v>169</v>
      </c>
      <c r="D41" s="59" t="s">
        <v>170</v>
      </c>
      <c r="E41" s="76">
        <v>3</v>
      </c>
      <c r="F41" s="76">
        <v>3</v>
      </c>
      <c r="G41" s="76"/>
      <c r="H41" s="24">
        <f t="shared" si="3"/>
        <v>6</v>
      </c>
      <c r="I41" s="31">
        <v>712.54186416793254</v>
      </c>
      <c r="J41" s="25">
        <f t="shared" si="4"/>
        <v>2137.6255925037976</v>
      </c>
      <c r="K41" s="25">
        <f t="shared" si="5"/>
        <v>2137.6255925037976</v>
      </c>
      <c r="L41" s="25">
        <f t="shared" si="6"/>
        <v>0</v>
      </c>
      <c r="M41" s="51">
        <f t="shared" si="7"/>
        <v>4275.2511850075953</v>
      </c>
    </row>
    <row r="42" spans="1:15" ht="14.25" customHeight="1">
      <c r="A42" s="32"/>
      <c r="B42" s="30" t="s">
        <v>117</v>
      </c>
      <c r="C42" s="30" t="s">
        <v>169</v>
      </c>
      <c r="D42" s="59" t="s">
        <v>170</v>
      </c>
      <c r="E42" s="76">
        <v>3</v>
      </c>
      <c r="F42" s="76">
        <v>3</v>
      </c>
      <c r="G42" s="76"/>
      <c r="H42" s="24">
        <f t="shared" si="3"/>
        <v>6</v>
      </c>
      <c r="I42" s="31">
        <v>712.54186416793254</v>
      </c>
      <c r="J42" s="25">
        <f t="shared" si="4"/>
        <v>2137.6255925037976</v>
      </c>
      <c r="K42" s="25">
        <f t="shared" si="5"/>
        <v>2137.6255925037976</v>
      </c>
      <c r="L42" s="25">
        <f t="shared" si="6"/>
        <v>0</v>
      </c>
      <c r="M42" s="51">
        <f t="shared" si="7"/>
        <v>4275.2511850075953</v>
      </c>
    </row>
    <row r="43" spans="1:15" ht="14.25" customHeight="1">
      <c r="A43" s="32"/>
      <c r="B43" s="30" t="s">
        <v>117</v>
      </c>
      <c r="C43" s="30" t="s">
        <v>169</v>
      </c>
      <c r="D43" s="59" t="s">
        <v>170</v>
      </c>
      <c r="E43" s="76">
        <v>3</v>
      </c>
      <c r="F43" s="76">
        <v>3</v>
      </c>
      <c r="G43" s="76"/>
      <c r="H43" s="24">
        <f t="shared" si="3"/>
        <v>6</v>
      </c>
      <c r="I43" s="31">
        <v>712.54186416793254</v>
      </c>
      <c r="J43" s="25">
        <f t="shared" si="4"/>
        <v>2137.6255925037976</v>
      </c>
      <c r="K43" s="25">
        <f t="shared" si="5"/>
        <v>2137.6255925037976</v>
      </c>
      <c r="L43" s="25">
        <f t="shared" si="6"/>
        <v>0</v>
      </c>
      <c r="M43" s="51">
        <f t="shared" si="7"/>
        <v>4275.2511850075953</v>
      </c>
    </row>
    <row r="44" spans="1:15" ht="14.25" customHeight="1">
      <c r="A44" s="32"/>
      <c r="B44" s="30" t="s">
        <v>118</v>
      </c>
      <c r="C44" s="30" t="s">
        <v>169</v>
      </c>
      <c r="D44" s="59" t="s">
        <v>170</v>
      </c>
      <c r="E44" s="76">
        <v>3</v>
      </c>
      <c r="F44" s="76">
        <v>3</v>
      </c>
      <c r="G44" s="76"/>
      <c r="H44" s="24">
        <f t="shared" si="3"/>
        <v>6</v>
      </c>
      <c r="I44" s="31">
        <v>712.54186416793254</v>
      </c>
      <c r="J44" s="25">
        <f t="shared" si="4"/>
        <v>2137.6255925037976</v>
      </c>
      <c r="K44" s="25">
        <f t="shared" si="5"/>
        <v>2137.6255925037976</v>
      </c>
      <c r="L44" s="25">
        <f t="shared" si="6"/>
        <v>0</v>
      </c>
      <c r="M44" s="51">
        <f t="shared" si="7"/>
        <v>4275.2511850075953</v>
      </c>
    </row>
    <row r="45" spans="1:15" ht="14.25" customHeight="1">
      <c r="A45" s="32"/>
      <c r="B45" s="30" t="s">
        <v>119</v>
      </c>
      <c r="C45" s="30" t="s">
        <v>169</v>
      </c>
      <c r="D45" s="59" t="s">
        <v>170</v>
      </c>
      <c r="E45" s="76">
        <v>3</v>
      </c>
      <c r="F45" s="76">
        <v>3</v>
      </c>
      <c r="G45" s="76"/>
      <c r="H45" s="24">
        <f t="shared" si="3"/>
        <v>6</v>
      </c>
      <c r="I45" s="31">
        <v>712.54186416793254</v>
      </c>
      <c r="J45" s="25">
        <f t="shared" si="4"/>
        <v>2137.6255925037976</v>
      </c>
      <c r="K45" s="25">
        <f t="shared" si="5"/>
        <v>2137.6255925037976</v>
      </c>
      <c r="L45" s="25">
        <f t="shared" si="6"/>
        <v>0</v>
      </c>
      <c r="M45" s="51">
        <f t="shared" si="7"/>
        <v>4275.2511850075953</v>
      </c>
    </row>
    <row r="46" spans="1:15" ht="14.25" customHeight="1">
      <c r="A46" s="32"/>
      <c r="B46" s="30" t="s">
        <v>120</v>
      </c>
      <c r="C46" s="30" t="s">
        <v>169</v>
      </c>
      <c r="D46" s="59" t="s">
        <v>170</v>
      </c>
      <c r="E46" s="76">
        <v>3</v>
      </c>
      <c r="F46" s="76">
        <v>3</v>
      </c>
      <c r="G46" s="76"/>
      <c r="H46" s="24">
        <f t="shared" si="3"/>
        <v>6</v>
      </c>
      <c r="I46" s="31">
        <v>712.54186416793254</v>
      </c>
      <c r="J46" s="25">
        <f t="shared" si="4"/>
        <v>2137.6255925037976</v>
      </c>
      <c r="K46" s="25">
        <f t="shared" si="5"/>
        <v>2137.6255925037976</v>
      </c>
      <c r="L46" s="25">
        <f t="shared" si="6"/>
        <v>0</v>
      </c>
      <c r="M46" s="51">
        <f t="shared" si="7"/>
        <v>4275.2511850075953</v>
      </c>
    </row>
    <row r="47" spans="1:15" ht="14.25" customHeight="1">
      <c r="A47" s="32"/>
      <c r="B47" s="30" t="s">
        <v>121</v>
      </c>
      <c r="C47" s="30" t="s">
        <v>169</v>
      </c>
      <c r="D47" s="59" t="s">
        <v>170</v>
      </c>
      <c r="E47" s="76">
        <v>3</v>
      </c>
      <c r="F47" s="76">
        <v>3</v>
      </c>
      <c r="G47" s="76"/>
      <c r="H47" s="24">
        <f t="shared" si="3"/>
        <v>6</v>
      </c>
      <c r="I47" s="31">
        <v>712.54186416793254</v>
      </c>
      <c r="J47" s="25">
        <f t="shared" si="4"/>
        <v>2137.6255925037976</v>
      </c>
      <c r="K47" s="25">
        <f t="shared" si="5"/>
        <v>2137.6255925037976</v>
      </c>
      <c r="L47" s="25">
        <f t="shared" si="6"/>
        <v>0</v>
      </c>
      <c r="M47" s="51">
        <f t="shared" si="7"/>
        <v>4275.2511850075953</v>
      </c>
    </row>
    <row r="48" spans="1:15" ht="14.25" customHeight="1">
      <c r="A48" s="32"/>
      <c r="B48" s="30" t="s">
        <v>122</v>
      </c>
      <c r="C48" s="30" t="s">
        <v>169</v>
      </c>
      <c r="D48" s="59" t="s">
        <v>170</v>
      </c>
      <c r="E48" s="76">
        <v>3</v>
      </c>
      <c r="F48" s="76">
        <v>3</v>
      </c>
      <c r="G48" s="76"/>
      <c r="H48" s="24">
        <f t="shared" si="3"/>
        <v>6</v>
      </c>
      <c r="I48" s="31">
        <v>712.54186416793254</v>
      </c>
      <c r="J48" s="25">
        <f t="shared" si="4"/>
        <v>2137.6255925037976</v>
      </c>
      <c r="K48" s="25">
        <f t="shared" si="5"/>
        <v>2137.6255925037976</v>
      </c>
      <c r="L48" s="25">
        <f t="shared" si="6"/>
        <v>0</v>
      </c>
      <c r="M48" s="51">
        <f t="shared" si="7"/>
        <v>4275.2511850075953</v>
      </c>
    </row>
    <row r="49" spans="1:15" ht="14.25" customHeight="1">
      <c r="A49" s="32"/>
      <c r="B49" s="30" t="s">
        <v>123</v>
      </c>
      <c r="C49" s="30" t="s">
        <v>169</v>
      </c>
      <c r="D49" s="59" t="s">
        <v>170</v>
      </c>
      <c r="E49" s="76">
        <v>3</v>
      </c>
      <c r="F49" s="76">
        <v>3</v>
      </c>
      <c r="G49" s="76"/>
      <c r="H49" s="24">
        <f t="shared" si="3"/>
        <v>6</v>
      </c>
      <c r="I49" s="31">
        <v>712.54186416793254</v>
      </c>
      <c r="J49" s="25">
        <f t="shared" si="4"/>
        <v>2137.6255925037976</v>
      </c>
      <c r="K49" s="25">
        <f t="shared" si="5"/>
        <v>2137.6255925037976</v>
      </c>
      <c r="L49" s="25">
        <f t="shared" si="6"/>
        <v>0</v>
      </c>
      <c r="M49" s="51">
        <f t="shared" si="7"/>
        <v>4275.2511850075953</v>
      </c>
    </row>
    <row r="50" spans="1:15" ht="14.25" customHeight="1">
      <c r="A50" s="32"/>
      <c r="B50" s="30" t="s">
        <v>124</v>
      </c>
      <c r="C50" s="30" t="s">
        <v>169</v>
      </c>
      <c r="D50" s="59" t="s">
        <v>170</v>
      </c>
      <c r="E50" s="76">
        <v>3</v>
      </c>
      <c r="F50" s="76">
        <v>3</v>
      </c>
      <c r="G50" s="76"/>
      <c r="H50" s="24">
        <f t="shared" si="3"/>
        <v>6</v>
      </c>
      <c r="I50" s="31">
        <v>1104.7915155286323</v>
      </c>
      <c r="J50" s="25">
        <f t="shared" si="4"/>
        <v>3314.374546585897</v>
      </c>
      <c r="K50" s="25">
        <f t="shared" si="5"/>
        <v>3314.374546585897</v>
      </c>
      <c r="L50" s="25">
        <f t="shared" si="6"/>
        <v>0</v>
      </c>
      <c r="M50" s="51">
        <f t="shared" si="7"/>
        <v>6628.7490931717939</v>
      </c>
    </row>
    <row r="51" spans="1:15" ht="14.25" customHeight="1">
      <c r="A51" s="32"/>
      <c r="B51" s="30" t="s">
        <v>125</v>
      </c>
      <c r="C51" s="30" t="s">
        <v>169</v>
      </c>
      <c r="D51" s="59" t="s">
        <v>170</v>
      </c>
      <c r="E51" s="76">
        <v>3</v>
      </c>
      <c r="F51" s="76">
        <v>3</v>
      </c>
      <c r="G51" s="76"/>
      <c r="H51" s="24">
        <f t="shared" si="3"/>
        <v>6</v>
      </c>
      <c r="I51" s="31">
        <v>712.54186416793254</v>
      </c>
      <c r="J51" s="25">
        <f t="shared" si="4"/>
        <v>2137.6255925037976</v>
      </c>
      <c r="K51" s="25">
        <f t="shared" si="5"/>
        <v>2137.6255925037976</v>
      </c>
      <c r="L51" s="25">
        <f t="shared" si="6"/>
        <v>0</v>
      </c>
      <c r="M51" s="51">
        <f t="shared" si="7"/>
        <v>4275.2511850075953</v>
      </c>
    </row>
    <row r="52" spans="1:15" ht="14.25" customHeight="1">
      <c r="A52" s="32"/>
      <c r="B52" s="30" t="s">
        <v>125</v>
      </c>
      <c r="C52" s="30" t="s">
        <v>169</v>
      </c>
      <c r="D52" s="59" t="s">
        <v>170</v>
      </c>
      <c r="E52" s="76">
        <v>3</v>
      </c>
      <c r="F52" s="76">
        <v>3</v>
      </c>
      <c r="G52" s="76"/>
      <c r="H52" s="24">
        <f t="shared" si="3"/>
        <v>6</v>
      </c>
      <c r="I52" s="31">
        <v>712.54186416793254</v>
      </c>
      <c r="J52" s="25">
        <f t="shared" si="4"/>
        <v>2137.6255925037976</v>
      </c>
      <c r="K52" s="25">
        <f t="shared" si="5"/>
        <v>2137.6255925037976</v>
      </c>
      <c r="L52" s="25">
        <f t="shared" si="6"/>
        <v>0</v>
      </c>
      <c r="M52" s="51">
        <f t="shared" si="7"/>
        <v>4275.2511850075953</v>
      </c>
    </row>
    <row r="53" spans="1:15" ht="14.25" customHeight="1">
      <c r="A53" s="32"/>
      <c r="B53" s="30" t="s">
        <v>126</v>
      </c>
      <c r="C53" s="30" t="s">
        <v>169</v>
      </c>
      <c r="D53" s="59" t="s">
        <v>170</v>
      </c>
      <c r="E53" s="76">
        <v>3</v>
      </c>
      <c r="F53" s="76">
        <v>3</v>
      </c>
      <c r="G53" s="76"/>
      <c r="H53" s="24">
        <f t="shared" si="3"/>
        <v>6</v>
      </c>
      <c r="I53" s="31">
        <v>89.127212166688025</v>
      </c>
      <c r="J53" s="25">
        <f t="shared" si="4"/>
        <v>267.38163650006408</v>
      </c>
      <c r="K53" s="25">
        <f t="shared" si="5"/>
        <v>267.38163650006408</v>
      </c>
      <c r="L53" s="25">
        <f t="shared" si="6"/>
        <v>0</v>
      </c>
      <c r="M53" s="51">
        <f t="shared" si="7"/>
        <v>534.76327300012815</v>
      </c>
    </row>
    <row r="54" spans="1:15" ht="14.25" customHeight="1">
      <c r="A54" s="32"/>
      <c r="B54" s="30" t="s">
        <v>126</v>
      </c>
      <c r="C54" s="30" t="s">
        <v>169</v>
      </c>
      <c r="D54" s="59" t="s">
        <v>170</v>
      </c>
      <c r="E54" s="76">
        <v>3</v>
      </c>
      <c r="F54" s="76">
        <v>3</v>
      </c>
      <c r="G54" s="76"/>
      <c r="H54" s="24">
        <f t="shared" si="3"/>
        <v>6</v>
      </c>
      <c r="I54" s="31">
        <v>89.127212166688025</v>
      </c>
      <c r="J54" s="25">
        <f t="shared" si="4"/>
        <v>267.38163650006408</v>
      </c>
      <c r="K54" s="25">
        <f t="shared" si="5"/>
        <v>267.38163650006408</v>
      </c>
      <c r="L54" s="25">
        <f t="shared" si="6"/>
        <v>0</v>
      </c>
      <c r="M54" s="51">
        <f t="shared" si="7"/>
        <v>534.76327300012815</v>
      </c>
    </row>
    <row r="55" spans="1:15" ht="14.25" customHeight="1">
      <c r="A55" s="32"/>
      <c r="B55" s="30"/>
      <c r="C55" s="30"/>
      <c r="D55" s="59"/>
      <c r="E55" s="76"/>
      <c r="F55" s="76"/>
      <c r="G55" s="76"/>
      <c r="H55" s="24"/>
      <c r="I55" s="31"/>
      <c r="J55" s="25"/>
      <c r="K55" s="25"/>
      <c r="L55" s="25"/>
      <c r="M55" s="51"/>
    </row>
    <row r="56" spans="1:15">
      <c r="A56" s="32"/>
      <c r="B56" s="82" t="s">
        <v>127</v>
      </c>
      <c r="C56" s="83"/>
      <c r="D56" s="84"/>
      <c r="E56" s="83"/>
      <c r="F56" s="83"/>
      <c r="G56" s="83"/>
      <c r="H56" s="83"/>
      <c r="I56" s="83"/>
      <c r="J56" s="85">
        <f>J37+J30+J25+J13</f>
        <v>34952.6450687213</v>
      </c>
      <c r="K56" s="85">
        <f>K37+K30+K25+K13</f>
        <v>126347.89361038798</v>
      </c>
      <c r="L56" s="85">
        <f>L37+L30+L25+L13</f>
        <v>55584.655000000006</v>
      </c>
      <c r="M56" s="85">
        <f>M37+M30+M25+M13</f>
        <v>216885.19367910927</v>
      </c>
    </row>
    <row r="57" spans="1:15" s="91" customFormat="1">
      <c r="A57" s="86"/>
      <c r="B57" s="87"/>
      <c r="C57" s="88"/>
      <c r="D57" s="89"/>
      <c r="E57" s="88"/>
      <c r="F57" s="88"/>
      <c r="G57" s="88"/>
      <c r="H57" s="88"/>
      <c r="I57" s="88"/>
      <c r="J57" s="90"/>
      <c r="K57" s="90"/>
      <c r="L57" s="90"/>
      <c r="M57" s="90"/>
      <c r="O57" s="92"/>
    </row>
    <row r="58" spans="1:15" ht="14.25" customHeight="1">
      <c r="A58" s="32"/>
      <c r="B58" s="30"/>
      <c r="C58" s="30"/>
      <c r="D58" s="59"/>
      <c r="E58" s="76"/>
      <c r="F58" s="76"/>
      <c r="G58" s="76"/>
      <c r="H58" s="24"/>
      <c r="I58" s="31"/>
      <c r="J58" s="25"/>
      <c r="K58" s="25"/>
      <c r="L58" s="25"/>
      <c r="M58" s="51"/>
    </row>
    <row r="59" spans="1:15" s="6" customFormat="1" ht="14.25" customHeight="1">
      <c r="A59" s="77"/>
      <c r="B59" s="43" t="s">
        <v>145</v>
      </c>
      <c r="C59" s="43"/>
      <c r="D59" s="69"/>
      <c r="E59" s="78"/>
      <c r="F59" s="78"/>
      <c r="G59" s="78"/>
      <c r="H59" s="43"/>
      <c r="I59" s="79"/>
      <c r="J59" s="80">
        <f>SUM(J60:J74)</f>
        <v>26275.783202448714</v>
      </c>
      <c r="K59" s="80">
        <f>SUM(K60:K74)</f>
        <v>26275.783202448714</v>
      </c>
      <c r="L59" s="80">
        <f>SUM(L60:L74)</f>
        <v>0</v>
      </c>
      <c r="M59" s="99">
        <f>SUM(M60:M74)</f>
        <v>52551.566404897429</v>
      </c>
      <c r="O59" s="72"/>
    </row>
    <row r="60" spans="1:15" ht="14.25" customHeight="1">
      <c r="A60" s="32"/>
      <c r="B60" s="30" t="s">
        <v>146</v>
      </c>
      <c r="C60" s="30" t="s">
        <v>169</v>
      </c>
      <c r="D60" s="59" t="s">
        <v>170</v>
      </c>
      <c r="E60" s="76">
        <v>3</v>
      </c>
      <c r="F60" s="76">
        <v>3</v>
      </c>
      <c r="G60" s="76"/>
      <c r="H60" s="24">
        <v>6</v>
      </c>
      <c r="I60" s="31">
        <v>1698.2004423418314</v>
      </c>
      <c r="J60" s="25">
        <f>E60*I60</f>
        <v>5094.6013270254944</v>
      </c>
      <c r="K60" s="25">
        <f>F60*I60</f>
        <v>5094.6013270254944</v>
      </c>
      <c r="L60" s="25"/>
      <c r="M60" s="51">
        <f>SUM(J60:L60)</f>
        <v>10189.202654050989</v>
      </c>
    </row>
    <row r="61" spans="1:15" ht="14.25" customHeight="1">
      <c r="A61" s="32"/>
      <c r="B61" s="30" t="s">
        <v>147</v>
      </c>
      <c r="C61" s="30" t="s">
        <v>169</v>
      </c>
      <c r="D61" s="59" t="s">
        <v>170</v>
      </c>
      <c r="E61" s="76">
        <v>3</v>
      </c>
      <c r="F61" s="76">
        <v>3</v>
      </c>
      <c r="G61" s="76"/>
      <c r="H61" s="24">
        <v>6</v>
      </c>
      <c r="I61" s="31">
        <v>1229.5691696711262</v>
      </c>
      <c r="J61" s="25">
        <f t="shared" ref="J61:J74" si="8">E61*I61</f>
        <v>3688.7075090133785</v>
      </c>
      <c r="K61" s="25">
        <f t="shared" ref="K61:K74" si="9">F61*I61</f>
        <v>3688.7075090133785</v>
      </c>
      <c r="L61" s="25"/>
      <c r="M61" s="51">
        <f t="shared" ref="M61:M74" si="10">SUM(J61:L61)</f>
        <v>7377.415018026757</v>
      </c>
    </row>
    <row r="62" spans="1:15" ht="14.25" customHeight="1">
      <c r="A62" s="32"/>
      <c r="B62" s="30" t="s">
        <v>148</v>
      </c>
      <c r="C62" s="30" t="s">
        <v>169</v>
      </c>
      <c r="D62" s="59" t="s">
        <v>170</v>
      </c>
      <c r="E62" s="76">
        <v>3</v>
      </c>
      <c r="F62" s="76">
        <v>3</v>
      </c>
      <c r="G62" s="76"/>
      <c r="H62" s="24">
        <v>6</v>
      </c>
      <c r="I62" s="31">
        <v>712.54186416793254</v>
      </c>
      <c r="J62" s="25">
        <f t="shared" si="8"/>
        <v>2137.6255925037976</v>
      </c>
      <c r="K62" s="25">
        <f t="shared" si="9"/>
        <v>2137.6255925037976</v>
      </c>
      <c r="L62" s="25"/>
      <c r="M62" s="51">
        <f t="shared" si="10"/>
        <v>4275.2511850075953</v>
      </c>
    </row>
    <row r="63" spans="1:15" ht="14.25" customHeight="1">
      <c r="A63" s="32"/>
      <c r="B63" s="30" t="s">
        <v>149</v>
      </c>
      <c r="C63" s="30" t="s">
        <v>169</v>
      </c>
      <c r="D63" s="59" t="s">
        <v>170</v>
      </c>
      <c r="E63" s="76">
        <v>3</v>
      </c>
      <c r="F63" s="76">
        <v>3</v>
      </c>
      <c r="G63" s="76"/>
      <c r="H63" s="24">
        <v>6</v>
      </c>
      <c r="I63" s="31">
        <v>1089.5518435789975</v>
      </c>
      <c r="J63" s="25">
        <f t="shared" si="8"/>
        <v>3268.6555307369927</v>
      </c>
      <c r="K63" s="25">
        <f t="shared" si="9"/>
        <v>3268.6555307369927</v>
      </c>
      <c r="L63" s="25"/>
      <c r="M63" s="51">
        <f t="shared" si="10"/>
        <v>6537.3110614739853</v>
      </c>
    </row>
    <row r="64" spans="1:15" ht="14.25" customHeight="1">
      <c r="A64" s="32"/>
      <c r="B64" s="30" t="s">
        <v>150</v>
      </c>
      <c r="C64" s="30" t="s">
        <v>169</v>
      </c>
      <c r="D64" s="59" t="s">
        <v>170</v>
      </c>
      <c r="E64" s="76">
        <v>3</v>
      </c>
      <c r="F64" s="76">
        <v>3</v>
      </c>
      <c r="G64" s="76"/>
      <c r="H64" s="24">
        <v>6</v>
      </c>
      <c r="I64" s="31">
        <v>712.54186416793254</v>
      </c>
      <c r="J64" s="25">
        <f t="shared" si="8"/>
        <v>2137.6255925037976</v>
      </c>
      <c r="K64" s="25">
        <f t="shared" si="9"/>
        <v>2137.6255925037976</v>
      </c>
      <c r="L64" s="25"/>
      <c r="M64" s="51">
        <f t="shared" si="10"/>
        <v>4275.2511850075953</v>
      </c>
    </row>
    <row r="65" spans="1:13" ht="14.25" customHeight="1">
      <c r="A65" s="32"/>
      <c r="B65" s="30" t="s">
        <v>151</v>
      </c>
      <c r="C65" s="30" t="s">
        <v>169</v>
      </c>
      <c r="D65" s="59" t="s">
        <v>170</v>
      </c>
      <c r="E65" s="76">
        <v>3</v>
      </c>
      <c r="F65" s="76">
        <v>3</v>
      </c>
      <c r="G65" s="76"/>
      <c r="H65" s="24">
        <v>6</v>
      </c>
      <c r="I65" s="31">
        <v>712.54186416793254</v>
      </c>
      <c r="J65" s="25">
        <f t="shared" si="8"/>
        <v>2137.6255925037976</v>
      </c>
      <c r="K65" s="25">
        <f t="shared" si="9"/>
        <v>2137.6255925037976</v>
      </c>
      <c r="L65" s="25"/>
      <c r="M65" s="51">
        <f t="shared" si="10"/>
        <v>4275.2511850075953</v>
      </c>
    </row>
    <row r="66" spans="1:13" ht="14.25" customHeight="1">
      <c r="A66" s="32"/>
      <c r="B66" s="30" t="s">
        <v>152</v>
      </c>
      <c r="C66" s="30" t="s">
        <v>169</v>
      </c>
      <c r="D66" s="59" t="s">
        <v>170</v>
      </c>
      <c r="E66" s="76">
        <v>3</v>
      </c>
      <c r="F66" s="76">
        <v>3</v>
      </c>
      <c r="G66" s="76"/>
      <c r="H66" s="24">
        <v>6</v>
      </c>
      <c r="I66" s="31">
        <v>537.769257517249</v>
      </c>
      <c r="J66" s="25">
        <f t="shared" si="8"/>
        <v>1613.3077725517469</v>
      </c>
      <c r="K66" s="25">
        <f t="shared" si="9"/>
        <v>1613.3077725517469</v>
      </c>
      <c r="L66" s="25"/>
      <c r="M66" s="51">
        <f t="shared" si="10"/>
        <v>3226.6155451034938</v>
      </c>
    </row>
    <row r="67" spans="1:13" ht="14.25" customHeight="1">
      <c r="A67" s="32"/>
      <c r="B67" s="30" t="s">
        <v>153</v>
      </c>
      <c r="C67" s="30" t="s">
        <v>169</v>
      </c>
      <c r="D67" s="59" t="s">
        <v>170</v>
      </c>
      <c r="E67" s="76">
        <v>3</v>
      </c>
      <c r="F67" s="76">
        <v>3</v>
      </c>
      <c r="G67" s="76"/>
      <c r="H67" s="24">
        <v>6</v>
      </c>
      <c r="I67" s="31">
        <v>712.54186416793254</v>
      </c>
      <c r="J67" s="25">
        <f t="shared" si="8"/>
        <v>2137.6255925037976</v>
      </c>
      <c r="K67" s="25">
        <f t="shared" si="9"/>
        <v>2137.6255925037976</v>
      </c>
      <c r="L67" s="25"/>
      <c r="M67" s="51">
        <f t="shared" si="10"/>
        <v>4275.2511850075953</v>
      </c>
    </row>
    <row r="68" spans="1:13" ht="14.25" customHeight="1">
      <c r="A68" s="32"/>
      <c r="B68" s="30" t="s">
        <v>171</v>
      </c>
      <c r="C68" s="30" t="s">
        <v>169</v>
      </c>
      <c r="D68" s="59" t="s">
        <v>170</v>
      </c>
      <c r="E68" s="76">
        <v>3</v>
      </c>
      <c r="F68" s="76">
        <v>3</v>
      </c>
      <c r="G68" s="76"/>
      <c r="H68" s="24">
        <v>6</v>
      </c>
      <c r="I68" s="31">
        <v>712.54186416793254</v>
      </c>
      <c r="J68" s="25">
        <f t="shared" si="8"/>
        <v>2137.6255925037976</v>
      </c>
      <c r="K68" s="25">
        <f t="shared" si="9"/>
        <v>2137.6255925037976</v>
      </c>
      <c r="L68" s="25"/>
      <c r="M68" s="51">
        <f t="shared" si="10"/>
        <v>4275.2511850075953</v>
      </c>
    </row>
    <row r="69" spans="1:13" ht="14.25" customHeight="1">
      <c r="A69" s="32"/>
      <c r="B69" s="30" t="s">
        <v>155</v>
      </c>
      <c r="C69" s="30" t="s">
        <v>169</v>
      </c>
      <c r="D69" s="59" t="s">
        <v>170</v>
      </c>
      <c r="E69" s="76">
        <v>3</v>
      </c>
      <c r="F69" s="76">
        <v>3</v>
      </c>
      <c r="G69" s="76"/>
      <c r="H69" s="24">
        <v>6</v>
      </c>
      <c r="I69" s="31">
        <v>195.15830603393056</v>
      </c>
      <c r="J69" s="25">
        <f t="shared" si="8"/>
        <v>585.47491810179167</v>
      </c>
      <c r="K69" s="25">
        <f t="shared" si="9"/>
        <v>585.47491810179167</v>
      </c>
      <c r="L69" s="25"/>
      <c r="M69" s="51">
        <f t="shared" si="10"/>
        <v>1170.9498362035833</v>
      </c>
    </row>
    <row r="70" spans="1:13" ht="14.25" customHeight="1">
      <c r="A70" s="32"/>
      <c r="B70" s="30" t="s">
        <v>156</v>
      </c>
      <c r="C70" s="30" t="s">
        <v>169</v>
      </c>
      <c r="D70" s="59" t="s">
        <v>170</v>
      </c>
      <c r="E70" s="76">
        <v>3</v>
      </c>
      <c r="F70" s="76">
        <v>3</v>
      </c>
      <c r="G70" s="76"/>
      <c r="H70" s="24">
        <v>6</v>
      </c>
      <c r="I70" s="31">
        <v>89.127212166688025</v>
      </c>
      <c r="J70" s="25">
        <f t="shared" si="8"/>
        <v>267.38163650006408</v>
      </c>
      <c r="K70" s="25">
        <f t="shared" si="9"/>
        <v>267.38163650006408</v>
      </c>
      <c r="L70" s="25"/>
      <c r="M70" s="51">
        <f t="shared" si="10"/>
        <v>534.76327300012815</v>
      </c>
    </row>
    <row r="71" spans="1:13" ht="14.25" customHeight="1">
      <c r="A71" s="32"/>
      <c r="B71" s="30" t="s">
        <v>157</v>
      </c>
      <c r="C71" s="30" t="s">
        <v>169</v>
      </c>
      <c r="D71" s="59" t="s">
        <v>170</v>
      </c>
      <c r="E71" s="76">
        <v>3</v>
      </c>
      <c r="F71" s="76">
        <v>3</v>
      </c>
      <c r="G71" s="76"/>
      <c r="H71" s="24">
        <v>6</v>
      </c>
      <c r="I71" s="31">
        <v>89.127212166688025</v>
      </c>
      <c r="J71" s="25">
        <f t="shared" si="8"/>
        <v>267.38163650006408</v>
      </c>
      <c r="K71" s="25">
        <f t="shared" si="9"/>
        <v>267.38163650006408</v>
      </c>
      <c r="L71" s="25"/>
      <c r="M71" s="51">
        <f t="shared" si="10"/>
        <v>534.76327300012815</v>
      </c>
    </row>
    <row r="72" spans="1:13" ht="14.25" customHeight="1">
      <c r="A72" s="32"/>
      <c r="B72" s="30" t="s">
        <v>158</v>
      </c>
      <c r="C72" s="30" t="s">
        <v>169</v>
      </c>
      <c r="D72" s="59" t="s">
        <v>170</v>
      </c>
      <c r="E72" s="76">
        <v>3</v>
      </c>
      <c r="F72" s="76">
        <v>3</v>
      </c>
      <c r="G72" s="76"/>
      <c r="H72" s="24">
        <v>6</v>
      </c>
      <c r="I72" s="31">
        <v>89.127212166688025</v>
      </c>
      <c r="J72" s="25">
        <f t="shared" si="8"/>
        <v>267.38163650006408</v>
      </c>
      <c r="K72" s="25">
        <f t="shared" si="9"/>
        <v>267.38163650006408</v>
      </c>
      <c r="L72" s="25"/>
      <c r="M72" s="51">
        <f t="shared" si="10"/>
        <v>534.76327300012815</v>
      </c>
    </row>
    <row r="73" spans="1:13" ht="14.25" customHeight="1">
      <c r="A73" s="32"/>
      <c r="B73" s="30" t="s">
        <v>159</v>
      </c>
      <c r="C73" s="30" t="s">
        <v>169</v>
      </c>
      <c r="D73" s="59" t="s">
        <v>170</v>
      </c>
      <c r="E73" s="76">
        <v>3</v>
      </c>
      <c r="F73" s="76">
        <v>3</v>
      </c>
      <c r="G73" s="76"/>
      <c r="H73" s="24">
        <v>6</v>
      </c>
      <c r="I73" s="31">
        <v>89.127212166688025</v>
      </c>
      <c r="J73" s="25">
        <f t="shared" si="8"/>
        <v>267.38163650006408</v>
      </c>
      <c r="K73" s="25">
        <f t="shared" si="9"/>
        <v>267.38163650006408</v>
      </c>
      <c r="L73" s="25"/>
      <c r="M73" s="51">
        <f t="shared" si="10"/>
        <v>534.76327300012815</v>
      </c>
    </row>
    <row r="74" spans="1:13" ht="14.25" customHeight="1">
      <c r="A74" s="32"/>
      <c r="B74" s="30" t="s">
        <v>160</v>
      </c>
      <c r="C74" s="30" t="s">
        <v>169</v>
      </c>
      <c r="D74" s="59" t="s">
        <v>170</v>
      </c>
      <c r="E74" s="76">
        <v>3</v>
      </c>
      <c r="F74" s="76">
        <v>3</v>
      </c>
      <c r="G74" s="76"/>
      <c r="H74" s="24">
        <v>6</v>
      </c>
      <c r="I74" s="31">
        <v>89.127212166688025</v>
      </c>
      <c r="J74" s="25">
        <f t="shared" si="8"/>
        <v>267.38163650006408</v>
      </c>
      <c r="K74" s="25">
        <f t="shared" si="9"/>
        <v>267.38163650006408</v>
      </c>
      <c r="L74" s="25"/>
      <c r="M74" s="51">
        <f t="shared" si="10"/>
        <v>534.76327300012815</v>
      </c>
    </row>
    <row r="75" spans="1:13" ht="14.25" customHeight="1">
      <c r="A75" s="32"/>
      <c r="B75" s="30"/>
      <c r="C75" s="30"/>
      <c r="D75" s="59"/>
      <c r="E75" s="76"/>
      <c r="F75" s="76"/>
      <c r="G75" s="76"/>
      <c r="H75" s="24"/>
      <c r="I75" s="31"/>
      <c r="J75" s="25"/>
      <c r="K75" s="25"/>
      <c r="L75" s="25"/>
      <c r="M75" s="51"/>
    </row>
    <row r="76" spans="1:13">
      <c r="A76" s="32"/>
      <c r="B76" s="82" t="s">
        <v>161</v>
      </c>
      <c r="C76" s="83"/>
      <c r="D76" s="84"/>
      <c r="E76" s="83"/>
      <c r="F76" s="83"/>
      <c r="G76" s="83"/>
      <c r="H76" s="83"/>
      <c r="I76" s="83"/>
      <c r="J76" s="93">
        <f>J59</f>
        <v>26275.783202448714</v>
      </c>
      <c r="K76" s="93">
        <f t="shared" ref="K76:M76" si="11">K59</f>
        <v>26275.783202448714</v>
      </c>
      <c r="L76" s="93">
        <f t="shared" si="11"/>
        <v>0</v>
      </c>
      <c r="M76" s="93">
        <f t="shared" si="11"/>
        <v>52551.566404897429</v>
      </c>
    </row>
    <row r="77" spans="1:13">
      <c r="A77" s="15"/>
      <c r="B77" s="39"/>
      <c r="C77" s="38"/>
      <c r="D77" s="63"/>
      <c r="E77" s="15"/>
      <c r="F77" s="15"/>
      <c r="G77" s="15"/>
      <c r="H77" s="15"/>
      <c r="I77" s="94"/>
      <c r="J77" s="40"/>
      <c r="K77" s="40"/>
      <c r="L77" s="40"/>
      <c r="M77" s="53"/>
    </row>
    <row r="78" spans="1:13">
      <c r="A78" s="32"/>
      <c r="B78" s="95" t="s">
        <v>162</v>
      </c>
      <c r="C78" s="96"/>
      <c r="D78" s="97"/>
      <c r="E78" s="96"/>
      <c r="F78" s="96"/>
      <c r="G78" s="96"/>
      <c r="H78" s="96"/>
      <c r="I78" s="96"/>
      <c r="J78" s="98">
        <f>J76+J56</f>
        <v>61228.428271170014</v>
      </c>
      <c r="K78" s="98">
        <f>K76+K56</f>
        <v>152623.6768128367</v>
      </c>
      <c r="L78" s="98">
        <f>L76+L56</f>
        <v>55584.655000000006</v>
      </c>
      <c r="M78" s="98">
        <f>M76+M56</f>
        <v>269436.7600840067</v>
      </c>
    </row>
    <row r="80" spans="1:13">
      <c r="M80" s="5">
        <v>1.07812</v>
      </c>
    </row>
    <row r="81" spans="2:13">
      <c r="B81" s="115" t="s">
        <v>172</v>
      </c>
      <c r="C81" s="116"/>
      <c r="D81" s="117"/>
      <c r="E81" s="116"/>
      <c r="F81" s="116"/>
      <c r="G81" s="116"/>
      <c r="H81" s="116"/>
      <c r="I81" s="116"/>
      <c r="J81" s="116"/>
      <c r="K81" s="116"/>
      <c r="L81" s="116"/>
      <c r="M81" s="118">
        <f>M78/M80</f>
        <v>249913.5161985741</v>
      </c>
    </row>
  </sheetData>
  <autoFilter ref="B12:M78" xr:uid="{00000000-0009-0000-0000-000001000000}"/>
  <hyperlinks>
    <hyperlink ref="B8" r:id="rId1" xr:uid="{00000000-0004-0000-0100-000000000000}"/>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DocAve xmlns="http://www.AvePoint.com/sharepoint2007/v5/contenttype/list" CTID="0x010100AC6F1664FEBA724D8C778EDA5C6541FD"/>
</file>

<file path=customXml/item3.xml><?xml version="1.0" encoding="utf-8"?>
<ct:contentTypeSchema xmlns:ct="http://schemas.microsoft.com/office/2006/metadata/contentType" xmlns:ma="http://schemas.microsoft.com/office/2006/metadata/properties/metaAttributes" ct:_="" ma:_="" ma:contentTypeName="Document" ma:contentTypeID="0x0101007B2C0ABF386B01419853DA3A1368F1F9" ma:contentTypeVersion="1" ma:contentTypeDescription="Create a new document." ma:contentTypeScope="" ma:versionID="996c6a4d8ff3d4fc4183b91203579a3f">
  <xsd:schema xmlns:xsd="http://www.w3.org/2001/XMLSchema" xmlns:xs="http://www.w3.org/2001/XMLSchema" xmlns:p="http://schemas.microsoft.com/office/2006/metadata/properties" targetNamespace="http://schemas.microsoft.com/office/2006/metadata/properties" ma:root="true" ma:fieldsID="3a7a47350439e11eb18d87a24ff29ef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7E500D-3863-4D8D-8184-DF30F818747A}">
  <ds:schemaRefs>
    <ds:schemaRef ds:uri="http://schemas.microsoft.com/sharepoint/v3/contenttype/forms"/>
  </ds:schemaRefs>
</ds:datastoreItem>
</file>

<file path=customXml/itemProps2.xml><?xml version="1.0" encoding="utf-8"?>
<ds:datastoreItem xmlns:ds="http://schemas.openxmlformats.org/officeDocument/2006/customXml" ds:itemID="{CD9DD4D8-B8B0-414E-94CE-B95856E1C628}">
  <ds:schemaRefs>
    <ds:schemaRef ds:uri="http://www.AvePoint.com/sharepoint2007/v5/contenttype/list"/>
  </ds:schemaRefs>
</ds:datastoreItem>
</file>

<file path=customXml/itemProps3.xml><?xml version="1.0" encoding="utf-8"?>
<ds:datastoreItem xmlns:ds="http://schemas.openxmlformats.org/officeDocument/2006/customXml" ds:itemID="{F0195585-D978-4D95-BB48-9DC7622825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370874A0-9E09-4302-8DC4-02F2693970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Budget total</vt:lpstr>
      <vt:lpstr>Budget pour la Belgique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keywords/>
  <cp:lastModifiedBy>Joppen Hans - D2.5</cp:lastModifiedBy>
  <dcterms:created xsi:type="dcterms:W3CDTF">2021-07-24T07:36:53Z</dcterms:created>
  <dcterms:modified xsi:type="dcterms:W3CDTF">2021-11-24T15:04:47Z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0x0101007B2C0ABF386B01419853DA3A1368F1F9</vt:lpwstr>
  </property>
  <property fmtid="{D5CDD505-2E9C-101B-9397-08002B2CF9AE}" pid="3" name="MSIP_Label_dddc1db8-2f64-468c-a02a-c7d04ea19826_Enabled">
    <vt:lpwstr>true</vt:lpwstr>
  </property>
  <property fmtid="{D5CDD505-2E9C-101B-9397-08002B2CF9AE}" pid="4" name="MSIP_Label_dddc1db8-2f64-468c-a02a-c7d04ea19826_SetDate">
    <vt:lpwstr>2021-11-24T15:04:30Z</vt:lpwstr>
  </property>
  <property fmtid="{D5CDD505-2E9C-101B-9397-08002B2CF9AE}" pid="5" name="MSIP_Label_dddc1db8-2f64-468c-a02a-c7d04ea19826_Method">
    <vt:lpwstr>Privileged</vt:lpwstr>
  </property>
  <property fmtid="{D5CDD505-2E9C-101B-9397-08002B2CF9AE}" pid="6" name="MSIP_Label_dddc1db8-2f64-468c-a02a-c7d04ea19826_Name">
    <vt:lpwstr>Non classifié - Niet geclassificeerd</vt:lpwstr>
  </property>
  <property fmtid="{D5CDD505-2E9C-101B-9397-08002B2CF9AE}" pid="7" name="MSIP_Label_dddc1db8-2f64-468c-a02a-c7d04ea19826_SiteId">
    <vt:lpwstr>80153b30-e434-429b-b41c-0d47f9deec42</vt:lpwstr>
  </property>
  <property fmtid="{D5CDD505-2E9C-101B-9397-08002B2CF9AE}" pid="8" name="MSIP_Label_dddc1db8-2f64-468c-a02a-c7d04ea19826_ActionId">
    <vt:lpwstr>9a53f4d0-d1b3-495e-bfe7-f3d651809f77</vt:lpwstr>
  </property>
  <property fmtid="{D5CDD505-2E9C-101B-9397-08002B2CF9AE}" pid="9" name="MSIP_Label_dddc1db8-2f64-468c-a02a-c7d04ea19826_ContentBits">
    <vt:lpwstr>0</vt:lpwstr>
  </property>
</Properties>
</file>