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drini.LVIA\Desktop\Belgium Cooperation\Finale\Consegnato\"/>
    </mc:Choice>
  </mc:AlternateContent>
  <bookViews>
    <workbookView xWindow="0" yWindow="0" windowWidth="23040" windowHeight="9372"/>
  </bookViews>
  <sheets>
    <sheet name="Budget JOVEM" sheetId="1" r:id="rId1"/>
  </sheets>
  <definedNames>
    <definedName name="_xlnm._FilterDatabase" localSheetId="0" hidden="1">'Budget JOVEM'!$A$1:$J$156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7KUQT094l+0zTRL7qQE2ZCeEuYg=="/>
    </ext>
  </extLst>
</workbook>
</file>

<file path=xl/calcChain.xml><?xml version="1.0" encoding="utf-8"?>
<calcChain xmlns="http://schemas.openxmlformats.org/spreadsheetml/2006/main">
  <c r="H78" i="1" l="1"/>
  <c r="G127" i="1" l="1"/>
  <c r="G126" i="1" s="1"/>
  <c r="H127" i="1"/>
  <c r="H126" i="1" s="1"/>
  <c r="I127" i="1"/>
  <c r="I126" i="1" s="1"/>
  <c r="H80" i="1" l="1"/>
  <c r="E80" i="1"/>
  <c r="J80" i="1" s="1"/>
  <c r="H94" i="1"/>
  <c r="H93" i="1"/>
  <c r="H92" i="1"/>
  <c r="E85" i="1"/>
  <c r="F85" i="1" s="1"/>
  <c r="J85" i="1" s="1"/>
  <c r="E88" i="1"/>
  <c r="J88" i="1" s="1"/>
  <c r="E87" i="1"/>
  <c r="E86" i="1"/>
  <c r="J86" i="1" s="1"/>
  <c r="H83" i="1"/>
  <c r="E84" i="1"/>
  <c r="J84" i="1" s="1"/>
  <c r="G83" i="1"/>
  <c r="C78" i="1"/>
  <c r="C77" i="1"/>
  <c r="F80" i="1" l="1"/>
  <c r="F84" i="1"/>
  <c r="F88" i="1"/>
  <c r="F87" i="1"/>
  <c r="J87" i="1"/>
  <c r="F86" i="1"/>
  <c r="E83" i="1"/>
  <c r="C110" i="1"/>
  <c r="J83" i="1" l="1"/>
  <c r="I83" i="1"/>
  <c r="F83" i="1"/>
  <c r="C69" i="1"/>
  <c r="C74" i="1" l="1"/>
  <c r="E153" i="1" l="1"/>
  <c r="D152" i="1"/>
  <c r="E152" i="1" s="1"/>
  <c r="E151" i="1"/>
  <c r="I151" i="1" s="1"/>
  <c r="E150" i="1"/>
  <c r="I150" i="1" s="1"/>
  <c r="E149" i="1"/>
  <c r="I149" i="1" s="1"/>
  <c r="E148" i="1"/>
  <c r="I148" i="1" s="1"/>
  <c r="E147" i="1"/>
  <c r="I147" i="1" s="1"/>
  <c r="E146" i="1"/>
  <c r="J146" i="1" s="1"/>
  <c r="E145" i="1"/>
  <c r="E144" i="1"/>
  <c r="E143" i="1"/>
  <c r="E142" i="1"/>
  <c r="G141" i="1"/>
  <c r="E140" i="1"/>
  <c r="F140" i="1" s="1"/>
  <c r="E139" i="1"/>
  <c r="F139" i="1" s="1"/>
  <c r="E138" i="1"/>
  <c r="F138" i="1" s="1"/>
  <c r="E137" i="1"/>
  <c r="F137" i="1" s="1"/>
  <c r="H136" i="1"/>
  <c r="G136" i="1"/>
  <c r="E135" i="1"/>
  <c r="J135" i="1" s="1"/>
  <c r="C134" i="1"/>
  <c r="E134" i="1" s="1"/>
  <c r="F134" i="1" s="1"/>
  <c r="E133" i="1"/>
  <c r="F133" i="1" s="1"/>
  <c r="E132" i="1"/>
  <c r="J132" i="1" s="1"/>
  <c r="E131" i="1"/>
  <c r="J131" i="1" s="1"/>
  <c r="C130" i="1"/>
  <c r="E130" i="1" s="1"/>
  <c r="F130" i="1" s="1"/>
  <c r="E129" i="1"/>
  <c r="F129" i="1" s="1"/>
  <c r="D128" i="1"/>
  <c r="E128" i="1" s="1"/>
  <c r="E125" i="1"/>
  <c r="J125" i="1" s="1"/>
  <c r="E124" i="1"/>
  <c r="E123" i="1"/>
  <c r="F123" i="1" s="1"/>
  <c r="E122" i="1"/>
  <c r="F122" i="1" s="1"/>
  <c r="E121" i="1"/>
  <c r="J121" i="1" s="1"/>
  <c r="E120" i="1"/>
  <c r="E119" i="1"/>
  <c r="F119" i="1" s="1"/>
  <c r="E118" i="1"/>
  <c r="I117" i="1"/>
  <c r="H117" i="1"/>
  <c r="G117" i="1"/>
  <c r="E116" i="1"/>
  <c r="F116" i="1" s="1"/>
  <c r="J116" i="1" s="1"/>
  <c r="E115" i="1"/>
  <c r="F115" i="1" s="1"/>
  <c r="J115" i="1" s="1"/>
  <c r="E114" i="1"/>
  <c r="I113" i="1"/>
  <c r="H113" i="1"/>
  <c r="G113" i="1"/>
  <c r="C112" i="1"/>
  <c r="E112" i="1" s="1"/>
  <c r="J112" i="1" s="1"/>
  <c r="E111" i="1"/>
  <c r="J111" i="1" s="1"/>
  <c r="E110" i="1"/>
  <c r="E109" i="1"/>
  <c r="I108" i="1"/>
  <c r="H108" i="1"/>
  <c r="G108" i="1"/>
  <c r="G107" i="1" s="1"/>
  <c r="E106" i="1"/>
  <c r="J106" i="1" s="1"/>
  <c r="E105" i="1"/>
  <c r="C104" i="1"/>
  <c r="E104" i="1" s="1"/>
  <c r="E103" i="1"/>
  <c r="F103" i="1" s="1"/>
  <c r="D102" i="1"/>
  <c r="E102" i="1" s="1"/>
  <c r="F102" i="1" s="1"/>
  <c r="E101" i="1"/>
  <c r="J101" i="1" s="1"/>
  <c r="E100" i="1"/>
  <c r="J100" i="1" s="1"/>
  <c r="C99" i="1"/>
  <c r="E99" i="1" s="1"/>
  <c r="E98" i="1"/>
  <c r="D97" i="1"/>
  <c r="E97" i="1" s="1"/>
  <c r="I96" i="1"/>
  <c r="H96" i="1"/>
  <c r="G96" i="1"/>
  <c r="G95" i="1" s="1"/>
  <c r="E94" i="1"/>
  <c r="J94" i="1" s="1"/>
  <c r="C93" i="1"/>
  <c r="E93" i="1" s="1"/>
  <c r="J93" i="1" s="1"/>
  <c r="E92" i="1"/>
  <c r="J92" i="1" s="1"/>
  <c r="H91" i="1"/>
  <c r="E91" i="1"/>
  <c r="J91" i="1" s="1"/>
  <c r="E90" i="1"/>
  <c r="I89" i="1"/>
  <c r="I82" i="1" s="1"/>
  <c r="G89" i="1"/>
  <c r="G82" i="1" s="1"/>
  <c r="E81" i="1"/>
  <c r="C79" i="1"/>
  <c r="E79" i="1" s="1"/>
  <c r="E78" i="1"/>
  <c r="E77" i="1"/>
  <c r="E76" i="1"/>
  <c r="E75" i="1"/>
  <c r="J75" i="1" s="1"/>
  <c r="E74" i="1"/>
  <c r="J74" i="1" s="1"/>
  <c r="C73" i="1"/>
  <c r="E73" i="1" s="1"/>
  <c r="E72" i="1"/>
  <c r="D71" i="1"/>
  <c r="E71" i="1" s="1"/>
  <c r="I70" i="1"/>
  <c r="G70" i="1"/>
  <c r="E69" i="1"/>
  <c r="I69" i="1" s="1"/>
  <c r="E68" i="1"/>
  <c r="E66" i="1"/>
  <c r="F66" i="1" s="1"/>
  <c r="E65" i="1"/>
  <c r="I65" i="1" s="1"/>
  <c r="D64" i="1"/>
  <c r="E64" i="1" s="1"/>
  <c r="E63" i="1"/>
  <c r="J62" i="1"/>
  <c r="H62" i="1"/>
  <c r="G62" i="1"/>
  <c r="E61" i="1"/>
  <c r="I61" i="1" s="1"/>
  <c r="E60" i="1"/>
  <c r="E59" i="1"/>
  <c r="I59" i="1" s="1"/>
  <c r="E58" i="1"/>
  <c r="F58" i="1" s="1"/>
  <c r="E57" i="1"/>
  <c r="I57" i="1" s="1"/>
  <c r="E56" i="1"/>
  <c r="H55" i="1"/>
  <c r="G55" i="1"/>
  <c r="E54" i="1"/>
  <c r="C53" i="1"/>
  <c r="E53" i="1" s="1"/>
  <c r="E52" i="1"/>
  <c r="I52" i="1" s="1"/>
  <c r="C51" i="1"/>
  <c r="E51" i="1" s="1"/>
  <c r="F51" i="1" s="1"/>
  <c r="E49" i="1"/>
  <c r="F49" i="1" s="1"/>
  <c r="D48" i="1"/>
  <c r="E48" i="1" s="1"/>
  <c r="I48" i="1" s="1"/>
  <c r="D47" i="1"/>
  <c r="E47" i="1" s="1"/>
  <c r="I47" i="1" s="1"/>
  <c r="D46" i="1"/>
  <c r="E46" i="1" s="1"/>
  <c r="I46" i="1" s="1"/>
  <c r="E45" i="1"/>
  <c r="F45" i="1" s="1"/>
  <c r="C44" i="1"/>
  <c r="E44" i="1" s="1"/>
  <c r="E43" i="1"/>
  <c r="C42" i="1"/>
  <c r="E42" i="1" s="1"/>
  <c r="E41" i="1"/>
  <c r="I41" i="1" s="1"/>
  <c r="D40" i="1"/>
  <c r="E40" i="1" s="1"/>
  <c r="F40" i="1" s="1"/>
  <c r="D39" i="1"/>
  <c r="E39" i="1" s="1"/>
  <c r="F39" i="1" s="1"/>
  <c r="D38" i="1"/>
  <c r="E38" i="1" s="1"/>
  <c r="J37" i="1"/>
  <c r="H37" i="1"/>
  <c r="G37" i="1"/>
  <c r="E36" i="1"/>
  <c r="J36" i="1" s="1"/>
  <c r="E35" i="1"/>
  <c r="J35" i="1" s="1"/>
  <c r="E34" i="1"/>
  <c r="J34" i="1" s="1"/>
  <c r="E33" i="1"/>
  <c r="H32" i="1"/>
  <c r="G32" i="1"/>
  <c r="E30" i="1"/>
  <c r="J30" i="1" s="1"/>
  <c r="E29" i="1"/>
  <c r="H29" i="1" s="1"/>
  <c r="E28" i="1"/>
  <c r="E27" i="1"/>
  <c r="J27" i="1" s="1"/>
  <c r="E26" i="1"/>
  <c r="F26" i="1" s="1"/>
  <c r="E25" i="1"/>
  <c r="E24" i="1"/>
  <c r="E23" i="1"/>
  <c r="G22" i="1"/>
  <c r="C21" i="1"/>
  <c r="E21" i="1" s="1"/>
  <c r="F21" i="1" s="1"/>
  <c r="E20" i="1"/>
  <c r="J20" i="1" s="1"/>
  <c r="E19" i="1"/>
  <c r="C18" i="1"/>
  <c r="E18" i="1" s="1"/>
  <c r="E17" i="1"/>
  <c r="J17" i="1" s="1"/>
  <c r="E16" i="1"/>
  <c r="I16" i="1" s="1"/>
  <c r="C15" i="1"/>
  <c r="E15" i="1" s="1"/>
  <c r="E14" i="1"/>
  <c r="J14" i="1" s="1"/>
  <c r="E13" i="1"/>
  <c r="E12" i="1"/>
  <c r="F12" i="1" s="1"/>
  <c r="E11" i="1"/>
  <c r="F11" i="1" s="1"/>
  <c r="E10" i="1"/>
  <c r="F10" i="1" s="1"/>
  <c r="D9" i="1"/>
  <c r="E9" i="1" s="1"/>
  <c r="D8" i="1"/>
  <c r="E8" i="1" s="1"/>
  <c r="E7" i="1"/>
  <c r="J7" i="1" s="1"/>
  <c r="E6" i="1"/>
  <c r="J6" i="1" s="1"/>
  <c r="E5" i="1"/>
  <c r="J5" i="1" s="1"/>
  <c r="E4" i="1"/>
  <c r="J4" i="1" s="1"/>
  <c r="E3" i="1"/>
  <c r="G2" i="1"/>
  <c r="G31" i="1" l="1"/>
  <c r="G154" i="1" s="1"/>
  <c r="G156" i="1" s="1"/>
  <c r="J128" i="1"/>
  <c r="E127" i="1"/>
  <c r="E126" i="1" s="1"/>
  <c r="F36" i="1"/>
  <c r="F61" i="1"/>
  <c r="E62" i="1"/>
  <c r="E70" i="1"/>
  <c r="J118" i="1"/>
  <c r="E117" i="1"/>
  <c r="F151" i="1"/>
  <c r="H90" i="1"/>
  <c r="F90" i="1" s="1"/>
  <c r="J90" i="1"/>
  <c r="E89" i="1"/>
  <c r="E96" i="1"/>
  <c r="J3" i="1"/>
  <c r="E2" i="1"/>
  <c r="E141" i="1"/>
  <c r="J33" i="1"/>
  <c r="J32" i="1" s="1"/>
  <c r="E32" i="1"/>
  <c r="E55" i="1"/>
  <c r="J122" i="1"/>
  <c r="I138" i="1"/>
  <c r="J149" i="1"/>
  <c r="F92" i="1"/>
  <c r="F94" i="1"/>
  <c r="F33" i="1"/>
  <c r="F152" i="1"/>
  <c r="I152" i="1"/>
  <c r="I66" i="1"/>
  <c r="F118" i="1"/>
  <c r="F128" i="1"/>
  <c r="J134" i="1"/>
  <c r="I29" i="1"/>
  <c r="I49" i="1"/>
  <c r="F101" i="1"/>
  <c r="I146" i="1"/>
  <c r="F106" i="1"/>
  <c r="F111" i="1"/>
  <c r="J129" i="1"/>
  <c r="E136" i="1"/>
  <c r="I140" i="1"/>
  <c r="I11" i="1"/>
  <c r="F34" i="1"/>
  <c r="I58" i="1"/>
  <c r="F69" i="1"/>
  <c r="I45" i="1"/>
  <c r="J102" i="1"/>
  <c r="F148" i="1"/>
  <c r="J12" i="1"/>
  <c r="F35" i="1"/>
  <c r="H70" i="1"/>
  <c r="J148" i="1"/>
  <c r="J103" i="1"/>
  <c r="I10" i="1"/>
  <c r="J11" i="1"/>
  <c r="F30" i="1"/>
  <c r="I33" i="1"/>
  <c r="I34" i="1"/>
  <c r="I35" i="1"/>
  <c r="I36" i="1"/>
  <c r="F57" i="1"/>
  <c r="F65" i="1"/>
  <c r="F74" i="1"/>
  <c r="F100" i="1"/>
  <c r="F121" i="1"/>
  <c r="F125" i="1"/>
  <c r="J133" i="1"/>
  <c r="J147" i="1"/>
  <c r="F150" i="1"/>
  <c r="J151" i="1"/>
  <c r="J10" i="1"/>
  <c r="H13" i="1"/>
  <c r="F13" i="1" s="1"/>
  <c r="H14" i="1"/>
  <c r="F14" i="1" s="1"/>
  <c r="H16" i="1"/>
  <c r="F16" i="1" s="1"/>
  <c r="H17" i="1"/>
  <c r="F17" i="1" s="1"/>
  <c r="I30" i="1"/>
  <c r="F91" i="1"/>
  <c r="J119" i="1"/>
  <c r="J123" i="1"/>
  <c r="I137" i="1"/>
  <c r="I139" i="1"/>
  <c r="F149" i="1"/>
  <c r="J150" i="1"/>
  <c r="H141" i="1"/>
  <c r="I12" i="1"/>
  <c r="I13" i="1"/>
  <c r="I14" i="1"/>
  <c r="I17" i="1"/>
  <c r="F93" i="1"/>
  <c r="F112" i="1"/>
  <c r="F132" i="1"/>
  <c r="H15" i="1"/>
  <c r="F15" i="1" s="1"/>
  <c r="J15" i="1"/>
  <c r="I15" i="1"/>
  <c r="J18" i="1"/>
  <c r="I18" i="1"/>
  <c r="H18" i="1"/>
  <c r="F18" i="1" s="1"/>
  <c r="J8" i="1"/>
  <c r="I8" i="1"/>
  <c r="F8" i="1"/>
  <c r="F9" i="1"/>
  <c r="J9" i="1"/>
  <c r="I9" i="1"/>
  <c r="J19" i="1"/>
  <c r="I19" i="1"/>
  <c r="J24" i="1"/>
  <c r="I24" i="1"/>
  <c r="I56" i="1"/>
  <c r="F56" i="1"/>
  <c r="J73" i="1"/>
  <c r="F73" i="1"/>
  <c r="J105" i="1"/>
  <c r="F105" i="1"/>
  <c r="F3" i="1"/>
  <c r="F4" i="1"/>
  <c r="F5" i="1"/>
  <c r="F6" i="1"/>
  <c r="F7" i="1"/>
  <c r="F19" i="1"/>
  <c r="F24" i="1"/>
  <c r="H28" i="1"/>
  <c r="F28" i="1" s="1"/>
  <c r="J28" i="1"/>
  <c r="I39" i="1"/>
  <c r="I42" i="1"/>
  <c r="F42" i="1"/>
  <c r="F46" i="1"/>
  <c r="F48" i="1"/>
  <c r="I51" i="1"/>
  <c r="J71" i="1"/>
  <c r="F71" i="1"/>
  <c r="J76" i="1"/>
  <c r="F76" i="1"/>
  <c r="J78" i="1"/>
  <c r="F78" i="1"/>
  <c r="J99" i="1"/>
  <c r="F99" i="1"/>
  <c r="J110" i="1"/>
  <c r="F110" i="1"/>
  <c r="J130" i="1"/>
  <c r="J144" i="1"/>
  <c r="I144" i="1"/>
  <c r="F144" i="1"/>
  <c r="I3" i="1"/>
  <c r="I4" i="1"/>
  <c r="I5" i="1"/>
  <c r="I6" i="1"/>
  <c r="I7" i="1"/>
  <c r="J13" i="1"/>
  <c r="J16" i="1"/>
  <c r="I20" i="1"/>
  <c r="H20" i="1"/>
  <c r="I21" i="1"/>
  <c r="J23" i="1"/>
  <c r="I23" i="1"/>
  <c r="E22" i="1"/>
  <c r="J25" i="1"/>
  <c r="I25" i="1"/>
  <c r="I27" i="1"/>
  <c r="H27" i="1"/>
  <c r="I28" i="1"/>
  <c r="F38" i="1"/>
  <c r="E37" i="1"/>
  <c r="I43" i="1"/>
  <c r="F43" i="1"/>
  <c r="I63" i="1"/>
  <c r="F63" i="1"/>
  <c r="I68" i="1"/>
  <c r="F68" i="1"/>
  <c r="E67" i="1"/>
  <c r="J72" i="1"/>
  <c r="F72" i="1"/>
  <c r="J97" i="1"/>
  <c r="F97" i="1"/>
  <c r="E113" i="1"/>
  <c r="F114" i="1"/>
  <c r="J120" i="1"/>
  <c r="F120" i="1"/>
  <c r="J124" i="1"/>
  <c r="F124" i="1"/>
  <c r="F136" i="1"/>
  <c r="J145" i="1"/>
  <c r="I145" i="1"/>
  <c r="J21" i="1"/>
  <c r="F23" i="1"/>
  <c r="F25" i="1"/>
  <c r="F29" i="1"/>
  <c r="I38" i="1"/>
  <c r="I40" i="1"/>
  <c r="F47" i="1"/>
  <c r="I53" i="1"/>
  <c r="F53" i="1"/>
  <c r="I60" i="1"/>
  <c r="F60" i="1"/>
  <c r="J77" i="1"/>
  <c r="F77" i="1"/>
  <c r="J79" i="1"/>
  <c r="F79" i="1"/>
  <c r="J98" i="1"/>
  <c r="F98" i="1"/>
  <c r="J104" i="1"/>
  <c r="F104" i="1"/>
  <c r="J109" i="1"/>
  <c r="E108" i="1"/>
  <c r="F109" i="1"/>
  <c r="J142" i="1"/>
  <c r="I142" i="1"/>
  <c r="F142" i="1"/>
  <c r="J26" i="1"/>
  <c r="I26" i="1"/>
  <c r="I44" i="1"/>
  <c r="F44" i="1"/>
  <c r="I54" i="1"/>
  <c r="F54" i="1"/>
  <c r="I64" i="1"/>
  <c r="F64" i="1"/>
  <c r="J81" i="1"/>
  <c r="F81" i="1"/>
  <c r="J143" i="1"/>
  <c r="I143" i="1"/>
  <c r="F143" i="1"/>
  <c r="J137" i="1"/>
  <c r="J138" i="1"/>
  <c r="J139" i="1"/>
  <c r="J140" i="1"/>
  <c r="J152" i="1"/>
  <c r="I153" i="1"/>
  <c r="J29" i="1"/>
  <c r="F41" i="1"/>
  <c r="F52" i="1"/>
  <c r="F59" i="1"/>
  <c r="F135" i="1"/>
  <c r="J153" i="1"/>
  <c r="E95" i="1" l="1"/>
  <c r="J95" i="1" s="1"/>
  <c r="H89" i="1"/>
  <c r="H82" i="1" s="1"/>
  <c r="H31" i="1" s="1"/>
  <c r="E107" i="1"/>
  <c r="J107" i="1" s="1"/>
  <c r="F127" i="1"/>
  <c r="F126" i="1" s="1"/>
  <c r="J127" i="1"/>
  <c r="J89" i="1"/>
  <c r="E82" i="1"/>
  <c r="F89" i="1"/>
  <c r="F82" i="1" s="1"/>
  <c r="I32" i="1"/>
  <c r="I141" i="1"/>
  <c r="J108" i="1"/>
  <c r="F37" i="1"/>
  <c r="J141" i="1"/>
  <c r="I37" i="1"/>
  <c r="I67" i="1"/>
  <c r="H22" i="1"/>
  <c r="F32" i="1"/>
  <c r="F67" i="1"/>
  <c r="H2" i="1"/>
  <c r="I2" i="1"/>
  <c r="F153" i="1"/>
  <c r="F141" i="1" s="1"/>
  <c r="J117" i="1"/>
  <c r="J70" i="1"/>
  <c r="J96" i="1"/>
  <c r="I136" i="1"/>
  <c r="F117" i="1"/>
  <c r="J2" i="1"/>
  <c r="F20" i="1"/>
  <c r="F2" i="1" s="1"/>
  <c r="I22" i="1"/>
  <c r="J136" i="1"/>
  <c r="J22" i="1"/>
  <c r="F108" i="1"/>
  <c r="F96" i="1"/>
  <c r="F95" i="1" s="1"/>
  <c r="F62" i="1"/>
  <c r="F70" i="1"/>
  <c r="I55" i="1"/>
  <c r="F113" i="1"/>
  <c r="J114" i="1"/>
  <c r="F27" i="1"/>
  <c r="F22" i="1" s="1"/>
  <c r="I62" i="1"/>
  <c r="F55" i="1"/>
  <c r="J126" i="1" l="1"/>
  <c r="E31" i="1"/>
  <c r="E154" i="1" s="1"/>
  <c r="E155" i="1" s="1"/>
  <c r="F155" i="1" s="1"/>
  <c r="I155" i="1" s="1"/>
  <c r="J155" i="1" s="1"/>
  <c r="I31" i="1"/>
  <c r="J82" i="1"/>
  <c r="J31" i="1" s="1"/>
  <c r="H154" i="1"/>
  <c r="H156" i="1" s="1"/>
  <c r="J113" i="1"/>
  <c r="F107" i="1"/>
  <c r="F31" i="1" s="1"/>
  <c r="F154" i="1" l="1"/>
  <c r="F156" i="1" s="1"/>
  <c r="J154" i="1"/>
  <c r="I154" i="1"/>
  <c r="E156" i="1"/>
  <c r="J156" i="1" l="1"/>
  <c r="I156" i="1"/>
</calcChain>
</file>

<file path=xl/sharedStrings.xml><?xml version="1.0" encoding="utf-8"?>
<sst xmlns="http://schemas.openxmlformats.org/spreadsheetml/2006/main" count="295" uniqueCount="177">
  <si>
    <t>Description</t>
  </si>
  <si>
    <t>unit</t>
  </si>
  <si>
    <t>n. of unit</t>
  </si>
  <si>
    <r>
      <rPr>
        <b/>
        <sz val="11"/>
        <color theme="1"/>
        <rFont val="Calibri"/>
      </rPr>
      <t xml:space="preserve">unit value in </t>
    </r>
    <r>
      <rPr>
        <b/>
        <sz val="11"/>
        <color theme="1"/>
        <rFont val="Calibri"/>
      </rPr>
      <t>€</t>
    </r>
  </si>
  <si>
    <t>total value in  €</t>
  </si>
  <si>
    <t>ENABEL</t>
  </si>
  <si>
    <t>Co-fin LVIA</t>
  </si>
  <si>
    <t>Co-fin Oikos</t>
  </si>
  <si>
    <t>Result 1</t>
  </si>
  <si>
    <t>Result 2</t>
  </si>
  <si>
    <t>1. HR - management</t>
  </si>
  <si>
    <t>month</t>
  </si>
  <si>
    <t>1.2 Project Assistant in Namialo</t>
  </si>
  <si>
    <t>1.5 Project Accountant</t>
  </si>
  <si>
    <t>1.6 Logistic staff (2, 1 in Namialo and 1 in Nacala)</t>
  </si>
  <si>
    <t>1.7 Security staff (2 in Nacala)</t>
  </si>
  <si>
    <t>1.9 Desk Officer in Italy (M&amp;E)</t>
  </si>
  <si>
    <t>1.10 Administrative Officer in italy</t>
  </si>
  <si>
    <t>months* person</t>
  </si>
  <si>
    <t>1.14 CD Accountant (1 in Pemba and 1 in Ibo)</t>
  </si>
  <si>
    <t>1.15 CD logistician (1 in Pemba and 1 in Ibo)</t>
  </si>
  <si>
    <t>1.16 CD Security staff (4 in Ibo and 4 in Pemba)</t>
  </si>
  <si>
    <t>days*months</t>
  </si>
  <si>
    <t>2. Travel costs</t>
  </si>
  <si>
    <t>flight</t>
  </si>
  <si>
    <t>2.2  Fuel and maintenance of vehicles (Mecufi)</t>
  </si>
  <si>
    <t>2.2  Fuel and maintenance of vehicles (Ibo)</t>
  </si>
  <si>
    <t>3. Activity costs</t>
  </si>
  <si>
    <t>Baseline (A.1.1)</t>
  </si>
  <si>
    <t>study</t>
  </si>
  <si>
    <t>site</t>
  </si>
  <si>
    <t>Trainings for public officials/associations (A.1.2)</t>
  </si>
  <si>
    <t>sessions</t>
  </si>
  <si>
    <t>Allowance / Refreshment for experts</t>
  </si>
  <si>
    <t>days</t>
  </si>
  <si>
    <t>Refreshment for participants</t>
  </si>
  <si>
    <t>people*days</t>
  </si>
  <si>
    <t>Hall rent for trainings</t>
  </si>
  <si>
    <t>people</t>
  </si>
  <si>
    <t>Campaigns and community laboratories (A.1.3)</t>
  </si>
  <si>
    <t>campaign</t>
  </si>
  <si>
    <t>laboratory</t>
  </si>
  <si>
    <t>brochure</t>
  </si>
  <si>
    <t>global</t>
  </si>
  <si>
    <t xml:space="preserve">School competition (A.1.4) </t>
  </si>
  <si>
    <t>school</t>
  </si>
  <si>
    <t>months</t>
  </si>
  <si>
    <t>Radio programs and theatre activities (A.1.5)</t>
  </si>
  <si>
    <t>Programs ideation</t>
  </si>
  <si>
    <t>programs</t>
  </si>
  <si>
    <t>Training courses on sustainable agriculture (A.2.1)</t>
  </si>
  <si>
    <t>session</t>
  </si>
  <si>
    <t>kit</t>
  </si>
  <si>
    <t>copies</t>
  </si>
  <si>
    <t>kit* season</t>
  </si>
  <si>
    <t>Architect for training design</t>
  </si>
  <si>
    <t>Trainers</t>
  </si>
  <si>
    <t>workshop</t>
  </si>
  <si>
    <t>Allowance / Refreshment for participants</t>
  </si>
  <si>
    <t>Kit for participants (inlcluding transport from Pemba to Ibo)</t>
  </si>
  <si>
    <t>Social Action Training (A.2.3)</t>
  </si>
  <si>
    <t>Allowance / Refreshment for trainers</t>
  </si>
  <si>
    <t>Allowance for internship involved in project indicators monitoring</t>
  </si>
  <si>
    <t>Material for training and stationary</t>
  </si>
  <si>
    <t>IT and Transversal training (A.2.4)</t>
  </si>
  <si>
    <t xml:space="preserve">Workshop on CV elaboration </t>
  </si>
  <si>
    <t xml:space="preserve">IT Training course </t>
  </si>
  <si>
    <t>participant</t>
  </si>
  <si>
    <t>PC and IT material for set up 5 IT station (mecufi)</t>
  </si>
  <si>
    <t>pc</t>
  </si>
  <si>
    <t>Inclusion through art trainings (A.2.5)</t>
  </si>
  <si>
    <t>Transport for trainers</t>
  </si>
  <si>
    <t>trainers</t>
  </si>
  <si>
    <t>days/trainers</t>
  </si>
  <si>
    <t>Training materials/activities materials</t>
  </si>
  <si>
    <t>Enterpreneurship/Incubation fund (A.2.6)</t>
  </si>
  <si>
    <t>Training on enterpreneurship/fund</t>
  </si>
  <si>
    <t>pepole * day</t>
  </si>
  <si>
    <t>Fund for 20 entrepreneurs</t>
  </si>
  <si>
    <t>green ideas</t>
  </si>
  <si>
    <t>4. Equipment</t>
  </si>
  <si>
    <t>Security / Health equipment</t>
  </si>
  <si>
    <t>area</t>
  </si>
  <si>
    <t>5. Operative costs</t>
  </si>
  <si>
    <t>Nacala office bills and maintenance, rent</t>
  </si>
  <si>
    <t>Final project conference</t>
  </si>
  <si>
    <t>conference</t>
  </si>
  <si>
    <t>Final evaluation</t>
  </si>
  <si>
    <t>evaluation</t>
  </si>
  <si>
    <t>audit</t>
  </si>
  <si>
    <t>Pemba and Ibo office bills and maintenance, rent (co-share 30%)</t>
  </si>
  <si>
    <t>Stand by speed Boat rental in Ibo (co-share 50%)</t>
  </si>
  <si>
    <t>Subtotal</t>
  </si>
  <si>
    <t>Gound Total</t>
  </si>
  <si>
    <r>
      <t xml:space="preserve">Training for Community mobilizer and </t>
    </r>
    <r>
      <rPr>
        <b/>
        <i/>
        <sz val="11"/>
        <color rgb="FF000000"/>
        <rFont val="Calibri"/>
        <family val="2"/>
      </rPr>
      <t>data</t>
    </r>
    <r>
      <rPr>
        <b/>
        <sz val="11"/>
        <color rgb="FF000000"/>
        <rFont val="Calibri"/>
      </rPr>
      <t xml:space="preserve"> collectors</t>
    </r>
  </si>
  <si>
    <r>
      <t xml:space="preserve">Final </t>
    </r>
    <r>
      <rPr>
        <i/>
        <sz val="11"/>
        <color theme="1"/>
        <rFont val="Calibri"/>
        <family val="2"/>
      </rPr>
      <t>audit</t>
    </r>
  </si>
  <si>
    <t>Environmental and socio-economic vulnerability study Nampula</t>
  </si>
  <si>
    <t>Environmental and socio-economic vulnerability study in Cabo Delgado</t>
  </si>
  <si>
    <t>1.1 Project Coordinator in Nacala</t>
  </si>
  <si>
    <t>1.3 Agronomist Nampula</t>
  </si>
  <si>
    <t>1.4 Driver Nampula</t>
  </si>
  <si>
    <t>1.8 Social Promoter Nampula</t>
  </si>
  <si>
    <t>1.13 CD Drivers (1 car driver, 1 captain, 1 sailor)</t>
  </si>
  <si>
    <t xml:space="preserve">1.18 CD Agronomist </t>
  </si>
  <si>
    <t>1.19 CD Technical and Administative supervision from HQ</t>
  </si>
  <si>
    <t>1.11 Cabo Delgado Coordinator</t>
  </si>
  <si>
    <t>2.2 Car and motorbikes fuel and maintenance Nampula</t>
  </si>
  <si>
    <t>2.3 Local transport (staff and beneficiaries) Nampula</t>
  </si>
  <si>
    <t>2.1 International travel for CD coordinator (including visa, insurance)</t>
  </si>
  <si>
    <r>
      <t xml:space="preserve">2.4 </t>
    </r>
    <r>
      <rPr>
        <i/>
        <sz val="11"/>
        <rFont val="Calibri"/>
        <family val="2"/>
      </rPr>
      <t>Per diem</t>
    </r>
    <r>
      <rPr>
        <sz val="11"/>
        <rFont val="Calibri"/>
        <family val="2"/>
      </rPr>
      <t xml:space="preserve"> for LVIA's staff Nampula</t>
    </r>
  </si>
  <si>
    <t>Expert in environmental and agro-ecological issues Nampula</t>
  </si>
  <si>
    <t>Expert in gender and human rights, conflicts, inter-religious dialogue and democracy Nampula</t>
  </si>
  <si>
    <t>Expert in global/financial management of associations, M&amp;E, reporting Nampula</t>
  </si>
  <si>
    <t>Refreshment for participants Nampula</t>
  </si>
  <si>
    <t>Hall rent for trainings Nampula</t>
  </si>
  <si>
    <r>
      <rPr>
        <i/>
        <sz val="11"/>
        <color rgb="FF000000"/>
        <rFont val="Calibri"/>
      </rPr>
      <t>Per diem</t>
    </r>
    <r>
      <rPr>
        <sz val="11"/>
        <color rgb="FF000000"/>
        <rFont val="Calibri"/>
      </rPr>
      <t xml:space="preserve"> public officials Nampula</t>
    </r>
  </si>
  <si>
    <t>Material for trainings Nampula</t>
  </si>
  <si>
    <t>Expert in environmental and agro-ecological issues CD</t>
  </si>
  <si>
    <t>Expert in gender and human rights, conflicts, inter-religious dialogue and democracy CD</t>
  </si>
  <si>
    <t>Expert in global/financial management of associations, M&amp;E, reporting CD</t>
  </si>
  <si>
    <t>Refreshment for participants CD</t>
  </si>
  <si>
    <t>Material for trainings CD</t>
  </si>
  <si>
    <r>
      <rPr>
        <i/>
        <sz val="11"/>
        <rFont val="Calibri"/>
        <family val="2"/>
      </rPr>
      <t>Per diem</t>
    </r>
    <r>
      <rPr>
        <sz val="11"/>
        <rFont val="Calibri"/>
        <family val="2"/>
      </rPr>
      <t xml:space="preserve"> public officials CD</t>
    </r>
  </si>
  <si>
    <t>Materials (paper, cardboard, markers, pens, colored pencils, scissors, glue, sewing thread, tree seedlings, hoe, watering cans, cleaning material auch as brooms, garbage bags) Nampula</t>
  </si>
  <si>
    <t>Materials (paper, cardboard, markers, pens, colored pencils, scissors, glue, sewing thread, tree seedlings, hoe, watering cans, cleaning material auch as brooms, garbage bags) CD</t>
  </si>
  <si>
    <t>Materials for campaigns CD</t>
  </si>
  <si>
    <t>Materials for campaigns Nampula</t>
  </si>
  <si>
    <r>
      <t xml:space="preserve">Materials for community laboratories (gloves, megaphones, watering cans, hoes, t-shirts, seedlings, </t>
    </r>
    <r>
      <rPr>
        <i/>
        <sz val="11"/>
        <rFont val="Calibri"/>
        <family val="2"/>
      </rPr>
      <t>etc</t>
    </r>
    <r>
      <rPr>
        <sz val="11"/>
        <rFont val="Calibri"/>
        <family val="2"/>
      </rPr>
      <t>) Nampula</t>
    </r>
  </si>
  <si>
    <r>
      <rPr>
        <i/>
        <sz val="11"/>
        <rFont val="Calibri"/>
        <family val="2"/>
      </rPr>
      <t>Brochures</t>
    </r>
    <r>
      <rPr>
        <sz val="11"/>
        <rFont val="Calibri"/>
        <family val="2"/>
      </rPr>
      <t xml:space="preserve"> (graphic and printing) Nampula</t>
    </r>
  </si>
  <si>
    <r>
      <t xml:space="preserve">Materials for community laboratories (gloves, megaphones, watering cans, hoes, t-shirts, seedlings, </t>
    </r>
    <r>
      <rPr>
        <i/>
        <sz val="11"/>
        <rFont val="Calibri"/>
        <family val="2"/>
      </rPr>
      <t>etc</t>
    </r>
    <r>
      <rPr>
        <sz val="11"/>
        <rFont val="Calibri"/>
        <family val="2"/>
      </rPr>
      <t>) CD</t>
    </r>
  </si>
  <si>
    <r>
      <rPr>
        <i/>
        <sz val="11"/>
        <rFont val="Calibri"/>
        <family val="2"/>
      </rPr>
      <t>Brochures</t>
    </r>
    <r>
      <rPr>
        <sz val="11"/>
        <rFont val="Calibri"/>
        <family val="2"/>
      </rPr>
      <t xml:space="preserve"> (printing) CD</t>
    </r>
  </si>
  <si>
    <t>School animators (2) Nampula</t>
  </si>
  <si>
    <t>School animators (2) CD</t>
  </si>
  <si>
    <t>Kit for farmers Nampula</t>
  </si>
  <si>
    <t>Material for training Nampula</t>
  </si>
  <si>
    <t>Editing costs for material produced by the project (composting manual, including translations) Nampula</t>
  </si>
  <si>
    <t>Allowance / Refreshment for experts Nampula</t>
  </si>
  <si>
    <t>Trainers (IIAM, SDAE, project staff, Okhalassana Cooperative members) Nampula</t>
  </si>
  <si>
    <t>Kit for farmers CD</t>
  </si>
  <si>
    <t xml:space="preserve">Material for training CD </t>
  </si>
  <si>
    <t>Transport and delivery of kit (including car, boat, loading and offloading) CD</t>
  </si>
  <si>
    <t>Construction Training Training (A.2.2) </t>
  </si>
  <si>
    <t>Construction training in Ibo and Mecufi (Oikos)</t>
  </si>
  <si>
    <t>Trainers Nampula</t>
  </si>
  <si>
    <t>Trainers CD</t>
  </si>
  <si>
    <t>Trainer Nampula</t>
  </si>
  <si>
    <t>Trainer CD</t>
  </si>
  <si>
    <t>Training courses on IT Nampula</t>
  </si>
  <si>
    <t>Trainers (including Okhalassana) Nampula</t>
  </si>
  <si>
    <t>Trainers (including Okhalassana) CD</t>
  </si>
  <si>
    <t>IT equipment (laptop, tablet, printers, camera) Nampula</t>
  </si>
  <si>
    <t>IT equipment (laptop, tablet, printers, camera) CD</t>
  </si>
  <si>
    <r>
      <t xml:space="preserve">Visibility costs (t-shirts, caps, banner, stickers, </t>
    </r>
    <r>
      <rPr>
        <i/>
        <sz val="11"/>
        <rFont val="Calibri"/>
        <family val="2"/>
      </rPr>
      <t>brochures</t>
    </r>
    <r>
      <rPr>
        <sz val="11"/>
        <rFont val="Calibri"/>
        <family val="2"/>
      </rPr>
      <t>)</t>
    </r>
  </si>
  <si>
    <t>Office stationery Nampula</t>
  </si>
  <si>
    <r>
      <t xml:space="preserve">Visibility costs (t-shirts, caps, banner, stickers, </t>
    </r>
    <r>
      <rPr>
        <i/>
        <sz val="11"/>
        <color theme="1"/>
        <rFont val="Calibri"/>
      </rPr>
      <t>brochures</t>
    </r>
    <r>
      <rPr>
        <sz val="11"/>
        <color theme="1"/>
        <rFont val="Calibri"/>
      </rPr>
      <t>) Nampula</t>
    </r>
  </si>
  <si>
    <t>Office stationery (co-share 50%) CD</t>
  </si>
  <si>
    <r>
      <rPr>
        <i/>
        <sz val="11"/>
        <rFont val="Calibri"/>
        <family val="2"/>
      </rPr>
      <t>Data</t>
    </r>
    <r>
      <rPr>
        <sz val="11"/>
        <rFont val="Calibri"/>
        <family val="2"/>
      </rPr>
      <t xml:space="preserve"> collection on beneficiaries satisfaction CD</t>
    </r>
  </si>
  <si>
    <r>
      <rPr>
        <i/>
        <sz val="11"/>
        <color theme="1"/>
        <rFont val="Calibri"/>
      </rPr>
      <t>Data</t>
    </r>
    <r>
      <rPr>
        <sz val="11"/>
        <color theme="1"/>
        <rFont val="Calibri"/>
      </rPr>
      <t xml:space="preserve"> collection on beneficiaries satisfaction Nampula</t>
    </r>
  </si>
  <si>
    <t>Programs diffusion (30' each in Macua, Kimwani, Portuguese)</t>
  </si>
  <si>
    <t>1.12 CD assistants</t>
  </si>
  <si>
    <t>Labour market analysis Nampula</t>
  </si>
  <si>
    <t>Labour market analysis CD</t>
  </si>
  <si>
    <r>
      <t xml:space="preserve">2.4 </t>
    </r>
    <r>
      <rPr>
        <i/>
        <sz val="11"/>
        <rFont val="Calibri"/>
        <family val="2"/>
      </rPr>
      <t>Per diem</t>
    </r>
    <r>
      <rPr>
        <sz val="11"/>
        <rFont val="Calibri"/>
        <family val="2"/>
      </rPr>
      <t xml:space="preserve"> for OIKOS and local authorities</t>
    </r>
  </si>
  <si>
    <t>Transport for experts</t>
  </si>
  <si>
    <t>trip</t>
  </si>
  <si>
    <t>Construction training in Nampula</t>
  </si>
  <si>
    <t xml:space="preserve">Trainer </t>
  </si>
  <si>
    <t>Material for training and stationary (including transport )</t>
  </si>
  <si>
    <t>Material for training and stationary (including transport)</t>
  </si>
  <si>
    <t>Exchange visit (including bus rental, overnight, meals, etc.)</t>
  </si>
  <si>
    <t>visit</t>
  </si>
  <si>
    <t>Training courses on IT (cabo delgado)</t>
  </si>
  <si>
    <t>1.17 CD Social Promoters(2)</t>
  </si>
  <si>
    <t>2.1 International travel for Nacala Project Coordinator and for Activity Supervision</t>
  </si>
  <si>
    <t>Indirect costs (7%)</t>
  </si>
  <si>
    <t>Kit for participants (inlcluding transport)</t>
  </si>
  <si>
    <t>Fund for 10 entrepreneurs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</si>
</sst>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"/>
    <numFmt numFmtId="165" formatCode="_-* #,##0.00\ _€_-;\-* #,##0.00\ _€_-;_-* &quot;-&quot;??\ _€_-;_-@"/>
  </numFmts>
  <fonts count="25" x14ac:knownFonts="1">
    <font>
      <sz val="11"/>
      <color theme="1"/>
      <name val="Arial"/>
    </font>
    <font>
      <b/>
      <sz val="11"/>
      <color theme="1"/>
      <name val="Calibri"/>
    </font>
    <font>
      <b/>
      <sz val="11"/>
      <color rgb="FF2E75B5"/>
      <name val="Calibri"/>
    </font>
    <font>
      <sz val="11"/>
      <color theme="1"/>
      <name val="Calibri"/>
    </font>
    <font>
      <sz val="11"/>
      <color rgb="FF2E75B5"/>
      <name val="Calibri"/>
    </font>
    <font>
      <sz val="11"/>
      <color rgb="FF2E75B5"/>
      <name val="Arial"/>
    </font>
    <font>
      <sz val="11"/>
      <color rgb="FF000000"/>
      <name val="Calibri"/>
    </font>
    <font>
      <sz val="8"/>
      <color theme="1"/>
      <name val="Arial"/>
    </font>
    <font>
      <sz val="8"/>
      <color rgb="FF2E75B5"/>
      <name val="Arial"/>
    </font>
    <font>
      <b/>
      <sz val="11"/>
      <color rgb="FF000000"/>
      <name val="Calibri"/>
    </font>
    <font>
      <b/>
      <sz val="11"/>
      <color theme="1"/>
      <name val="Arial"/>
    </font>
    <font>
      <b/>
      <sz val="11"/>
      <color rgb="FFFF0000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/>
    <xf numFmtId="164" fontId="1" fillId="2" borderId="1" xfId="0" applyNumberFormat="1" applyFont="1" applyFill="1" applyBorder="1"/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164" fontId="4" fillId="0" borderId="1" xfId="0" applyNumberFormat="1" applyFont="1" applyBorder="1"/>
    <xf numFmtId="165" fontId="3" fillId="0" borderId="3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5" fillId="0" borderId="0" xfId="0" applyFont="1"/>
    <xf numFmtId="0" fontId="1" fillId="0" borderId="0" xfId="0" applyFont="1"/>
    <xf numFmtId="165" fontId="1" fillId="2" borderId="1" xfId="0" applyNumberFormat="1" applyFont="1" applyFill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/>
    <xf numFmtId="164" fontId="3" fillId="0" borderId="3" xfId="0" applyNumberFormat="1" applyFont="1" applyBorder="1" applyAlignment="1">
      <alignment wrapText="1"/>
    </xf>
    <xf numFmtId="0" fontId="1" fillId="0" borderId="1" xfId="0" applyFont="1" applyBorder="1"/>
    <xf numFmtId="164" fontId="6" fillId="0" borderId="1" xfId="0" applyNumberFormat="1" applyFont="1" applyBorder="1" applyAlignment="1">
      <alignment horizontal="left" vertical="center" wrapText="1"/>
    </xf>
    <xf numFmtId="0" fontId="0" fillId="0" borderId="1" xfId="0" applyFont="1" applyBorder="1"/>
    <xf numFmtId="0" fontId="7" fillId="0" borderId="0" xfId="0" applyFont="1"/>
    <xf numFmtId="0" fontId="5" fillId="0" borderId="1" xfId="0" applyFont="1" applyBorder="1"/>
    <xf numFmtId="0" fontId="8" fillId="0" borderId="0" xfId="0" applyFont="1"/>
    <xf numFmtId="164" fontId="9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/>
    <xf numFmtId="164" fontId="2" fillId="2" borderId="1" xfId="0" applyNumberFormat="1" applyFont="1" applyFill="1" applyBorder="1"/>
    <xf numFmtId="164" fontId="3" fillId="3" borderId="1" xfId="0" applyNumberFormat="1" applyFont="1" applyFill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0" fontId="3" fillId="3" borderId="5" xfId="0" applyFont="1" applyFill="1" applyBorder="1" applyAlignment="1">
      <alignment wrapText="1"/>
    </xf>
    <xf numFmtId="164" fontId="4" fillId="3" borderId="1" xfId="0" applyNumberFormat="1" applyFont="1" applyFill="1" applyBorder="1"/>
    <xf numFmtId="0" fontId="3" fillId="2" borderId="5" xfId="0" applyFont="1" applyFill="1" applyBorder="1" applyAlignment="1">
      <alignment wrapText="1"/>
    </xf>
    <xf numFmtId="164" fontId="9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64" fontId="3" fillId="0" borderId="6" xfId="0" applyNumberFormat="1" applyFont="1" applyBorder="1"/>
    <xf numFmtId="164" fontId="4" fillId="0" borderId="6" xfId="0" applyNumberFormat="1" applyFont="1" applyBorder="1"/>
    <xf numFmtId="0" fontId="3" fillId="0" borderId="8" xfId="0" applyFont="1" applyBorder="1" applyAlignment="1">
      <alignment wrapText="1"/>
    </xf>
    <xf numFmtId="164" fontId="9" fillId="0" borderId="3" xfId="0" applyNumberFormat="1" applyFont="1" applyBorder="1" applyAlignment="1">
      <alignment horizontal="left" vertical="center" wrapText="1"/>
    </xf>
    <xf numFmtId="0" fontId="3" fillId="0" borderId="0" xfId="0" applyFont="1"/>
    <xf numFmtId="165" fontId="3" fillId="0" borderId="6" xfId="0" applyNumberFormat="1" applyFont="1" applyBorder="1" applyAlignment="1">
      <alignment wrapText="1"/>
    </xf>
    <xf numFmtId="0" fontId="4" fillId="0" borderId="0" xfId="0" applyFont="1"/>
    <xf numFmtId="164" fontId="11" fillId="2" borderId="1" xfId="0" applyNumberFormat="1" applyFont="1" applyFill="1" applyBorder="1"/>
    <xf numFmtId="0" fontId="3" fillId="0" borderId="0" xfId="0" applyFont="1" applyAlignment="1">
      <alignment wrapText="1"/>
    </xf>
    <xf numFmtId="164" fontId="14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164" fontId="19" fillId="0" borderId="1" xfId="0" applyNumberFormat="1" applyFont="1" applyBorder="1"/>
    <xf numFmtId="165" fontId="19" fillId="0" borderId="3" xfId="0" applyNumberFormat="1" applyFont="1" applyBorder="1" applyAlignment="1">
      <alignment wrapText="1"/>
    </xf>
    <xf numFmtId="165" fontId="19" fillId="0" borderId="4" xfId="0" applyNumberFormat="1" applyFont="1" applyBorder="1" applyAlignment="1">
      <alignment wrapText="1"/>
    </xf>
    <xf numFmtId="164" fontId="20" fillId="2" borderId="1" xfId="0" applyNumberFormat="1" applyFont="1" applyFill="1" applyBorder="1" applyAlignment="1">
      <alignment horizontal="center"/>
    </xf>
    <xf numFmtId="165" fontId="19" fillId="0" borderId="1" xfId="0" applyNumberFormat="1" applyFont="1" applyBorder="1" applyAlignment="1">
      <alignment wrapText="1"/>
    </xf>
    <xf numFmtId="164" fontId="20" fillId="0" borderId="1" xfId="0" applyNumberFormat="1" applyFont="1" applyBorder="1"/>
    <xf numFmtId="164" fontId="19" fillId="0" borderId="3" xfId="0" applyNumberFormat="1" applyFont="1" applyBorder="1" applyAlignment="1">
      <alignment wrapText="1"/>
    </xf>
    <xf numFmtId="0" fontId="20" fillId="0" borderId="1" xfId="0" applyFont="1" applyBorder="1"/>
    <xf numFmtId="164" fontId="19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/>
    <xf numFmtId="164" fontId="20" fillId="2" borderId="1" xfId="0" applyNumberFormat="1" applyFont="1" applyFill="1" applyBorder="1" applyAlignment="1">
      <alignment horizontal="left" vertical="center" wrapText="1"/>
    </xf>
    <xf numFmtId="164" fontId="20" fillId="2" borderId="1" xfId="0" applyNumberFormat="1" applyFont="1" applyFill="1" applyBorder="1"/>
    <xf numFmtId="0" fontId="23" fillId="2" borderId="1" xfId="0" applyFont="1" applyFill="1" applyBorder="1"/>
    <xf numFmtId="164" fontId="19" fillId="0" borderId="1" xfId="0" applyNumberFormat="1" applyFont="1" applyBorder="1" applyAlignment="1"/>
    <xf numFmtId="164" fontId="14" fillId="3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9" fillId="3" borderId="5" xfId="0" applyFont="1" applyFill="1" applyBorder="1" applyAlignment="1">
      <alignment wrapText="1"/>
    </xf>
    <xf numFmtId="164" fontId="19" fillId="3" borderId="1" xfId="0" applyNumberFormat="1" applyFont="1" applyFill="1" applyBorder="1" applyAlignment="1">
      <alignment horizontal="left" vertical="center" wrapText="1"/>
    </xf>
    <xf numFmtId="164" fontId="19" fillId="3" borderId="1" xfId="0" applyNumberFormat="1" applyFont="1" applyFill="1" applyBorder="1"/>
    <xf numFmtId="164" fontId="20" fillId="3" borderId="1" xfId="0" applyNumberFormat="1" applyFont="1" applyFill="1" applyBorder="1"/>
    <xf numFmtId="164" fontId="19" fillId="0" borderId="1" xfId="0" applyNumberFormat="1" applyFont="1" applyFill="1" applyBorder="1" applyAlignment="1">
      <alignment wrapText="1"/>
    </xf>
    <xf numFmtId="164" fontId="19" fillId="0" borderId="1" xfId="0" applyNumberFormat="1" applyFont="1" applyFill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left" vertical="center" wrapText="1"/>
    </xf>
    <xf numFmtId="164" fontId="24" fillId="2" borderId="1" xfId="0" applyNumberFormat="1" applyFont="1" applyFill="1" applyBorder="1" applyAlignment="1">
      <alignment wrapText="1"/>
    </xf>
    <xf numFmtId="164" fontId="20" fillId="0" borderId="1" xfId="0" applyNumberFormat="1" applyFont="1" applyBorder="1" applyAlignment="1">
      <alignment horizontal="left" vertical="center" wrapText="1"/>
    </xf>
    <xf numFmtId="164" fontId="20" fillId="0" borderId="6" xfId="0" applyNumberFormat="1" applyFont="1" applyBorder="1"/>
    <xf numFmtId="164" fontId="19" fillId="0" borderId="3" xfId="0" applyNumberFormat="1" applyFont="1" applyBorder="1"/>
    <xf numFmtId="164" fontId="19" fillId="0" borderId="7" xfId="0" applyNumberFormat="1" applyFont="1" applyBorder="1"/>
    <xf numFmtId="0" fontId="19" fillId="0" borderId="3" xfId="0" applyFont="1" applyBorder="1" applyAlignment="1">
      <alignment wrapText="1"/>
    </xf>
    <xf numFmtId="164" fontId="19" fillId="0" borderId="6" xfId="0" applyNumberFormat="1" applyFont="1" applyBorder="1"/>
    <xf numFmtId="0" fontId="19" fillId="0" borderId="8" xfId="0" applyFont="1" applyBorder="1" applyAlignment="1">
      <alignment wrapText="1"/>
    </xf>
    <xf numFmtId="0" fontId="0" fillId="0" borderId="7" xfId="0" applyFont="1" applyBorder="1"/>
    <xf numFmtId="164" fontId="3" fillId="2" borderId="9" xfId="0" applyNumberFormat="1" applyFont="1" applyFill="1" applyBorder="1"/>
    <xf numFmtId="0" fontId="0" fillId="0" borderId="11" xfId="0" applyFont="1" applyBorder="1"/>
    <xf numFmtId="164" fontId="19" fillId="0" borderId="11" xfId="0" applyNumberFormat="1" applyFont="1" applyBorder="1"/>
    <xf numFmtId="164" fontId="19" fillId="0" borderId="4" xfId="0" applyNumberFormat="1" applyFont="1" applyBorder="1"/>
    <xf numFmtId="164" fontId="19" fillId="0" borderId="9" xfId="0" applyNumberFormat="1" applyFont="1" applyBorder="1"/>
    <xf numFmtId="164" fontId="20" fillId="0" borderId="9" xfId="0" applyNumberFormat="1" applyFont="1" applyBorder="1"/>
    <xf numFmtId="0" fontId="19" fillId="0" borderId="10" xfId="0" applyFont="1" applyBorder="1" applyAlignment="1">
      <alignment wrapText="1"/>
    </xf>
    <xf numFmtId="165" fontId="19" fillId="0" borderId="6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5" fontId="20" fillId="2" borderId="5" xfId="0" applyNumberFormat="1" applyFont="1" applyFill="1" applyBorder="1" applyAlignment="1">
      <alignment wrapText="1"/>
    </xf>
    <xf numFmtId="0" fontId="17" fillId="0" borderId="0" xfId="0" applyFont="1" applyAlignment="1"/>
    <xf numFmtId="164" fontId="20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0" fillId="0" borderId="0" xfId="0" applyFont="1" applyFill="1" applyAlignment="1"/>
    <xf numFmtId="164" fontId="19" fillId="0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nedetta Viale" id="{1BAF7DBB-2EC9-4E43-BB90-88316B06D248}" userId="Benedetta Viale" providerId="Non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0" dT="2021-09-14T19:08:00.73" personId="{1BAF7DBB-2EC9-4E43-BB90-88316B06D248}" id="{441D72F5-E740-479A-A8D9-60835AE50981}">
    <text>Maurizia, ma non ne possiamo assumere uno unico che si sposta?</text>
  </threadedComment>
  <threadedComment ref="A84" dT="2021-09-14T19:22:42.50" personId="{1BAF7DBB-2EC9-4E43-BB90-88316B06D248}" id="{A2743645-519F-4DA9-8FA8-BB8253DBE160}">
    <text>Mi sono persa: a Nacala e Namialo questo training non si fa?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3"/>
  <sheetViews>
    <sheetView tabSelected="1" zoomScale="90" zoomScaleNormal="90" workbookViewId="0">
      <pane xSplit="1" ySplit="2" topLeftCell="B144" activePane="bottomRight" state="frozen"/>
      <selection pane="topRight" activeCell="B1" sqref="B1"/>
      <selection pane="bottomLeft" activeCell="A3" sqref="A3"/>
      <selection pane="bottomRight" activeCell="J130" sqref="J130"/>
    </sheetView>
  </sheetViews>
  <sheetFormatPr defaultColWidth="12.59765625" defaultRowHeight="15" customHeight="1" x14ac:dyDescent="0.25"/>
  <cols>
    <col min="1" max="1" width="39.69921875" customWidth="1"/>
    <col min="2" max="2" width="14.3984375" customWidth="1"/>
    <col min="3" max="4" width="10.19921875" customWidth="1"/>
    <col min="5" max="5" width="13.19921875" customWidth="1"/>
    <col min="6" max="6" width="11.69921875" customWidth="1"/>
    <col min="7" max="7" width="12.59765625" customWidth="1"/>
    <col min="8" max="8" width="11" customWidth="1"/>
    <col min="9" max="9" width="11.59765625" customWidth="1"/>
    <col min="10" max="10" width="12.59765625" customWidth="1"/>
    <col min="11" max="21" width="6.59765625" customWidth="1"/>
    <col min="22" max="23" width="11" customWidth="1"/>
  </cols>
  <sheetData>
    <row r="1" spans="1:23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3" t="s">
        <v>7</v>
      </c>
      <c r="I1" s="3" t="s">
        <v>8</v>
      </c>
      <c r="J1" s="4" t="s">
        <v>9</v>
      </c>
    </row>
    <row r="2" spans="1:23" ht="14.25" customHeight="1" x14ac:dyDescent="0.3">
      <c r="A2" s="5" t="s">
        <v>10</v>
      </c>
      <c r="B2" s="6"/>
      <c r="C2" s="6"/>
      <c r="D2" s="6"/>
      <c r="E2" s="7">
        <f>SUM(E3:E21)</f>
        <v>357300</v>
      </c>
      <c r="F2" s="7">
        <f>SUM(F3:F21)</f>
        <v>285580</v>
      </c>
      <c r="G2" s="7">
        <f t="shared" ref="G2:J2" si="0">SUM(G3:G21)</f>
        <v>20000</v>
      </c>
      <c r="H2" s="7">
        <f t="shared" si="0"/>
        <v>51720</v>
      </c>
      <c r="I2" s="7">
        <f t="shared" si="0"/>
        <v>178650</v>
      </c>
      <c r="J2" s="7">
        <f t="shared" si="0"/>
        <v>178650</v>
      </c>
    </row>
    <row r="3" spans="1:23" ht="14.25" customHeight="1" x14ac:dyDescent="0.3">
      <c r="A3" s="48" t="s">
        <v>98</v>
      </c>
      <c r="B3" s="9" t="s">
        <v>11</v>
      </c>
      <c r="C3" s="9">
        <v>18</v>
      </c>
      <c r="D3" s="9">
        <v>3500</v>
      </c>
      <c r="E3" s="9">
        <f t="shared" ref="E3:E21" si="1">C3*D3</f>
        <v>63000</v>
      </c>
      <c r="F3" s="9">
        <f t="shared" ref="F3:F12" si="2">E3-G3</f>
        <v>50000</v>
      </c>
      <c r="G3" s="9">
        <v>13000</v>
      </c>
      <c r="H3" s="10"/>
      <c r="I3" s="11">
        <f t="shared" ref="I3:I21" si="3">E3/2</f>
        <v>31500</v>
      </c>
      <c r="J3" s="12">
        <f t="shared" ref="J3:J21" si="4">E3/2</f>
        <v>31500</v>
      </c>
    </row>
    <row r="4" spans="1:23" ht="14.25" customHeight="1" x14ac:dyDescent="0.3">
      <c r="A4" s="8" t="s">
        <v>12</v>
      </c>
      <c r="B4" s="9" t="s">
        <v>11</v>
      </c>
      <c r="C4" s="9">
        <v>18</v>
      </c>
      <c r="D4" s="9">
        <v>500</v>
      </c>
      <c r="E4" s="9">
        <f t="shared" si="1"/>
        <v>9000</v>
      </c>
      <c r="F4" s="9">
        <f t="shared" si="2"/>
        <v>9000</v>
      </c>
      <c r="G4" s="9"/>
      <c r="H4" s="10"/>
      <c r="I4" s="11">
        <f t="shared" si="3"/>
        <v>4500</v>
      </c>
      <c r="J4" s="12">
        <f t="shared" si="4"/>
        <v>4500</v>
      </c>
    </row>
    <row r="5" spans="1:23" ht="14.25" customHeight="1" x14ac:dyDescent="0.3">
      <c r="A5" s="48" t="s">
        <v>99</v>
      </c>
      <c r="B5" s="9" t="s">
        <v>11</v>
      </c>
      <c r="C5" s="9">
        <v>18</v>
      </c>
      <c r="D5" s="9">
        <v>1000</v>
      </c>
      <c r="E5" s="9">
        <f t="shared" si="1"/>
        <v>18000</v>
      </c>
      <c r="F5" s="9">
        <f t="shared" si="2"/>
        <v>13000</v>
      </c>
      <c r="G5" s="9">
        <v>5000</v>
      </c>
      <c r="H5" s="10"/>
      <c r="I5" s="11">
        <f t="shared" si="3"/>
        <v>9000</v>
      </c>
      <c r="J5" s="12">
        <f t="shared" si="4"/>
        <v>9000</v>
      </c>
    </row>
    <row r="6" spans="1:23" ht="14.25" customHeight="1" x14ac:dyDescent="0.3">
      <c r="A6" s="48" t="s">
        <v>100</v>
      </c>
      <c r="B6" s="9" t="s">
        <v>11</v>
      </c>
      <c r="C6" s="9">
        <v>18</v>
      </c>
      <c r="D6" s="9">
        <v>280</v>
      </c>
      <c r="E6" s="9">
        <f t="shared" si="1"/>
        <v>5040</v>
      </c>
      <c r="F6" s="9">
        <f t="shared" si="2"/>
        <v>4040</v>
      </c>
      <c r="G6" s="9">
        <v>1000</v>
      </c>
      <c r="H6" s="10"/>
      <c r="I6" s="11">
        <f t="shared" si="3"/>
        <v>2520</v>
      </c>
      <c r="J6" s="12">
        <f t="shared" si="4"/>
        <v>2520</v>
      </c>
    </row>
    <row r="7" spans="1:23" ht="14.25" customHeight="1" x14ac:dyDescent="0.3">
      <c r="A7" s="8" t="s">
        <v>13</v>
      </c>
      <c r="B7" s="9" t="s">
        <v>11</v>
      </c>
      <c r="C7" s="9">
        <v>18</v>
      </c>
      <c r="D7" s="9">
        <v>360</v>
      </c>
      <c r="E7" s="9">
        <f t="shared" si="1"/>
        <v>6480</v>
      </c>
      <c r="F7" s="9">
        <f t="shared" si="2"/>
        <v>5480</v>
      </c>
      <c r="G7" s="9">
        <v>1000</v>
      </c>
      <c r="H7" s="10"/>
      <c r="I7" s="11">
        <f t="shared" si="3"/>
        <v>3240</v>
      </c>
      <c r="J7" s="12">
        <f t="shared" si="4"/>
        <v>3240</v>
      </c>
    </row>
    <row r="8" spans="1:23" ht="16.95" customHeight="1" x14ac:dyDescent="0.3">
      <c r="A8" s="8" t="s">
        <v>14</v>
      </c>
      <c r="B8" s="9" t="s">
        <v>11</v>
      </c>
      <c r="C8" s="9">
        <v>18</v>
      </c>
      <c r="D8" s="9">
        <f>250*2</f>
        <v>500</v>
      </c>
      <c r="E8" s="9">
        <f t="shared" si="1"/>
        <v>9000</v>
      </c>
      <c r="F8" s="9">
        <f t="shared" si="2"/>
        <v>9000</v>
      </c>
      <c r="G8" s="9"/>
      <c r="H8" s="10"/>
      <c r="I8" s="11">
        <f t="shared" si="3"/>
        <v>4500</v>
      </c>
      <c r="J8" s="12">
        <f t="shared" si="4"/>
        <v>4500</v>
      </c>
    </row>
    <row r="9" spans="1:23" ht="14.25" customHeight="1" x14ac:dyDescent="0.3">
      <c r="A9" s="8" t="s">
        <v>15</v>
      </c>
      <c r="B9" s="9" t="s">
        <v>11</v>
      </c>
      <c r="C9" s="9">
        <v>18</v>
      </c>
      <c r="D9" s="9">
        <f>130*2</f>
        <v>260</v>
      </c>
      <c r="E9" s="9">
        <f t="shared" si="1"/>
        <v>4680</v>
      </c>
      <c r="F9" s="9">
        <f t="shared" si="2"/>
        <v>4680</v>
      </c>
      <c r="G9" s="9"/>
      <c r="H9" s="10"/>
      <c r="I9" s="11">
        <f t="shared" si="3"/>
        <v>2340</v>
      </c>
      <c r="J9" s="12">
        <f t="shared" si="4"/>
        <v>2340</v>
      </c>
    </row>
    <row r="10" spans="1:23" ht="14.25" customHeight="1" x14ac:dyDescent="0.3">
      <c r="A10" s="48" t="s">
        <v>101</v>
      </c>
      <c r="B10" s="9" t="s">
        <v>11</v>
      </c>
      <c r="C10" s="9">
        <v>18</v>
      </c>
      <c r="D10" s="9">
        <v>350</v>
      </c>
      <c r="E10" s="9">
        <f t="shared" si="1"/>
        <v>6300</v>
      </c>
      <c r="F10" s="9">
        <f t="shared" si="2"/>
        <v>6300</v>
      </c>
      <c r="G10" s="9"/>
      <c r="H10" s="10"/>
      <c r="I10" s="11">
        <f t="shared" si="3"/>
        <v>3150</v>
      </c>
      <c r="J10" s="12">
        <f t="shared" si="4"/>
        <v>3150</v>
      </c>
      <c r="L10" s="92"/>
    </row>
    <row r="11" spans="1:23" ht="14.25" customHeight="1" x14ac:dyDescent="0.3">
      <c r="A11" s="49" t="s">
        <v>16</v>
      </c>
      <c r="B11" s="50" t="s">
        <v>11</v>
      </c>
      <c r="C11" s="50">
        <v>6</v>
      </c>
      <c r="D11" s="50">
        <v>2000</v>
      </c>
      <c r="E11" s="50">
        <f t="shared" si="1"/>
        <v>12000</v>
      </c>
      <c r="F11" s="50">
        <f t="shared" si="2"/>
        <v>12000</v>
      </c>
      <c r="G11" s="50"/>
      <c r="H11" s="50"/>
      <c r="I11" s="51">
        <f t="shared" si="3"/>
        <v>6000</v>
      </c>
      <c r="J11" s="52">
        <f t="shared" si="4"/>
        <v>6000</v>
      </c>
    </row>
    <row r="12" spans="1:23" ht="14.25" customHeight="1" x14ac:dyDescent="0.3">
      <c r="A12" s="49" t="s">
        <v>17</v>
      </c>
      <c r="B12" s="50" t="s">
        <v>11</v>
      </c>
      <c r="C12" s="50">
        <v>6</v>
      </c>
      <c r="D12" s="50">
        <v>2000</v>
      </c>
      <c r="E12" s="50">
        <f t="shared" si="1"/>
        <v>12000</v>
      </c>
      <c r="F12" s="50">
        <f t="shared" si="2"/>
        <v>12000</v>
      </c>
      <c r="G12" s="50"/>
      <c r="H12" s="50"/>
      <c r="I12" s="51">
        <f t="shared" si="3"/>
        <v>6000</v>
      </c>
      <c r="J12" s="52">
        <f t="shared" si="4"/>
        <v>6000</v>
      </c>
    </row>
    <row r="13" spans="1:23" ht="14.25" customHeight="1" x14ac:dyDescent="0.3">
      <c r="A13" s="49" t="s">
        <v>105</v>
      </c>
      <c r="B13" s="50" t="s">
        <v>11</v>
      </c>
      <c r="C13" s="50">
        <v>18</v>
      </c>
      <c r="D13" s="50">
        <v>3500</v>
      </c>
      <c r="E13" s="50">
        <f t="shared" si="1"/>
        <v>63000</v>
      </c>
      <c r="F13" s="50">
        <f t="shared" ref="F13:F20" si="5">E13-H13</f>
        <v>44100</v>
      </c>
      <c r="G13" s="50"/>
      <c r="H13" s="50">
        <f>E13*30%</f>
        <v>18900</v>
      </c>
      <c r="I13" s="51">
        <f t="shared" si="3"/>
        <v>31500</v>
      </c>
      <c r="J13" s="52">
        <f t="shared" si="4"/>
        <v>31500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4.25" customHeight="1" x14ac:dyDescent="0.3">
      <c r="A14" s="70" t="s">
        <v>159</v>
      </c>
      <c r="B14" s="50" t="s">
        <v>11</v>
      </c>
      <c r="C14" s="50">
        <v>36</v>
      </c>
      <c r="D14" s="50">
        <v>1100</v>
      </c>
      <c r="E14" s="50">
        <f t="shared" si="1"/>
        <v>39600</v>
      </c>
      <c r="F14" s="50">
        <f t="shared" si="5"/>
        <v>29700</v>
      </c>
      <c r="G14" s="50"/>
      <c r="H14" s="50">
        <f>E14*25%</f>
        <v>9900</v>
      </c>
      <c r="I14" s="51">
        <f t="shared" si="3"/>
        <v>19800</v>
      </c>
      <c r="J14" s="52">
        <f t="shared" si="4"/>
        <v>19800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8" customHeight="1" x14ac:dyDescent="0.3">
      <c r="A15" s="49" t="s">
        <v>102</v>
      </c>
      <c r="B15" s="50" t="s">
        <v>18</v>
      </c>
      <c r="C15" s="50">
        <f>18*3</f>
        <v>54</v>
      </c>
      <c r="D15" s="50">
        <v>200</v>
      </c>
      <c r="E15" s="50">
        <f t="shared" si="1"/>
        <v>10800</v>
      </c>
      <c r="F15" s="50">
        <f t="shared" si="5"/>
        <v>8640</v>
      </c>
      <c r="G15" s="50"/>
      <c r="H15" s="50">
        <f t="shared" ref="H15:H17" si="6">E15*0.2</f>
        <v>2160</v>
      </c>
      <c r="I15" s="51">
        <f t="shared" si="3"/>
        <v>5400</v>
      </c>
      <c r="J15" s="52">
        <f t="shared" si="4"/>
        <v>5400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4.25" customHeight="1" x14ac:dyDescent="0.3">
      <c r="A16" s="49" t="s">
        <v>19</v>
      </c>
      <c r="B16" s="50" t="s">
        <v>18</v>
      </c>
      <c r="C16" s="50">
        <v>36</v>
      </c>
      <c r="D16" s="50">
        <v>600</v>
      </c>
      <c r="E16" s="50">
        <f t="shared" si="1"/>
        <v>21600</v>
      </c>
      <c r="F16" s="50">
        <f t="shared" si="5"/>
        <v>17280</v>
      </c>
      <c r="G16" s="50"/>
      <c r="H16" s="50">
        <f t="shared" si="6"/>
        <v>4320</v>
      </c>
      <c r="I16" s="51">
        <f t="shared" si="3"/>
        <v>10800</v>
      </c>
      <c r="J16" s="52">
        <f t="shared" si="4"/>
        <v>10800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4.25" customHeight="1" x14ac:dyDescent="0.3">
      <c r="A17" s="49" t="s">
        <v>20</v>
      </c>
      <c r="B17" s="50" t="s">
        <v>18</v>
      </c>
      <c r="C17" s="50">
        <v>36</v>
      </c>
      <c r="D17" s="50">
        <v>500</v>
      </c>
      <c r="E17" s="50">
        <f t="shared" si="1"/>
        <v>18000</v>
      </c>
      <c r="F17" s="50">
        <f t="shared" si="5"/>
        <v>14400</v>
      </c>
      <c r="G17" s="50"/>
      <c r="H17" s="50">
        <f t="shared" si="6"/>
        <v>3600</v>
      </c>
      <c r="I17" s="51">
        <f t="shared" si="3"/>
        <v>9000</v>
      </c>
      <c r="J17" s="52">
        <f t="shared" si="4"/>
        <v>9000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8.2" customHeight="1" x14ac:dyDescent="0.3">
      <c r="A18" s="49" t="s">
        <v>21</v>
      </c>
      <c r="B18" s="50" t="s">
        <v>18</v>
      </c>
      <c r="C18" s="50">
        <f>18*8</f>
        <v>144</v>
      </c>
      <c r="D18" s="50">
        <v>150</v>
      </c>
      <c r="E18" s="50">
        <f t="shared" si="1"/>
        <v>21600</v>
      </c>
      <c r="F18" s="50">
        <f t="shared" si="5"/>
        <v>12960</v>
      </c>
      <c r="G18" s="50"/>
      <c r="H18" s="50">
        <f>E18*0.4</f>
        <v>8640</v>
      </c>
      <c r="I18" s="51">
        <f t="shared" si="3"/>
        <v>10800</v>
      </c>
      <c r="J18" s="52">
        <f t="shared" si="4"/>
        <v>10800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4.25" customHeight="1" x14ac:dyDescent="0.3">
      <c r="A19" s="49" t="s">
        <v>172</v>
      </c>
      <c r="B19" s="50" t="s">
        <v>18</v>
      </c>
      <c r="C19" s="50">
        <v>36</v>
      </c>
      <c r="D19" s="50">
        <v>500</v>
      </c>
      <c r="E19" s="50">
        <f t="shared" si="1"/>
        <v>18000</v>
      </c>
      <c r="F19" s="50">
        <f t="shared" si="5"/>
        <v>18000</v>
      </c>
      <c r="G19" s="50"/>
      <c r="H19" s="50"/>
      <c r="I19" s="51">
        <f t="shared" si="3"/>
        <v>9000</v>
      </c>
      <c r="J19" s="52">
        <f t="shared" si="4"/>
        <v>9000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4.25" customHeight="1" x14ac:dyDescent="0.3">
      <c r="A20" s="49" t="s">
        <v>103</v>
      </c>
      <c r="B20" s="50" t="s">
        <v>11</v>
      </c>
      <c r="C20" s="50">
        <v>14</v>
      </c>
      <c r="D20" s="50">
        <v>600</v>
      </c>
      <c r="E20" s="50">
        <f t="shared" si="1"/>
        <v>8400</v>
      </c>
      <c r="F20" s="50">
        <f t="shared" si="5"/>
        <v>4200</v>
      </c>
      <c r="G20" s="50"/>
      <c r="H20" s="50">
        <f>E20*0.5</f>
        <v>4200</v>
      </c>
      <c r="I20" s="51">
        <f t="shared" si="3"/>
        <v>4200</v>
      </c>
      <c r="J20" s="52">
        <f t="shared" si="4"/>
        <v>4200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4.25" customHeight="1" x14ac:dyDescent="0.3">
      <c r="A21" s="49" t="s">
        <v>104</v>
      </c>
      <c r="B21" s="50" t="s">
        <v>22</v>
      </c>
      <c r="C21" s="50">
        <f>18*2</f>
        <v>36</v>
      </c>
      <c r="D21" s="50">
        <v>300</v>
      </c>
      <c r="E21" s="50">
        <f t="shared" si="1"/>
        <v>10800</v>
      </c>
      <c r="F21" s="50">
        <f>E21</f>
        <v>10800</v>
      </c>
      <c r="G21" s="50"/>
      <c r="H21" s="50"/>
      <c r="I21" s="51">
        <f t="shared" si="3"/>
        <v>5400</v>
      </c>
      <c r="J21" s="52">
        <f t="shared" si="4"/>
        <v>5400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4.25" customHeight="1" x14ac:dyDescent="0.3">
      <c r="A22" s="5" t="s">
        <v>23</v>
      </c>
      <c r="B22" s="7"/>
      <c r="C22" s="7"/>
      <c r="D22" s="7"/>
      <c r="E22" s="7">
        <f t="shared" ref="E22:F22" si="7">SUM(E23:E30)</f>
        <v>54700</v>
      </c>
      <c r="F22" s="7">
        <f t="shared" si="7"/>
        <v>43260</v>
      </c>
      <c r="G22" s="7">
        <f>SUM(G23:G26)</f>
        <v>4400</v>
      </c>
      <c r="H22" s="7">
        <f t="shared" ref="H22:J22" si="8">SUM(H23:H30)</f>
        <v>7040</v>
      </c>
      <c r="I22" s="7">
        <f t="shared" si="8"/>
        <v>27350</v>
      </c>
      <c r="J22" s="7">
        <f t="shared" si="8"/>
        <v>27350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3" ht="32.4" customHeight="1" x14ac:dyDescent="0.3">
      <c r="A23" s="8" t="s">
        <v>173</v>
      </c>
      <c r="B23" s="50" t="s">
        <v>24</v>
      </c>
      <c r="C23" s="9">
        <v>4</v>
      </c>
      <c r="D23" s="9">
        <v>1200</v>
      </c>
      <c r="E23" s="9">
        <f t="shared" ref="E23:E30" si="9">C23*D23</f>
        <v>4800</v>
      </c>
      <c r="F23" s="9">
        <f t="shared" ref="F23:F26" si="10">E23-G23</f>
        <v>2400</v>
      </c>
      <c r="G23" s="9">
        <v>2400</v>
      </c>
      <c r="H23" s="10"/>
      <c r="I23" s="11">
        <f t="shared" ref="I23:I30" si="11">E23/2</f>
        <v>2400</v>
      </c>
      <c r="J23" s="12">
        <f t="shared" ref="J23:J30" si="12">E23/2</f>
        <v>2400</v>
      </c>
    </row>
    <row r="24" spans="1:23" ht="28.2" customHeight="1" x14ac:dyDescent="0.3">
      <c r="A24" s="48" t="s">
        <v>106</v>
      </c>
      <c r="B24" s="9" t="s">
        <v>11</v>
      </c>
      <c r="C24" s="9">
        <v>18</v>
      </c>
      <c r="D24" s="9">
        <v>600</v>
      </c>
      <c r="E24" s="9">
        <f t="shared" si="9"/>
        <v>10800</v>
      </c>
      <c r="F24" s="9">
        <f t="shared" si="10"/>
        <v>8800</v>
      </c>
      <c r="G24" s="9">
        <v>2000</v>
      </c>
      <c r="H24" s="10"/>
      <c r="I24" s="11">
        <f t="shared" si="11"/>
        <v>5400</v>
      </c>
      <c r="J24" s="12">
        <f t="shared" si="12"/>
        <v>5400</v>
      </c>
    </row>
    <row r="25" spans="1:23" ht="30" customHeight="1" x14ac:dyDescent="0.3">
      <c r="A25" s="48" t="s">
        <v>107</v>
      </c>
      <c r="B25" s="9" t="s">
        <v>11</v>
      </c>
      <c r="C25" s="9">
        <v>18</v>
      </c>
      <c r="D25" s="9">
        <v>150</v>
      </c>
      <c r="E25" s="9">
        <f t="shared" si="9"/>
        <v>2700</v>
      </c>
      <c r="F25" s="9">
        <f t="shared" si="10"/>
        <v>2700</v>
      </c>
      <c r="G25" s="9"/>
      <c r="H25" s="10"/>
      <c r="I25" s="11">
        <f t="shared" si="11"/>
        <v>1350</v>
      </c>
      <c r="J25" s="12">
        <f t="shared" si="12"/>
        <v>1350</v>
      </c>
    </row>
    <row r="26" spans="1:23" ht="14.25" customHeight="1" x14ac:dyDescent="0.3">
      <c r="A26" s="49" t="s">
        <v>109</v>
      </c>
      <c r="B26" s="50" t="s">
        <v>11</v>
      </c>
      <c r="C26" s="50">
        <v>18</v>
      </c>
      <c r="D26" s="50">
        <v>100</v>
      </c>
      <c r="E26" s="50">
        <f t="shared" si="9"/>
        <v>1800</v>
      </c>
      <c r="F26" s="50">
        <f t="shared" si="10"/>
        <v>1800</v>
      </c>
      <c r="G26" s="50"/>
      <c r="H26" s="50"/>
      <c r="I26" s="51">
        <f t="shared" si="11"/>
        <v>900</v>
      </c>
      <c r="J26" s="54">
        <f t="shared" si="12"/>
        <v>900</v>
      </c>
    </row>
    <row r="27" spans="1:23" ht="14.25" customHeight="1" x14ac:dyDescent="0.3">
      <c r="A27" s="49" t="s">
        <v>108</v>
      </c>
      <c r="B27" s="50" t="s">
        <v>24</v>
      </c>
      <c r="C27" s="50">
        <v>2</v>
      </c>
      <c r="D27" s="50">
        <v>2000</v>
      </c>
      <c r="E27" s="50">
        <f t="shared" si="9"/>
        <v>4000</v>
      </c>
      <c r="F27" s="50">
        <f t="shared" ref="F27:F30" si="13">E27-H27</f>
        <v>2000</v>
      </c>
      <c r="G27" s="50"/>
      <c r="H27" s="50">
        <f>E27*0.5</f>
        <v>2000</v>
      </c>
      <c r="I27" s="51">
        <f t="shared" si="11"/>
        <v>2000</v>
      </c>
      <c r="J27" s="54">
        <f t="shared" si="12"/>
        <v>2000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4.25" customHeight="1" x14ac:dyDescent="0.3">
      <c r="A28" s="49" t="s">
        <v>25</v>
      </c>
      <c r="B28" s="50" t="s">
        <v>11</v>
      </c>
      <c r="C28" s="50">
        <v>18</v>
      </c>
      <c r="D28" s="50">
        <v>400</v>
      </c>
      <c r="E28" s="50">
        <f t="shared" si="9"/>
        <v>7200</v>
      </c>
      <c r="F28" s="50">
        <f t="shared" si="13"/>
        <v>5760</v>
      </c>
      <c r="G28" s="50"/>
      <c r="H28" s="50">
        <f t="shared" ref="H28:H29" si="14">E28*0.2</f>
        <v>1440</v>
      </c>
      <c r="I28" s="51">
        <f t="shared" si="11"/>
        <v>3600</v>
      </c>
      <c r="J28" s="54">
        <f t="shared" si="12"/>
        <v>3600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4.25" customHeight="1" x14ac:dyDescent="0.3">
      <c r="A29" s="49" t="s">
        <v>26</v>
      </c>
      <c r="B29" s="50" t="s">
        <v>11</v>
      </c>
      <c r="C29" s="50">
        <v>18</v>
      </c>
      <c r="D29" s="50">
        <v>1000</v>
      </c>
      <c r="E29" s="50">
        <f t="shared" si="9"/>
        <v>18000</v>
      </c>
      <c r="F29" s="50">
        <f t="shared" si="13"/>
        <v>14400</v>
      </c>
      <c r="G29" s="50"/>
      <c r="H29" s="50">
        <f t="shared" si="14"/>
        <v>3600</v>
      </c>
      <c r="I29" s="51">
        <f t="shared" si="11"/>
        <v>9000</v>
      </c>
      <c r="J29" s="54">
        <f t="shared" si="12"/>
        <v>9000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4.25" customHeight="1" x14ac:dyDescent="0.3">
      <c r="A30" s="70" t="s">
        <v>162</v>
      </c>
      <c r="B30" s="50" t="s">
        <v>11</v>
      </c>
      <c r="C30" s="50">
        <v>18</v>
      </c>
      <c r="D30" s="50">
        <v>300</v>
      </c>
      <c r="E30" s="50">
        <f t="shared" si="9"/>
        <v>5400</v>
      </c>
      <c r="F30" s="50">
        <f t="shared" si="13"/>
        <v>5400</v>
      </c>
      <c r="G30" s="50"/>
      <c r="H30" s="50"/>
      <c r="I30" s="51">
        <f t="shared" si="11"/>
        <v>2700</v>
      </c>
      <c r="J30" s="54">
        <f t="shared" si="12"/>
        <v>2700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4.25" customHeight="1" x14ac:dyDescent="0.3">
      <c r="A31" s="5" t="s">
        <v>27</v>
      </c>
      <c r="B31" s="7"/>
      <c r="C31" s="7"/>
      <c r="D31" s="7"/>
      <c r="E31" s="7">
        <f t="shared" ref="E31:J31" si="15">E32+E37+E55+E62+E67+E70+E82+E95+E107+E117+E126</f>
        <v>487190</v>
      </c>
      <c r="F31" s="7">
        <f t="shared" si="15"/>
        <v>441240</v>
      </c>
      <c r="G31" s="7">
        <f t="shared" si="15"/>
        <v>30000</v>
      </c>
      <c r="H31" s="7">
        <f t="shared" si="15"/>
        <v>15950</v>
      </c>
      <c r="I31" s="7">
        <f t="shared" si="15"/>
        <v>157080</v>
      </c>
      <c r="J31" s="7">
        <f t="shared" si="15"/>
        <v>330110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3" ht="14.25" customHeight="1" x14ac:dyDescent="0.3">
      <c r="A32" s="5" t="s">
        <v>28</v>
      </c>
      <c r="B32" s="7"/>
      <c r="C32" s="7"/>
      <c r="D32" s="7"/>
      <c r="E32" s="7">
        <f>SUM(E33:E36)</f>
        <v>50000</v>
      </c>
      <c r="F32" s="7">
        <f>SUM(F33:F36)</f>
        <v>50000</v>
      </c>
      <c r="G32" s="7">
        <f t="shared" ref="G32:H32" si="16">SUM(G33:G36)</f>
        <v>0</v>
      </c>
      <c r="H32" s="7">
        <f t="shared" si="16"/>
        <v>0</v>
      </c>
      <c r="I32" s="7">
        <f>SUM(I33:I36)</f>
        <v>25000</v>
      </c>
      <c r="J32" s="7">
        <f>SUM(J33:J36)</f>
        <v>25000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3" ht="28.2" customHeight="1" x14ac:dyDescent="0.3">
      <c r="A33" s="48" t="s">
        <v>96</v>
      </c>
      <c r="B33" s="9" t="s">
        <v>29</v>
      </c>
      <c r="C33" s="9">
        <v>2</v>
      </c>
      <c r="D33" s="9">
        <v>10000</v>
      </c>
      <c r="E33" s="9">
        <f t="shared" ref="E33:E36" si="17">C33*D33</f>
        <v>20000</v>
      </c>
      <c r="F33" s="9">
        <f t="shared" ref="F33:F36" si="18">E33</f>
        <v>20000</v>
      </c>
      <c r="G33" s="9"/>
      <c r="H33" s="10"/>
      <c r="I33" s="11">
        <f t="shared" ref="I33:I36" si="19">E33/2</f>
        <v>10000</v>
      </c>
      <c r="J33" s="12">
        <f t="shared" ref="J33:J36" si="20">E33/2</f>
        <v>10000</v>
      </c>
    </row>
    <row r="34" spans="1:23" ht="14.25" customHeight="1" x14ac:dyDescent="0.3">
      <c r="A34" s="90" t="s">
        <v>160</v>
      </c>
      <c r="B34" s="9" t="s">
        <v>30</v>
      </c>
      <c r="C34" s="9">
        <v>2</v>
      </c>
      <c r="D34" s="9">
        <v>2500</v>
      </c>
      <c r="E34" s="9">
        <f t="shared" si="17"/>
        <v>5000</v>
      </c>
      <c r="F34" s="9">
        <f t="shared" si="18"/>
        <v>5000</v>
      </c>
      <c r="G34" s="16"/>
      <c r="H34" s="17"/>
      <c r="I34" s="11">
        <f t="shared" si="19"/>
        <v>2500</v>
      </c>
      <c r="J34" s="12">
        <f t="shared" si="20"/>
        <v>2500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3" ht="27.6" customHeight="1" x14ac:dyDescent="0.3">
      <c r="A35" s="70" t="s">
        <v>97</v>
      </c>
      <c r="B35" s="50" t="s">
        <v>29</v>
      </c>
      <c r="C35" s="50">
        <v>2</v>
      </c>
      <c r="D35" s="50">
        <v>10000</v>
      </c>
      <c r="E35" s="50">
        <f t="shared" si="17"/>
        <v>20000</v>
      </c>
      <c r="F35" s="50">
        <f t="shared" si="18"/>
        <v>20000</v>
      </c>
      <c r="G35" s="50"/>
      <c r="H35" s="50"/>
      <c r="I35" s="51">
        <f t="shared" si="19"/>
        <v>10000</v>
      </c>
      <c r="J35" s="54">
        <f t="shared" si="20"/>
        <v>10000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4.25" customHeight="1" x14ac:dyDescent="0.3">
      <c r="A36" s="70" t="s">
        <v>161</v>
      </c>
      <c r="B36" s="50" t="s">
        <v>30</v>
      </c>
      <c r="C36" s="50">
        <v>2</v>
      </c>
      <c r="D36" s="50">
        <v>2500</v>
      </c>
      <c r="E36" s="50">
        <f t="shared" si="17"/>
        <v>5000</v>
      </c>
      <c r="F36" s="50">
        <f t="shared" si="18"/>
        <v>5000</v>
      </c>
      <c r="G36" s="55"/>
      <c r="H36" s="55"/>
      <c r="I36" s="51">
        <f t="shared" si="19"/>
        <v>2500</v>
      </c>
      <c r="J36" s="54">
        <f t="shared" si="20"/>
        <v>2500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3"/>
      <c r="W36" s="13"/>
    </row>
    <row r="37" spans="1:23" ht="14.25" customHeight="1" x14ac:dyDescent="0.3">
      <c r="A37" s="5" t="s">
        <v>31</v>
      </c>
      <c r="B37" s="7"/>
      <c r="C37" s="7"/>
      <c r="D37" s="7"/>
      <c r="E37" s="7">
        <f t="shared" ref="E37:J37" si="21">SUM(E38:E54)</f>
        <v>57680</v>
      </c>
      <c r="F37" s="7">
        <f>SUM(F38:F54)</f>
        <v>57680</v>
      </c>
      <c r="G37" s="7">
        <f t="shared" si="21"/>
        <v>0</v>
      </c>
      <c r="H37" s="7">
        <f t="shared" si="21"/>
        <v>0</v>
      </c>
      <c r="I37" s="7">
        <f>SUM(I38:I54)</f>
        <v>57680</v>
      </c>
      <c r="J37" s="7">
        <f t="shared" si="21"/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3" ht="29.4" customHeight="1" x14ac:dyDescent="0.3">
      <c r="A38" s="48" t="s">
        <v>110</v>
      </c>
      <c r="B38" s="9" t="s">
        <v>32</v>
      </c>
      <c r="C38" s="9">
        <v>5</v>
      </c>
      <c r="D38" s="9">
        <f t="shared" ref="D38:D40" si="22">120*8</f>
        <v>960</v>
      </c>
      <c r="E38" s="9">
        <f t="shared" ref="E38:E54" si="23">C38*D38</f>
        <v>4800</v>
      </c>
      <c r="F38" s="9">
        <f t="shared" ref="F38:F54" si="24">E38</f>
        <v>4800</v>
      </c>
      <c r="G38" s="16"/>
      <c r="H38" s="17"/>
      <c r="I38" s="19">
        <f t="shared" ref="I38:I54" si="25">E38</f>
        <v>4800</v>
      </c>
      <c r="J38" s="2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3" ht="27.6" customHeight="1" x14ac:dyDescent="0.3">
      <c r="A39" s="46" t="s">
        <v>111</v>
      </c>
      <c r="B39" s="9" t="s">
        <v>32</v>
      </c>
      <c r="C39" s="9">
        <v>4</v>
      </c>
      <c r="D39" s="9">
        <f t="shared" si="22"/>
        <v>960</v>
      </c>
      <c r="E39" s="9">
        <f t="shared" si="23"/>
        <v>3840</v>
      </c>
      <c r="F39" s="9">
        <f t="shared" si="24"/>
        <v>3840</v>
      </c>
      <c r="G39" s="9"/>
      <c r="H39" s="10"/>
      <c r="I39" s="19">
        <f t="shared" si="25"/>
        <v>3840</v>
      </c>
      <c r="J39" s="22"/>
    </row>
    <row r="40" spans="1:23" ht="26.4" customHeight="1" x14ac:dyDescent="0.3">
      <c r="A40" s="46" t="s">
        <v>112</v>
      </c>
      <c r="B40" s="9" t="s">
        <v>32</v>
      </c>
      <c r="C40" s="9">
        <v>5</v>
      </c>
      <c r="D40" s="9">
        <f t="shared" si="22"/>
        <v>960</v>
      </c>
      <c r="E40" s="9">
        <f t="shared" si="23"/>
        <v>4800</v>
      </c>
      <c r="F40" s="9">
        <f t="shared" si="24"/>
        <v>4800</v>
      </c>
      <c r="G40" s="9"/>
      <c r="H40" s="10"/>
      <c r="I40" s="19">
        <f t="shared" si="25"/>
        <v>4800</v>
      </c>
      <c r="J40" s="22"/>
    </row>
    <row r="41" spans="1:23" ht="14.25" customHeight="1" x14ac:dyDescent="0.3">
      <c r="A41" s="21" t="s">
        <v>33</v>
      </c>
      <c r="B41" s="9" t="s">
        <v>34</v>
      </c>
      <c r="C41" s="9">
        <v>14</v>
      </c>
      <c r="D41" s="9">
        <v>150</v>
      </c>
      <c r="E41" s="9">
        <f t="shared" si="23"/>
        <v>2100</v>
      </c>
      <c r="F41" s="9">
        <f t="shared" si="24"/>
        <v>2100</v>
      </c>
      <c r="G41" s="9"/>
      <c r="H41" s="10"/>
      <c r="I41" s="19">
        <f t="shared" si="25"/>
        <v>2100</v>
      </c>
      <c r="J41" s="22"/>
      <c r="K41" s="23"/>
    </row>
    <row r="42" spans="1:23" ht="14.25" customHeight="1" x14ac:dyDescent="0.3">
      <c r="A42" s="46" t="s">
        <v>113</v>
      </c>
      <c r="B42" s="9" t="s">
        <v>36</v>
      </c>
      <c r="C42" s="9">
        <f>50*14</f>
        <v>700</v>
      </c>
      <c r="D42" s="9">
        <v>8</v>
      </c>
      <c r="E42" s="9">
        <f t="shared" si="23"/>
        <v>5600</v>
      </c>
      <c r="F42" s="9">
        <f t="shared" si="24"/>
        <v>5600</v>
      </c>
      <c r="G42" s="9"/>
      <c r="H42" s="10"/>
      <c r="I42" s="19">
        <f t="shared" si="25"/>
        <v>5600</v>
      </c>
      <c r="J42" s="22"/>
      <c r="K42" s="23"/>
    </row>
    <row r="43" spans="1:23" ht="14.25" customHeight="1" x14ac:dyDescent="0.3">
      <c r="A43" s="46" t="s">
        <v>114</v>
      </c>
      <c r="B43" s="9" t="s">
        <v>34</v>
      </c>
      <c r="C43" s="9">
        <v>14</v>
      </c>
      <c r="D43" s="9">
        <v>150</v>
      </c>
      <c r="E43" s="9">
        <f t="shared" si="23"/>
        <v>2100</v>
      </c>
      <c r="F43" s="9">
        <f t="shared" si="24"/>
        <v>2100</v>
      </c>
      <c r="G43" s="9"/>
      <c r="H43" s="10"/>
      <c r="I43" s="19">
        <f t="shared" si="25"/>
        <v>2100</v>
      </c>
      <c r="J43" s="22"/>
    </row>
    <row r="44" spans="1:23" ht="14.25" customHeight="1" x14ac:dyDescent="0.3">
      <c r="A44" s="46" t="s">
        <v>115</v>
      </c>
      <c r="B44" s="9" t="s">
        <v>34</v>
      </c>
      <c r="C44" s="9">
        <f>6*14</f>
        <v>84</v>
      </c>
      <c r="D44" s="9">
        <v>50</v>
      </c>
      <c r="E44" s="9">
        <f t="shared" si="23"/>
        <v>4200</v>
      </c>
      <c r="F44" s="9">
        <f t="shared" si="24"/>
        <v>4200</v>
      </c>
      <c r="G44" s="9"/>
      <c r="H44" s="10"/>
      <c r="I44" s="19">
        <f t="shared" si="25"/>
        <v>4200</v>
      </c>
      <c r="J44" s="22"/>
    </row>
    <row r="45" spans="1:23" ht="14.25" customHeight="1" x14ac:dyDescent="0.3">
      <c r="A45" s="46" t="s">
        <v>116</v>
      </c>
      <c r="B45" s="9" t="s">
        <v>38</v>
      </c>
      <c r="C45" s="9">
        <v>100</v>
      </c>
      <c r="D45" s="9">
        <v>5</v>
      </c>
      <c r="E45" s="9">
        <f t="shared" si="23"/>
        <v>500</v>
      </c>
      <c r="F45" s="9">
        <f t="shared" si="24"/>
        <v>500</v>
      </c>
      <c r="G45" s="9"/>
      <c r="H45" s="10"/>
      <c r="I45" s="19">
        <f t="shared" si="25"/>
        <v>500</v>
      </c>
      <c r="J45" s="22"/>
    </row>
    <row r="46" spans="1:23" ht="27.6" customHeight="1" x14ac:dyDescent="0.3">
      <c r="A46" s="49" t="s">
        <v>117</v>
      </c>
      <c r="B46" s="50" t="s">
        <v>32</v>
      </c>
      <c r="C46" s="50">
        <v>5</v>
      </c>
      <c r="D46" s="50">
        <f t="shared" ref="D46:D48" si="26">120*8</f>
        <v>960</v>
      </c>
      <c r="E46" s="50">
        <f t="shared" si="23"/>
        <v>4800</v>
      </c>
      <c r="F46" s="50">
        <f t="shared" si="24"/>
        <v>4800</v>
      </c>
      <c r="G46" s="55"/>
      <c r="H46" s="55"/>
      <c r="I46" s="56">
        <f t="shared" si="25"/>
        <v>4800</v>
      </c>
      <c r="J46" s="5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3"/>
      <c r="W46" s="13"/>
    </row>
    <row r="47" spans="1:23" ht="26.4" customHeight="1" x14ac:dyDescent="0.3">
      <c r="A47" s="58" t="s">
        <v>118</v>
      </c>
      <c r="B47" s="50" t="s">
        <v>32</v>
      </c>
      <c r="C47" s="50">
        <v>4</v>
      </c>
      <c r="D47" s="50">
        <f t="shared" si="26"/>
        <v>960</v>
      </c>
      <c r="E47" s="50">
        <f t="shared" si="23"/>
        <v>3840</v>
      </c>
      <c r="F47" s="50">
        <f t="shared" si="24"/>
        <v>3840</v>
      </c>
      <c r="G47" s="50"/>
      <c r="H47" s="50"/>
      <c r="I47" s="56">
        <f t="shared" si="25"/>
        <v>3840</v>
      </c>
      <c r="J47" s="59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26.4" customHeight="1" x14ac:dyDescent="0.3">
      <c r="A48" s="58" t="s">
        <v>119</v>
      </c>
      <c r="B48" s="50" t="s">
        <v>32</v>
      </c>
      <c r="C48" s="50">
        <v>5</v>
      </c>
      <c r="D48" s="50">
        <f t="shared" si="26"/>
        <v>960</v>
      </c>
      <c r="E48" s="50">
        <f t="shared" si="23"/>
        <v>4800</v>
      </c>
      <c r="F48" s="50">
        <f t="shared" si="24"/>
        <v>4800</v>
      </c>
      <c r="G48" s="50"/>
      <c r="H48" s="50"/>
      <c r="I48" s="56">
        <f t="shared" si="25"/>
        <v>4800</v>
      </c>
      <c r="J48" s="59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4.25" customHeight="1" x14ac:dyDescent="0.3">
      <c r="A49" s="58" t="s">
        <v>33</v>
      </c>
      <c r="B49" s="50" t="s">
        <v>34</v>
      </c>
      <c r="C49" s="50">
        <v>14</v>
      </c>
      <c r="D49" s="50">
        <v>150</v>
      </c>
      <c r="E49" s="50">
        <f t="shared" si="23"/>
        <v>2100</v>
      </c>
      <c r="F49" s="50">
        <f t="shared" si="24"/>
        <v>2100</v>
      </c>
      <c r="G49" s="50"/>
      <c r="H49" s="50"/>
      <c r="I49" s="56">
        <f t="shared" si="25"/>
        <v>2100</v>
      </c>
      <c r="J49" s="59"/>
      <c r="K49" s="25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4.25" customHeight="1" x14ac:dyDescent="0.3">
      <c r="A50" s="71" t="s">
        <v>163</v>
      </c>
      <c r="B50" s="50" t="s">
        <v>164</v>
      </c>
      <c r="C50" s="50">
        <v>3</v>
      </c>
      <c r="D50" s="50">
        <v>600</v>
      </c>
      <c r="E50" s="50">
        <v>1800</v>
      </c>
      <c r="F50" s="50">
        <v>1800</v>
      </c>
      <c r="G50" s="50"/>
      <c r="H50" s="50"/>
      <c r="I50" s="56">
        <v>1800</v>
      </c>
      <c r="J50" s="59"/>
      <c r="K50" s="25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4.25" customHeight="1" x14ac:dyDescent="0.3">
      <c r="A51" s="58" t="s">
        <v>120</v>
      </c>
      <c r="B51" s="50" t="s">
        <v>36</v>
      </c>
      <c r="C51" s="50">
        <f>50*14</f>
        <v>700</v>
      </c>
      <c r="D51" s="50">
        <v>8</v>
      </c>
      <c r="E51" s="50">
        <f t="shared" si="23"/>
        <v>5600</v>
      </c>
      <c r="F51" s="50">
        <f t="shared" si="24"/>
        <v>5600</v>
      </c>
      <c r="G51" s="50"/>
      <c r="H51" s="50"/>
      <c r="I51" s="56">
        <f t="shared" si="25"/>
        <v>5600</v>
      </c>
      <c r="J51" s="59"/>
      <c r="K51" s="25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4.25" customHeight="1" x14ac:dyDescent="0.3">
      <c r="A52" s="58" t="s">
        <v>37</v>
      </c>
      <c r="B52" s="50" t="s">
        <v>34</v>
      </c>
      <c r="C52" s="50">
        <v>14</v>
      </c>
      <c r="D52" s="50">
        <v>150</v>
      </c>
      <c r="E52" s="50">
        <f t="shared" si="23"/>
        <v>2100</v>
      </c>
      <c r="F52" s="50">
        <f t="shared" si="24"/>
        <v>2100</v>
      </c>
      <c r="G52" s="50"/>
      <c r="H52" s="50"/>
      <c r="I52" s="56">
        <f t="shared" si="25"/>
        <v>2100</v>
      </c>
      <c r="J52" s="59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4.25" customHeight="1" x14ac:dyDescent="0.3">
      <c r="A53" s="58" t="s">
        <v>122</v>
      </c>
      <c r="B53" s="50" t="s">
        <v>34</v>
      </c>
      <c r="C53" s="50">
        <f>6*14</f>
        <v>84</v>
      </c>
      <c r="D53" s="50">
        <v>50</v>
      </c>
      <c r="E53" s="50">
        <f t="shared" si="23"/>
        <v>4200</v>
      </c>
      <c r="F53" s="50">
        <f t="shared" si="24"/>
        <v>4200</v>
      </c>
      <c r="G53" s="50"/>
      <c r="H53" s="50"/>
      <c r="I53" s="56">
        <f t="shared" si="25"/>
        <v>4200</v>
      </c>
      <c r="J53" s="59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4.25" customHeight="1" x14ac:dyDescent="0.3">
      <c r="A54" s="58" t="s">
        <v>121</v>
      </c>
      <c r="B54" s="50" t="s">
        <v>38</v>
      </c>
      <c r="C54" s="50">
        <v>100</v>
      </c>
      <c r="D54" s="50">
        <v>5</v>
      </c>
      <c r="E54" s="50">
        <f t="shared" si="23"/>
        <v>500</v>
      </c>
      <c r="F54" s="50">
        <f t="shared" si="24"/>
        <v>500</v>
      </c>
      <c r="G54" s="50"/>
      <c r="H54" s="50"/>
      <c r="I54" s="56">
        <f t="shared" si="25"/>
        <v>500</v>
      </c>
      <c r="J54" s="59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4.25" customHeight="1" x14ac:dyDescent="0.3">
      <c r="A55" s="60" t="s">
        <v>39</v>
      </c>
      <c r="B55" s="61"/>
      <c r="C55" s="61"/>
      <c r="D55" s="61"/>
      <c r="E55" s="61">
        <f>SUM(E56:E61)</f>
        <v>39500</v>
      </c>
      <c r="F55" s="61">
        <f t="shared" ref="F55:I55" si="27">SUM(F56:F61)</f>
        <v>39500</v>
      </c>
      <c r="G55" s="61">
        <f t="shared" si="27"/>
        <v>0</v>
      </c>
      <c r="H55" s="61">
        <f t="shared" si="27"/>
        <v>0</v>
      </c>
      <c r="I55" s="61">
        <f t="shared" si="27"/>
        <v>39500</v>
      </c>
      <c r="J55" s="62"/>
    </row>
    <row r="56" spans="1:23" ht="14.25" customHeight="1" x14ac:dyDescent="0.3">
      <c r="A56" s="46" t="s">
        <v>126</v>
      </c>
      <c r="B56" s="9" t="s">
        <v>40</v>
      </c>
      <c r="C56" s="9">
        <v>12</v>
      </c>
      <c r="D56" s="9">
        <v>750</v>
      </c>
      <c r="E56" s="9">
        <f t="shared" ref="E56:E61" si="28">C56*D56</f>
        <v>9000</v>
      </c>
      <c r="F56" s="9">
        <f t="shared" ref="F56:F61" si="29">E56</f>
        <v>9000</v>
      </c>
      <c r="G56" s="9"/>
      <c r="H56" s="10"/>
      <c r="I56" s="19">
        <f t="shared" ref="I56:I61" si="30">E56</f>
        <v>9000</v>
      </c>
      <c r="J56" s="22"/>
    </row>
    <row r="57" spans="1:23" ht="40.200000000000003" customHeight="1" x14ac:dyDescent="0.3">
      <c r="A57" s="58" t="s">
        <v>127</v>
      </c>
      <c r="B57" s="50" t="s">
        <v>41</v>
      </c>
      <c r="C57" s="50">
        <v>12</v>
      </c>
      <c r="D57" s="50">
        <v>750</v>
      </c>
      <c r="E57" s="50">
        <f t="shared" si="28"/>
        <v>9000</v>
      </c>
      <c r="F57" s="50">
        <f t="shared" si="29"/>
        <v>9000</v>
      </c>
      <c r="G57" s="50"/>
      <c r="H57" s="50"/>
      <c r="I57" s="56">
        <f t="shared" si="30"/>
        <v>9000</v>
      </c>
      <c r="J57" s="22"/>
    </row>
    <row r="58" spans="1:23" ht="14.25" customHeight="1" x14ac:dyDescent="0.3">
      <c r="A58" s="58" t="s">
        <v>128</v>
      </c>
      <c r="B58" s="50" t="s">
        <v>42</v>
      </c>
      <c r="C58" s="50">
        <v>5000</v>
      </c>
      <c r="D58" s="50">
        <v>0.5</v>
      </c>
      <c r="E58" s="50">
        <f t="shared" si="28"/>
        <v>2500</v>
      </c>
      <c r="F58" s="50">
        <f t="shared" si="29"/>
        <v>2500</v>
      </c>
      <c r="G58" s="50"/>
      <c r="H58" s="50"/>
      <c r="I58" s="56">
        <f t="shared" si="30"/>
        <v>2500</v>
      </c>
      <c r="J58" s="22"/>
    </row>
    <row r="59" spans="1:23" ht="14.25" customHeight="1" x14ac:dyDescent="0.3">
      <c r="A59" s="58" t="s">
        <v>125</v>
      </c>
      <c r="B59" s="50" t="s">
        <v>40</v>
      </c>
      <c r="C59" s="63">
        <v>12</v>
      </c>
      <c r="D59" s="63">
        <v>750</v>
      </c>
      <c r="E59" s="50">
        <f t="shared" si="28"/>
        <v>9000</v>
      </c>
      <c r="F59" s="50">
        <f t="shared" si="29"/>
        <v>9000</v>
      </c>
      <c r="G59" s="50"/>
      <c r="H59" s="50"/>
      <c r="I59" s="56">
        <f t="shared" si="30"/>
        <v>9000</v>
      </c>
      <c r="J59" s="24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40.200000000000003" customHeight="1" x14ac:dyDescent="0.3">
      <c r="A60" s="58" t="s">
        <v>129</v>
      </c>
      <c r="B60" s="50" t="s">
        <v>41</v>
      </c>
      <c r="C60" s="63">
        <v>12</v>
      </c>
      <c r="D60" s="63">
        <v>750</v>
      </c>
      <c r="E60" s="50">
        <f t="shared" si="28"/>
        <v>9000</v>
      </c>
      <c r="F60" s="50">
        <f t="shared" si="29"/>
        <v>9000</v>
      </c>
      <c r="G60" s="50"/>
      <c r="H60" s="50"/>
      <c r="I60" s="56">
        <f t="shared" si="30"/>
        <v>9000</v>
      </c>
      <c r="J60" s="24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4.25" customHeight="1" x14ac:dyDescent="0.3">
      <c r="A61" s="58" t="s">
        <v>130</v>
      </c>
      <c r="B61" s="50" t="s">
        <v>43</v>
      </c>
      <c r="C61" s="50">
        <v>1</v>
      </c>
      <c r="D61" s="50">
        <v>1000</v>
      </c>
      <c r="E61" s="50">
        <f t="shared" si="28"/>
        <v>1000</v>
      </c>
      <c r="F61" s="50">
        <f t="shared" si="29"/>
        <v>1000</v>
      </c>
      <c r="G61" s="50"/>
      <c r="H61" s="50"/>
      <c r="I61" s="56">
        <f t="shared" si="30"/>
        <v>1000</v>
      </c>
      <c r="J61" s="2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4.25" customHeight="1" x14ac:dyDescent="0.3">
      <c r="A62" s="26" t="s">
        <v>44</v>
      </c>
      <c r="B62" s="7"/>
      <c r="C62" s="7"/>
      <c r="D62" s="7"/>
      <c r="E62" s="7">
        <f>SUM(E63:E66)</f>
        <v>27000</v>
      </c>
      <c r="F62" s="7">
        <f t="shared" ref="F62:J62" si="31">SUM(F63:F66)</f>
        <v>25000</v>
      </c>
      <c r="G62" s="7">
        <f t="shared" si="31"/>
        <v>0</v>
      </c>
      <c r="H62" s="7">
        <f t="shared" si="31"/>
        <v>2000</v>
      </c>
      <c r="I62" s="7">
        <f t="shared" si="31"/>
        <v>27000</v>
      </c>
      <c r="J62" s="7">
        <f t="shared" si="31"/>
        <v>0</v>
      </c>
    </row>
    <row r="63" spans="1:23" ht="55.95" customHeight="1" x14ac:dyDescent="0.3">
      <c r="A63" s="46" t="s">
        <v>123</v>
      </c>
      <c r="B63" s="9" t="s">
        <v>45</v>
      </c>
      <c r="C63" s="9">
        <v>9</v>
      </c>
      <c r="D63" s="9">
        <v>1000</v>
      </c>
      <c r="E63" s="9">
        <f t="shared" ref="E63:E66" si="32">C63*D63</f>
        <v>9000</v>
      </c>
      <c r="F63" s="9">
        <f t="shared" ref="F63:F64" si="33">E63</f>
        <v>9000</v>
      </c>
      <c r="G63" s="9"/>
      <c r="H63" s="10"/>
      <c r="I63" s="19">
        <f t="shared" ref="I63:I66" si="34">E63</f>
        <v>9000</v>
      </c>
      <c r="J63" s="22"/>
    </row>
    <row r="64" spans="1:23" ht="14.25" customHeight="1" x14ac:dyDescent="0.3">
      <c r="A64" s="58" t="s">
        <v>131</v>
      </c>
      <c r="B64" s="50" t="s">
        <v>46</v>
      </c>
      <c r="C64" s="50">
        <v>15</v>
      </c>
      <c r="D64" s="50">
        <f>200*2</f>
        <v>400</v>
      </c>
      <c r="E64" s="50">
        <f t="shared" si="32"/>
        <v>6000</v>
      </c>
      <c r="F64" s="50">
        <f t="shared" si="33"/>
        <v>6000</v>
      </c>
      <c r="G64" s="50"/>
      <c r="H64" s="50"/>
      <c r="I64" s="56">
        <f t="shared" si="34"/>
        <v>6000</v>
      </c>
      <c r="J64" s="59"/>
    </row>
    <row r="65" spans="1:23" ht="54.6" customHeight="1" x14ac:dyDescent="0.3">
      <c r="A65" s="58" t="s">
        <v>124</v>
      </c>
      <c r="B65" s="50" t="s">
        <v>45</v>
      </c>
      <c r="C65" s="50">
        <v>8</v>
      </c>
      <c r="D65" s="50">
        <v>1000</v>
      </c>
      <c r="E65" s="50">
        <f t="shared" si="32"/>
        <v>8000</v>
      </c>
      <c r="F65" s="50">
        <f>E65-H65</f>
        <v>6000</v>
      </c>
      <c r="G65" s="50"/>
      <c r="H65" s="50">
        <v>2000</v>
      </c>
      <c r="I65" s="56">
        <f t="shared" si="34"/>
        <v>8000</v>
      </c>
      <c r="J65" s="59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4.25" customHeight="1" x14ac:dyDescent="0.3">
      <c r="A66" s="58" t="s">
        <v>132</v>
      </c>
      <c r="B66" s="50" t="s">
        <v>18</v>
      </c>
      <c r="C66" s="50">
        <v>20</v>
      </c>
      <c r="D66" s="50">
        <v>200</v>
      </c>
      <c r="E66" s="50">
        <f t="shared" si="32"/>
        <v>4000</v>
      </c>
      <c r="F66" s="50">
        <f>E66</f>
        <v>4000</v>
      </c>
      <c r="G66" s="50"/>
      <c r="H66" s="50"/>
      <c r="I66" s="56">
        <f t="shared" si="34"/>
        <v>4000</v>
      </c>
      <c r="J66" s="59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4.25" customHeight="1" x14ac:dyDescent="0.3">
      <c r="A67" s="26" t="s">
        <v>47</v>
      </c>
      <c r="B67" s="7"/>
      <c r="C67" s="7"/>
      <c r="D67" s="7"/>
      <c r="E67" s="7">
        <f t="shared" ref="E67:F67" si="35">SUM(E68:E69)</f>
        <v>7900</v>
      </c>
      <c r="F67" s="7">
        <f t="shared" si="35"/>
        <v>7900</v>
      </c>
      <c r="G67" s="7"/>
      <c r="H67" s="28"/>
      <c r="I67" s="7">
        <f>SUM(I68:I69)</f>
        <v>7900</v>
      </c>
      <c r="J67" s="27"/>
    </row>
    <row r="68" spans="1:23" ht="14.25" customHeight="1" x14ac:dyDescent="0.3">
      <c r="A68" s="21" t="s">
        <v>48</v>
      </c>
      <c r="B68" s="9" t="s">
        <v>49</v>
      </c>
      <c r="C68" s="9">
        <v>5</v>
      </c>
      <c r="D68" s="9">
        <v>800</v>
      </c>
      <c r="E68" s="9">
        <f t="shared" ref="E68:E69" si="36">C68*D68</f>
        <v>4000</v>
      </c>
      <c r="F68" s="9">
        <f t="shared" ref="F68:F69" si="37">E68</f>
        <v>4000</v>
      </c>
      <c r="G68" s="16"/>
      <c r="H68" s="17"/>
      <c r="I68" s="19">
        <f t="shared" ref="I68:I69" si="38">E68</f>
        <v>4000</v>
      </c>
      <c r="J68" s="22"/>
    </row>
    <row r="69" spans="1:23" ht="43.95" customHeight="1" x14ac:dyDescent="0.3">
      <c r="A69" s="21" t="s">
        <v>158</v>
      </c>
      <c r="B69" s="9" t="s">
        <v>49</v>
      </c>
      <c r="C69" s="9">
        <f>20*3</f>
        <v>60</v>
      </c>
      <c r="D69" s="9">
        <v>65</v>
      </c>
      <c r="E69" s="9">
        <f t="shared" si="36"/>
        <v>3900</v>
      </c>
      <c r="F69" s="9">
        <f t="shared" si="37"/>
        <v>3900</v>
      </c>
      <c r="G69" s="9"/>
      <c r="H69" s="10"/>
      <c r="I69" s="19">
        <f t="shared" si="38"/>
        <v>3900</v>
      </c>
      <c r="J69" s="22"/>
    </row>
    <row r="70" spans="1:23" ht="28.2" customHeight="1" x14ac:dyDescent="0.3">
      <c r="A70" s="73" t="s">
        <v>50</v>
      </c>
      <c r="B70" s="6"/>
      <c r="C70" s="6"/>
      <c r="D70" s="6"/>
      <c r="E70" s="7">
        <f>SUM(E71:E81)</f>
        <v>81500</v>
      </c>
      <c r="F70" s="7">
        <f t="shared" ref="F70:J70" si="39">SUM(F71:F81)</f>
        <v>74500</v>
      </c>
      <c r="G70" s="7">
        <f t="shared" si="39"/>
        <v>0</v>
      </c>
      <c r="H70" s="7">
        <f t="shared" si="39"/>
        <v>7000</v>
      </c>
      <c r="I70" s="7">
        <f t="shared" si="39"/>
        <v>0</v>
      </c>
      <c r="J70" s="7">
        <f t="shared" si="39"/>
        <v>81500</v>
      </c>
    </row>
    <row r="71" spans="1:23" ht="28.95" customHeight="1" x14ac:dyDescent="0.3">
      <c r="A71" s="64" t="s">
        <v>137</v>
      </c>
      <c r="B71" s="29" t="s">
        <v>51</v>
      </c>
      <c r="C71" s="29">
        <v>20</v>
      </c>
      <c r="D71" s="29">
        <f>100*4</f>
        <v>400</v>
      </c>
      <c r="E71" s="29">
        <f t="shared" ref="E71:E81" si="40">C71*D71</f>
        <v>8000</v>
      </c>
      <c r="F71" s="29">
        <f t="shared" ref="F71:F74" si="41">E71</f>
        <v>8000</v>
      </c>
      <c r="G71" s="30"/>
      <c r="H71" s="31"/>
      <c r="I71" s="32"/>
      <c r="J71" s="8">
        <f t="shared" ref="J71:J81" si="42">E71</f>
        <v>8000</v>
      </c>
    </row>
    <row r="72" spans="1:23" ht="14.25" customHeight="1" x14ac:dyDescent="0.3">
      <c r="A72" s="46" t="s">
        <v>136</v>
      </c>
      <c r="B72" s="29" t="s">
        <v>34</v>
      </c>
      <c r="C72" s="29">
        <v>20</v>
      </c>
      <c r="D72" s="29">
        <v>100</v>
      </c>
      <c r="E72" s="29">
        <f t="shared" si="40"/>
        <v>2000</v>
      </c>
      <c r="F72" s="29">
        <f t="shared" si="41"/>
        <v>2000</v>
      </c>
      <c r="G72" s="30"/>
      <c r="H72" s="31"/>
      <c r="I72" s="32"/>
      <c r="J72" s="8">
        <f t="shared" si="42"/>
        <v>2000</v>
      </c>
    </row>
    <row r="73" spans="1:23" ht="14.25" customHeight="1" x14ac:dyDescent="0.3">
      <c r="A73" s="64" t="s">
        <v>113</v>
      </c>
      <c r="B73" s="29" t="s">
        <v>36</v>
      </c>
      <c r="C73" s="29">
        <f>50*20</f>
        <v>1000</v>
      </c>
      <c r="D73" s="29">
        <v>4</v>
      </c>
      <c r="E73" s="29">
        <f t="shared" si="40"/>
        <v>4000</v>
      </c>
      <c r="F73" s="29">
        <f t="shared" si="41"/>
        <v>4000</v>
      </c>
      <c r="G73" s="29"/>
      <c r="H73" s="33"/>
      <c r="I73" s="32"/>
      <c r="J73" s="8">
        <f t="shared" si="42"/>
        <v>4000</v>
      </c>
    </row>
    <row r="74" spans="1:23" ht="14.25" customHeight="1" x14ac:dyDescent="0.3">
      <c r="A74" s="64" t="s">
        <v>133</v>
      </c>
      <c r="B74" s="29" t="s">
        <v>52</v>
      </c>
      <c r="C74" s="29">
        <f>200*3</f>
        <v>600</v>
      </c>
      <c r="D74" s="29">
        <v>30</v>
      </c>
      <c r="E74" s="29">
        <f t="shared" si="40"/>
        <v>18000</v>
      </c>
      <c r="F74" s="29">
        <f t="shared" si="41"/>
        <v>18000</v>
      </c>
      <c r="G74" s="29"/>
      <c r="H74" s="33"/>
      <c r="I74" s="32"/>
      <c r="J74" s="8">
        <f t="shared" si="42"/>
        <v>18000</v>
      </c>
    </row>
    <row r="75" spans="1:23" ht="48" customHeight="1" x14ac:dyDescent="0.3">
      <c r="A75" s="48" t="s">
        <v>135</v>
      </c>
      <c r="B75" s="29" t="s">
        <v>53</v>
      </c>
      <c r="C75" s="29">
        <v>500</v>
      </c>
      <c r="D75" s="29">
        <v>5</v>
      </c>
      <c r="E75" s="29">
        <f t="shared" si="40"/>
        <v>2500</v>
      </c>
      <c r="F75" s="29">
        <v>2500</v>
      </c>
      <c r="G75" s="29"/>
      <c r="H75" s="33"/>
      <c r="I75" s="32"/>
      <c r="J75" s="8">
        <f t="shared" si="42"/>
        <v>2500</v>
      </c>
    </row>
    <row r="76" spans="1:23" ht="14.25" customHeight="1" x14ac:dyDescent="0.3">
      <c r="A76" s="64" t="s">
        <v>134</v>
      </c>
      <c r="B76" s="29" t="s">
        <v>51</v>
      </c>
      <c r="C76" s="29">
        <v>20</v>
      </c>
      <c r="D76" s="29">
        <v>100</v>
      </c>
      <c r="E76" s="29">
        <f t="shared" si="40"/>
        <v>2000</v>
      </c>
      <c r="F76" s="29">
        <f t="shared" ref="F76:F77" si="43">E76</f>
        <v>2000</v>
      </c>
      <c r="G76" s="30"/>
      <c r="H76" s="31"/>
      <c r="I76" s="32"/>
      <c r="J76" s="8">
        <f t="shared" si="42"/>
        <v>2000</v>
      </c>
    </row>
    <row r="77" spans="1:23" ht="14.25" customHeight="1" x14ac:dyDescent="0.3">
      <c r="A77" s="71" t="s">
        <v>120</v>
      </c>
      <c r="B77" s="50" t="s">
        <v>36</v>
      </c>
      <c r="C77" s="50">
        <f>50*20</f>
        <v>1000</v>
      </c>
      <c r="D77" s="50">
        <v>8</v>
      </c>
      <c r="E77" s="50">
        <f t="shared" si="40"/>
        <v>8000</v>
      </c>
      <c r="F77" s="50">
        <f t="shared" si="43"/>
        <v>8000</v>
      </c>
      <c r="G77" s="50"/>
      <c r="H77" s="65"/>
      <c r="I77" s="66"/>
      <c r="J77" s="49">
        <f t="shared" si="42"/>
        <v>8000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4.25" customHeight="1" x14ac:dyDescent="0.3">
      <c r="A78" s="58" t="s">
        <v>138</v>
      </c>
      <c r="B78" s="50" t="s">
        <v>54</v>
      </c>
      <c r="C78" s="50">
        <f>200*3</f>
        <v>600</v>
      </c>
      <c r="D78" s="50">
        <v>30</v>
      </c>
      <c r="E78" s="50">
        <f t="shared" si="40"/>
        <v>18000</v>
      </c>
      <c r="F78" s="50">
        <f>E78-H78</f>
        <v>15000</v>
      </c>
      <c r="G78" s="50"/>
      <c r="H78" s="54">
        <f>100*D78</f>
        <v>3000</v>
      </c>
      <c r="I78" s="66"/>
      <c r="J78" s="49">
        <f t="shared" si="42"/>
        <v>18000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4.25" customHeight="1" x14ac:dyDescent="0.3">
      <c r="A79" s="58" t="s">
        <v>139</v>
      </c>
      <c r="B79" s="50" t="s">
        <v>51</v>
      </c>
      <c r="C79" s="50">
        <f>20</f>
        <v>20</v>
      </c>
      <c r="D79" s="50">
        <v>100</v>
      </c>
      <c r="E79" s="50">
        <f t="shared" si="40"/>
        <v>2000</v>
      </c>
      <c r="F79" s="50">
        <f>E79</f>
        <v>2000</v>
      </c>
      <c r="G79" s="55"/>
      <c r="H79" s="65"/>
      <c r="I79" s="66"/>
      <c r="J79" s="49">
        <f t="shared" si="42"/>
        <v>2000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26.4" customHeight="1" x14ac:dyDescent="0.3">
      <c r="A80" s="67" t="s">
        <v>140</v>
      </c>
      <c r="B80" s="68" t="s">
        <v>51</v>
      </c>
      <c r="C80" s="68">
        <v>3</v>
      </c>
      <c r="D80" s="68">
        <v>4000</v>
      </c>
      <c r="E80" s="68">
        <f t="shared" ref="E80" si="44">C80*D80</f>
        <v>12000</v>
      </c>
      <c r="F80" s="68">
        <f>E80-H80</f>
        <v>8000</v>
      </c>
      <c r="G80" s="69"/>
      <c r="H80" s="68">
        <f>D80*1</f>
        <v>4000</v>
      </c>
      <c r="I80" s="66"/>
      <c r="J80" s="49">
        <f t="shared" ref="J80" si="45">E80</f>
        <v>12000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26.4" customHeight="1" x14ac:dyDescent="0.3">
      <c r="A81" s="71" t="s">
        <v>169</v>
      </c>
      <c r="B81" s="68" t="s">
        <v>170</v>
      </c>
      <c r="C81" s="68">
        <v>1</v>
      </c>
      <c r="D81" s="68">
        <v>5000</v>
      </c>
      <c r="E81" s="68">
        <f t="shared" si="40"/>
        <v>5000</v>
      </c>
      <c r="F81" s="68">
        <f>E81-H81</f>
        <v>5000</v>
      </c>
      <c r="G81" s="69"/>
      <c r="H81" s="96"/>
      <c r="I81" s="66"/>
      <c r="J81" s="49">
        <f t="shared" si="42"/>
        <v>5000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4.25" customHeight="1" x14ac:dyDescent="0.3">
      <c r="A82" s="72" t="s">
        <v>141</v>
      </c>
      <c r="B82" s="6"/>
      <c r="C82" s="6"/>
      <c r="D82" s="6"/>
      <c r="E82" s="7">
        <f>E83+E89</f>
        <v>39950</v>
      </c>
      <c r="F82" s="7">
        <f t="shared" ref="F82:J82" si="46">F83+F89</f>
        <v>33000</v>
      </c>
      <c r="G82" s="7">
        <f t="shared" si="46"/>
        <v>0</v>
      </c>
      <c r="H82" s="7">
        <f t="shared" si="46"/>
        <v>6950</v>
      </c>
      <c r="I82" s="7">
        <f t="shared" si="46"/>
        <v>0</v>
      </c>
      <c r="J82" s="7">
        <f t="shared" si="46"/>
        <v>39950</v>
      </c>
    </row>
    <row r="83" spans="1:23" ht="14.25" customHeight="1" x14ac:dyDescent="0.3">
      <c r="A83" s="93" t="s">
        <v>165</v>
      </c>
      <c r="B83" s="50"/>
      <c r="C83" s="50"/>
      <c r="D83" s="50"/>
      <c r="E83" s="55">
        <f>SUM(E84:E88)</f>
        <v>6250</v>
      </c>
      <c r="F83" s="55">
        <f>SUM(F84:F88)</f>
        <v>6250</v>
      </c>
      <c r="G83" s="75">
        <f>SUM(G84:G88)</f>
        <v>0</v>
      </c>
      <c r="H83" s="55">
        <f>SUM(H84:H88)</f>
        <v>0</v>
      </c>
      <c r="I83" s="55">
        <f>SUM(I84:I88)</f>
        <v>0</v>
      </c>
      <c r="J83" s="55">
        <f>E83</f>
        <v>6250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4.25" customHeight="1" x14ac:dyDescent="0.3">
      <c r="A84" s="71" t="s">
        <v>166</v>
      </c>
      <c r="B84" s="50" t="s">
        <v>57</v>
      </c>
      <c r="C84" s="50">
        <v>1</v>
      </c>
      <c r="D84" s="50">
        <v>1000</v>
      </c>
      <c r="E84" s="50">
        <f t="shared" ref="E84:E88" si="47">C84*D84</f>
        <v>1000</v>
      </c>
      <c r="F84" s="76">
        <f t="shared" ref="F84:F88" si="48">E84-H84</f>
        <v>1000</v>
      </c>
      <c r="G84" s="59"/>
      <c r="H84" s="54"/>
      <c r="I84" s="66"/>
      <c r="J84" s="50">
        <f t="shared" ref="J84:J88" si="49">E84</f>
        <v>1000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4.25" customHeight="1" x14ac:dyDescent="0.3">
      <c r="A85" s="71" t="s">
        <v>33</v>
      </c>
      <c r="B85" s="50" t="s">
        <v>34</v>
      </c>
      <c r="C85" s="50">
        <v>7</v>
      </c>
      <c r="D85" s="50">
        <v>150</v>
      </c>
      <c r="E85" s="50">
        <f t="shared" si="47"/>
        <v>1050</v>
      </c>
      <c r="F85" s="50">
        <f t="shared" ref="F85" si="50">E85</f>
        <v>1050</v>
      </c>
      <c r="G85" s="50"/>
      <c r="H85" s="50"/>
      <c r="I85" s="56"/>
      <c r="J85" s="50">
        <f>F85</f>
        <v>1050</v>
      </c>
      <c r="K85" s="25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4.25" customHeight="1" x14ac:dyDescent="0.3">
      <c r="A86" s="71" t="s">
        <v>58</v>
      </c>
      <c r="B86" s="50" t="s">
        <v>38</v>
      </c>
      <c r="C86" s="50">
        <v>20</v>
      </c>
      <c r="D86" s="50">
        <v>30</v>
      </c>
      <c r="E86" s="50">
        <f t="shared" si="47"/>
        <v>600</v>
      </c>
      <c r="F86" s="76">
        <f t="shared" si="48"/>
        <v>600</v>
      </c>
      <c r="G86" s="50"/>
      <c r="H86" s="54"/>
      <c r="I86" s="66"/>
      <c r="J86" s="50">
        <f t="shared" si="49"/>
        <v>600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30" customHeight="1" x14ac:dyDescent="0.3">
      <c r="A87" s="71" t="s">
        <v>167</v>
      </c>
      <c r="B87" s="50" t="s">
        <v>51</v>
      </c>
      <c r="C87" s="50">
        <v>1</v>
      </c>
      <c r="D87" s="50">
        <v>2000</v>
      </c>
      <c r="E87" s="50">
        <f t="shared" si="47"/>
        <v>2000</v>
      </c>
      <c r="F87" s="76">
        <f t="shared" si="48"/>
        <v>2000</v>
      </c>
      <c r="G87" s="50"/>
      <c r="H87" s="54"/>
      <c r="I87" s="66"/>
      <c r="J87" s="50">
        <f t="shared" si="49"/>
        <v>2000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27.6" customHeight="1" x14ac:dyDescent="0.3">
      <c r="A88" s="71" t="s">
        <v>175</v>
      </c>
      <c r="B88" s="50" t="s">
        <v>52</v>
      </c>
      <c r="C88" s="50">
        <v>20</v>
      </c>
      <c r="D88" s="50">
        <v>80</v>
      </c>
      <c r="E88" s="50">
        <f t="shared" si="47"/>
        <v>1600</v>
      </c>
      <c r="F88" s="76">
        <f t="shared" si="48"/>
        <v>1600</v>
      </c>
      <c r="G88" s="50"/>
      <c r="H88" s="54"/>
      <c r="I88" s="66"/>
      <c r="J88" s="50">
        <f t="shared" si="49"/>
        <v>1600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4.25" customHeight="1" x14ac:dyDescent="0.3">
      <c r="A89" s="74" t="s">
        <v>142</v>
      </c>
      <c r="B89" s="50"/>
      <c r="C89" s="50"/>
      <c r="D89" s="50"/>
      <c r="E89" s="55">
        <f>SUM(E90:E94)</f>
        <v>33700</v>
      </c>
      <c r="F89" s="55">
        <f t="shared" ref="F89:I89" si="51">SUM(F90:F94)</f>
        <v>26750</v>
      </c>
      <c r="G89" s="75">
        <f t="shared" si="51"/>
        <v>0</v>
      </c>
      <c r="H89" s="55">
        <f t="shared" si="51"/>
        <v>6950</v>
      </c>
      <c r="I89" s="55">
        <f t="shared" si="51"/>
        <v>0</v>
      </c>
      <c r="J89" s="50">
        <f>E89</f>
        <v>33700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4.25" customHeight="1" x14ac:dyDescent="0.3">
      <c r="A90" s="58" t="s">
        <v>55</v>
      </c>
      <c r="B90" s="50" t="s">
        <v>11</v>
      </c>
      <c r="C90" s="50">
        <v>1</v>
      </c>
      <c r="D90" s="50">
        <v>2500</v>
      </c>
      <c r="E90" s="50">
        <f t="shared" ref="E90:E94" si="52">C90*D90</f>
        <v>2500</v>
      </c>
      <c r="F90" s="76">
        <f t="shared" ref="F90:F94" si="53">E90-H90</f>
        <v>1250</v>
      </c>
      <c r="G90" s="59"/>
      <c r="H90" s="77">
        <f>E90/2</f>
        <v>1250</v>
      </c>
      <c r="I90" s="66"/>
      <c r="J90" s="50">
        <f t="shared" ref="J90:J94" si="54">E90</f>
        <v>2500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4.25" customHeight="1" x14ac:dyDescent="0.3">
      <c r="A91" s="58" t="s">
        <v>56</v>
      </c>
      <c r="B91" s="50" t="s">
        <v>57</v>
      </c>
      <c r="C91" s="50">
        <v>6</v>
      </c>
      <c r="D91" s="50">
        <v>1000</v>
      </c>
      <c r="E91" s="50">
        <f t="shared" si="52"/>
        <v>6000</v>
      </c>
      <c r="F91" s="76">
        <f t="shared" si="53"/>
        <v>4500</v>
      </c>
      <c r="G91" s="59"/>
      <c r="H91" s="54">
        <f>D91*1.5</f>
        <v>1500</v>
      </c>
      <c r="I91" s="66"/>
      <c r="J91" s="50">
        <f t="shared" si="54"/>
        <v>6000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4.25" customHeight="1" x14ac:dyDescent="0.3">
      <c r="A92" s="58" t="s">
        <v>58</v>
      </c>
      <c r="B92" s="50" t="s">
        <v>38</v>
      </c>
      <c r="C92" s="50">
        <v>120</v>
      </c>
      <c r="D92" s="50">
        <v>30</v>
      </c>
      <c r="E92" s="50">
        <f t="shared" si="52"/>
        <v>3600</v>
      </c>
      <c r="F92" s="76">
        <f t="shared" si="53"/>
        <v>3000</v>
      </c>
      <c r="G92" s="50"/>
      <c r="H92" s="54">
        <f>20*30</f>
        <v>600</v>
      </c>
      <c r="I92" s="66"/>
      <c r="J92" s="50">
        <f t="shared" si="54"/>
        <v>3600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30" customHeight="1" x14ac:dyDescent="0.3">
      <c r="A93" s="58" t="s">
        <v>168</v>
      </c>
      <c r="B93" s="50" t="s">
        <v>51</v>
      </c>
      <c r="C93" s="50">
        <f>120/20</f>
        <v>6</v>
      </c>
      <c r="D93" s="50">
        <v>2000</v>
      </c>
      <c r="E93" s="50">
        <f t="shared" si="52"/>
        <v>12000</v>
      </c>
      <c r="F93" s="76">
        <f t="shared" si="53"/>
        <v>10000</v>
      </c>
      <c r="G93" s="50"/>
      <c r="H93" s="54">
        <f>D93*1</f>
        <v>2000</v>
      </c>
      <c r="I93" s="66"/>
      <c r="J93" s="50">
        <f t="shared" si="54"/>
        <v>12000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27.6" customHeight="1" x14ac:dyDescent="0.3">
      <c r="A94" s="58" t="s">
        <v>59</v>
      </c>
      <c r="B94" s="50" t="s">
        <v>52</v>
      </c>
      <c r="C94" s="50">
        <v>120</v>
      </c>
      <c r="D94" s="50">
        <v>80</v>
      </c>
      <c r="E94" s="50">
        <f t="shared" si="52"/>
        <v>9600</v>
      </c>
      <c r="F94" s="76">
        <f t="shared" si="53"/>
        <v>8000</v>
      </c>
      <c r="G94" s="50"/>
      <c r="H94" s="54">
        <f>20*D94</f>
        <v>1600</v>
      </c>
      <c r="I94" s="66"/>
      <c r="J94" s="50">
        <f t="shared" si="54"/>
        <v>9600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4.25" customHeight="1" x14ac:dyDescent="0.3">
      <c r="A95" s="26" t="s">
        <v>60</v>
      </c>
      <c r="B95" s="6"/>
      <c r="C95" s="6"/>
      <c r="D95" s="6"/>
      <c r="E95" s="7">
        <f t="shared" ref="E95:G95" si="55">E96</f>
        <v>19000</v>
      </c>
      <c r="F95" s="7">
        <f t="shared" si="55"/>
        <v>19000</v>
      </c>
      <c r="G95" s="7">
        <f t="shared" si="55"/>
        <v>0</v>
      </c>
      <c r="H95" s="28"/>
      <c r="I95" s="34"/>
      <c r="J95" s="7">
        <f>E95</f>
        <v>19000</v>
      </c>
    </row>
    <row r="96" spans="1:23" ht="26.4" customHeight="1" x14ac:dyDescent="0.3">
      <c r="A96" s="47" t="s">
        <v>94</v>
      </c>
      <c r="B96" s="9"/>
      <c r="C96" s="9"/>
      <c r="D96" s="9"/>
      <c r="E96" s="16">
        <f t="shared" ref="E96:J96" si="56">SUM(E97:E106)</f>
        <v>19000</v>
      </c>
      <c r="F96" s="16">
        <f t="shared" si="56"/>
        <v>19000</v>
      </c>
      <c r="G96" s="16">
        <f t="shared" si="56"/>
        <v>0</v>
      </c>
      <c r="H96" s="16">
        <f t="shared" si="56"/>
        <v>0</v>
      </c>
      <c r="I96" s="16">
        <f t="shared" si="56"/>
        <v>0</v>
      </c>
      <c r="J96" s="16">
        <f t="shared" si="56"/>
        <v>19000</v>
      </c>
    </row>
    <row r="97" spans="1:23" ht="14.25" customHeight="1" x14ac:dyDescent="0.3">
      <c r="A97" s="46" t="s">
        <v>143</v>
      </c>
      <c r="B97" s="9" t="s">
        <v>34</v>
      </c>
      <c r="C97" s="9">
        <v>6</v>
      </c>
      <c r="D97" s="9">
        <f>100*8</f>
        <v>800</v>
      </c>
      <c r="E97" s="9">
        <f t="shared" ref="E97:E98" si="57">D97*C97</f>
        <v>4800</v>
      </c>
      <c r="F97" s="9">
        <f t="shared" ref="F97:F106" si="58">E97</f>
        <v>4800</v>
      </c>
      <c r="G97" s="9"/>
      <c r="H97" s="10"/>
      <c r="I97" s="36"/>
      <c r="J97" s="9">
        <f t="shared" ref="J97:J107" si="59">E97</f>
        <v>4800</v>
      </c>
    </row>
    <row r="98" spans="1:23" ht="14.25" customHeight="1" x14ac:dyDescent="0.3">
      <c r="A98" s="21" t="s">
        <v>61</v>
      </c>
      <c r="B98" s="9" t="s">
        <v>34</v>
      </c>
      <c r="C98" s="9">
        <v>6</v>
      </c>
      <c r="D98" s="9">
        <v>100</v>
      </c>
      <c r="E98" s="9">
        <f t="shared" si="57"/>
        <v>600</v>
      </c>
      <c r="F98" s="9">
        <f t="shared" si="58"/>
        <v>600</v>
      </c>
      <c r="G98" s="9"/>
      <c r="H98" s="10"/>
      <c r="I98" s="36"/>
      <c r="J98" s="9">
        <f t="shared" si="59"/>
        <v>600</v>
      </c>
    </row>
    <row r="99" spans="1:23" ht="14.25" customHeight="1" x14ac:dyDescent="0.3">
      <c r="A99" s="21" t="s">
        <v>35</v>
      </c>
      <c r="B99" s="9" t="s">
        <v>36</v>
      </c>
      <c r="C99" s="9">
        <f>50*6</f>
        <v>300</v>
      </c>
      <c r="D99" s="9">
        <v>8</v>
      </c>
      <c r="E99" s="9">
        <f>C99*D99</f>
        <v>2400</v>
      </c>
      <c r="F99" s="9">
        <f t="shared" si="58"/>
        <v>2400</v>
      </c>
      <c r="G99" s="9"/>
      <c r="H99" s="10"/>
      <c r="I99" s="36"/>
      <c r="J99" s="9">
        <f t="shared" si="59"/>
        <v>2400</v>
      </c>
    </row>
    <row r="100" spans="1:23" ht="14.25" customHeight="1" x14ac:dyDescent="0.3">
      <c r="A100" s="21" t="s">
        <v>62</v>
      </c>
      <c r="B100" s="9" t="s">
        <v>38</v>
      </c>
      <c r="C100" s="9">
        <v>20</v>
      </c>
      <c r="D100" s="9">
        <v>60</v>
      </c>
      <c r="E100" s="9">
        <f>D100*C100</f>
        <v>1200</v>
      </c>
      <c r="F100" s="9">
        <f t="shared" si="58"/>
        <v>1200</v>
      </c>
      <c r="G100" s="9"/>
      <c r="H100" s="10"/>
      <c r="I100" s="36"/>
      <c r="J100" s="9">
        <f t="shared" si="59"/>
        <v>1200</v>
      </c>
    </row>
    <row r="101" spans="1:23" ht="14.25" customHeight="1" x14ac:dyDescent="0.3">
      <c r="A101" s="21" t="s">
        <v>63</v>
      </c>
      <c r="B101" s="9" t="s">
        <v>38</v>
      </c>
      <c r="C101" s="9">
        <v>100</v>
      </c>
      <c r="D101" s="9">
        <v>5</v>
      </c>
      <c r="E101" s="9">
        <f>C101*D101</f>
        <v>500</v>
      </c>
      <c r="F101" s="9">
        <f t="shared" si="58"/>
        <v>500</v>
      </c>
      <c r="G101" s="9"/>
      <c r="H101" s="10"/>
      <c r="I101" s="36"/>
      <c r="J101" s="9">
        <f t="shared" si="59"/>
        <v>500</v>
      </c>
    </row>
    <row r="102" spans="1:23" ht="14.25" customHeight="1" x14ac:dyDescent="0.3">
      <c r="A102" s="58" t="s">
        <v>144</v>
      </c>
      <c r="B102" s="50" t="s">
        <v>34</v>
      </c>
      <c r="C102" s="50">
        <v>6</v>
      </c>
      <c r="D102" s="50">
        <f>100*8</f>
        <v>800</v>
      </c>
      <c r="E102" s="50">
        <f t="shared" ref="E102:E103" si="60">D102*C102</f>
        <v>4800</v>
      </c>
      <c r="F102" s="50">
        <f t="shared" si="58"/>
        <v>4800</v>
      </c>
      <c r="G102" s="50"/>
      <c r="H102" s="50"/>
      <c r="I102" s="78"/>
      <c r="J102" s="50">
        <f t="shared" si="59"/>
        <v>4800</v>
      </c>
      <c r="K102" s="94"/>
      <c r="L102" s="94"/>
      <c r="M102" s="94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4.25" customHeight="1" x14ac:dyDescent="0.3">
      <c r="A103" s="58" t="s">
        <v>61</v>
      </c>
      <c r="B103" s="50" t="s">
        <v>34</v>
      </c>
      <c r="C103" s="50">
        <v>6</v>
      </c>
      <c r="D103" s="50">
        <v>100</v>
      </c>
      <c r="E103" s="50">
        <f t="shared" si="60"/>
        <v>600</v>
      </c>
      <c r="F103" s="50">
        <f t="shared" si="58"/>
        <v>600</v>
      </c>
      <c r="G103" s="50"/>
      <c r="H103" s="50"/>
      <c r="I103" s="78"/>
      <c r="J103" s="50">
        <f t="shared" si="59"/>
        <v>600</v>
      </c>
      <c r="K103" s="94"/>
      <c r="L103" s="94"/>
      <c r="M103" s="94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4.25" customHeight="1" x14ac:dyDescent="0.3">
      <c r="A104" s="58" t="s">
        <v>35</v>
      </c>
      <c r="B104" s="50" t="s">
        <v>36</v>
      </c>
      <c r="C104" s="50">
        <f>50*6</f>
        <v>300</v>
      </c>
      <c r="D104" s="50">
        <v>8</v>
      </c>
      <c r="E104" s="50">
        <f>C104*D104</f>
        <v>2400</v>
      </c>
      <c r="F104" s="50">
        <f t="shared" si="58"/>
        <v>2400</v>
      </c>
      <c r="G104" s="50"/>
      <c r="H104" s="50"/>
      <c r="I104" s="78"/>
      <c r="J104" s="50">
        <f t="shared" si="59"/>
        <v>2400</v>
      </c>
      <c r="K104" s="94"/>
      <c r="L104" s="94"/>
      <c r="M104" s="94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4.25" customHeight="1" x14ac:dyDescent="0.3">
      <c r="A105" s="58" t="s">
        <v>62</v>
      </c>
      <c r="B105" s="50" t="s">
        <v>38</v>
      </c>
      <c r="C105" s="50">
        <v>20</v>
      </c>
      <c r="D105" s="50">
        <v>60</v>
      </c>
      <c r="E105" s="50">
        <f>D105*C105</f>
        <v>1200</v>
      </c>
      <c r="F105" s="50">
        <f t="shared" si="58"/>
        <v>1200</v>
      </c>
      <c r="G105" s="50"/>
      <c r="H105" s="50"/>
      <c r="I105" s="78"/>
      <c r="J105" s="50">
        <f t="shared" si="59"/>
        <v>1200</v>
      </c>
      <c r="K105" s="94"/>
      <c r="L105" s="94"/>
      <c r="M105" s="94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4.25" customHeight="1" x14ac:dyDescent="0.3">
      <c r="A106" s="58" t="s">
        <v>63</v>
      </c>
      <c r="B106" s="50" t="s">
        <v>38</v>
      </c>
      <c r="C106" s="50">
        <v>100</v>
      </c>
      <c r="D106" s="50">
        <v>5</v>
      </c>
      <c r="E106" s="50">
        <f>C106*D106</f>
        <v>500</v>
      </c>
      <c r="F106" s="50">
        <f t="shared" si="58"/>
        <v>500</v>
      </c>
      <c r="G106" s="50"/>
      <c r="H106" s="50"/>
      <c r="I106" s="78"/>
      <c r="J106" s="50">
        <f t="shared" si="59"/>
        <v>500</v>
      </c>
      <c r="K106" s="94"/>
      <c r="L106" s="94"/>
      <c r="M106" s="94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4.25" customHeight="1" x14ac:dyDescent="0.3">
      <c r="A107" s="26" t="s">
        <v>64</v>
      </c>
      <c r="B107" s="6"/>
      <c r="C107" s="6"/>
      <c r="D107" s="6"/>
      <c r="E107" s="7">
        <f>E108+E113</f>
        <v>32860</v>
      </c>
      <c r="F107" s="7">
        <f t="shared" ref="F107" si="61">F108+F113</f>
        <v>32860</v>
      </c>
      <c r="G107" s="7">
        <f>G108</f>
        <v>0</v>
      </c>
      <c r="H107" s="28"/>
      <c r="I107" s="34"/>
      <c r="J107" s="7">
        <f t="shared" si="59"/>
        <v>32860</v>
      </c>
      <c r="K107" s="95"/>
      <c r="L107" s="95"/>
      <c r="M107" s="95"/>
    </row>
    <row r="108" spans="1:23" ht="14.25" customHeight="1" x14ac:dyDescent="0.3">
      <c r="A108" s="35" t="s">
        <v>65</v>
      </c>
      <c r="B108" s="9"/>
      <c r="C108" s="9"/>
      <c r="D108" s="9"/>
      <c r="E108" s="16">
        <f t="shared" ref="E108:J108" si="62">SUM(E109:E112)</f>
        <v>8860</v>
      </c>
      <c r="F108" s="16">
        <f t="shared" si="62"/>
        <v>8860</v>
      </c>
      <c r="G108" s="16">
        <f t="shared" si="62"/>
        <v>0</v>
      </c>
      <c r="H108" s="16">
        <f t="shared" si="62"/>
        <v>0</v>
      </c>
      <c r="I108" s="16">
        <f t="shared" si="62"/>
        <v>0</v>
      </c>
      <c r="J108" s="16">
        <f t="shared" si="62"/>
        <v>8860</v>
      </c>
      <c r="K108" s="95"/>
      <c r="L108" s="95"/>
      <c r="M108" s="95"/>
    </row>
    <row r="109" spans="1:23" ht="14.25" customHeight="1" x14ac:dyDescent="0.3">
      <c r="A109" s="46" t="s">
        <v>145</v>
      </c>
      <c r="B109" s="9" t="s">
        <v>34</v>
      </c>
      <c r="C109" s="9">
        <v>5</v>
      </c>
      <c r="D109" s="9">
        <v>600</v>
      </c>
      <c r="E109" s="9">
        <f t="shared" ref="E109:E112" si="63">C109*D109</f>
        <v>3000</v>
      </c>
      <c r="F109" s="9">
        <f t="shared" ref="F109:F112" si="64">E109</f>
        <v>3000</v>
      </c>
      <c r="G109" s="9"/>
      <c r="H109" s="10"/>
      <c r="I109" s="36"/>
      <c r="J109" s="9">
        <f t="shared" ref="J109:J112" si="65">E109</f>
        <v>3000</v>
      </c>
      <c r="K109" s="95"/>
      <c r="L109" s="95"/>
      <c r="M109" s="95"/>
    </row>
    <row r="110" spans="1:23" ht="14.25" customHeight="1" x14ac:dyDescent="0.3">
      <c r="A110" s="21" t="s">
        <v>35</v>
      </c>
      <c r="B110" s="37" t="s">
        <v>38</v>
      </c>
      <c r="C110" s="37">
        <f>44*5</f>
        <v>220</v>
      </c>
      <c r="D110" s="37">
        <v>8</v>
      </c>
      <c r="E110" s="37">
        <f t="shared" si="63"/>
        <v>1760</v>
      </c>
      <c r="F110" s="37">
        <f t="shared" si="64"/>
        <v>1760</v>
      </c>
      <c r="G110" s="37"/>
      <c r="H110" s="38"/>
      <c r="I110" s="39"/>
      <c r="J110" s="37">
        <f t="shared" si="65"/>
        <v>1760</v>
      </c>
      <c r="K110" s="95"/>
      <c r="L110" s="95"/>
      <c r="M110" s="95"/>
    </row>
    <row r="111" spans="1:23" ht="14.25" customHeight="1" x14ac:dyDescent="0.3">
      <c r="A111" s="58" t="s">
        <v>146</v>
      </c>
      <c r="B111" s="50" t="s">
        <v>34</v>
      </c>
      <c r="C111" s="50">
        <v>5</v>
      </c>
      <c r="D111" s="50">
        <v>600</v>
      </c>
      <c r="E111" s="50">
        <f t="shared" si="63"/>
        <v>3000</v>
      </c>
      <c r="F111" s="50">
        <f t="shared" si="64"/>
        <v>3000</v>
      </c>
      <c r="G111" s="50"/>
      <c r="H111" s="50"/>
      <c r="I111" s="78"/>
      <c r="J111" s="50">
        <f t="shared" si="65"/>
        <v>3000</v>
      </c>
      <c r="K111" s="94"/>
      <c r="L111" s="94"/>
      <c r="M111" s="94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4.25" customHeight="1" x14ac:dyDescent="0.3">
      <c r="A112" s="58" t="s">
        <v>35</v>
      </c>
      <c r="B112" s="79" t="s">
        <v>38</v>
      </c>
      <c r="C112" s="79">
        <f>44*5</f>
        <v>220</v>
      </c>
      <c r="D112" s="79">
        <v>5</v>
      </c>
      <c r="E112" s="79">
        <f t="shared" si="63"/>
        <v>1100</v>
      </c>
      <c r="F112" s="79">
        <f t="shared" si="64"/>
        <v>1100</v>
      </c>
      <c r="G112" s="79"/>
      <c r="H112" s="79"/>
      <c r="I112" s="80"/>
      <c r="J112" s="79">
        <f t="shared" si="65"/>
        <v>1100</v>
      </c>
      <c r="K112" s="94"/>
      <c r="L112" s="94"/>
      <c r="M112" s="94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4.25" customHeight="1" x14ac:dyDescent="0.3">
      <c r="A113" s="40" t="s">
        <v>66</v>
      </c>
      <c r="B113" s="83"/>
      <c r="C113" s="81"/>
      <c r="D113" s="22"/>
      <c r="E113" s="16">
        <f>SUM(E114:E116)</f>
        <v>24000</v>
      </c>
      <c r="F113" s="16">
        <f>SUM(F114:F116)</f>
        <v>24000</v>
      </c>
      <c r="G113" s="16">
        <f t="shared" ref="G113:I113" si="66">SUM(G114:G115)</f>
        <v>0</v>
      </c>
      <c r="H113" s="16">
        <f t="shared" si="66"/>
        <v>0</v>
      </c>
      <c r="I113" s="16">
        <f t="shared" si="66"/>
        <v>0</v>
      </c>
      <c r="J113" s="16">
        <f>SUM(J114:J116)</f>
        <v>24000</v>
      </c>
      <c r="K113" s="95"/>
      <c r="L113" s="95"/>
      <c r="M113" s="95"/>
    </row>
    <row r="114" spans="1:23" ht="14.25" customHeight="1" x14ac:dyDescent="0.3">
      <c r="A114" s="58" t="s">
        <v>147</v>
      </c>
      <c r="B114" s="84" t="s">
        <v>67</v>
      </c>
      <c r="C114" s="85">
        <v>100</v>
      </c>
      <c r="D114" s="86">
        <v>100</v>
      </c>
      <c r="E114" s="86">
        <f t="shared" ref="E114:E115" si="67">C114*D114</f>
        <v>10000</v>
      </c>
      <c r="F114" s="86">
        <f t="shared" ref="F114:F116" si="68">E114</f>
        <v>10000</v>
      </c>
      <c r="G114" s="87"/>
      <c r="H114" s="87"/>
      <c r="I114" s="88"/>
      <c r="J114" s="86">
        <f t="shared" ref="J114:J116" si="69">F114</f>
        <v>10000</v>
      </c>
    </row>
    <row r="115" spans="1:23" ht="14.25" customHeight="1" x14ac:dyDescent="0.3">
      <c r="A115" s="58" t="s">
        <v>171</v>
      </c>
      <c r="B115" s="84" t="s">
        <v>67</v>
      </c>
      <c r="C115" s="85">
        <v>100</v>
      </c>
      <c r="D115" s="86">
        <v>100</v>
      </c>
      <c r="E115" s="86">
        <f t="shared" si="67"/>
        <v>10000</v>
      </c>
      <c r="F115" s="86">
        <f t="shared" si="68"/>
        <v>10000</v>
      </c>
      <c r="G115" s="87"/>
      <c r="H115" s="87"/>
      <c r="I115" s="88"/>
      <c r="J115" s="86">
        <f t="shared" si="69"/>
        <v>10000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4.25" customHeight="1" x14ac:dyDescent="0.3">
      <c r="A116" s="58" t="s">
        <v>68</v>
      </c>
      <c r="B116" s="84" t="s">
        <v>69</v>
      </c>
      <c r="C116" s="85">
        <v>5</v>
      </c>
      <c r="D116" s="86">
        <v>800</v>
      </c>
      <c r="E116" s="86">
        <f>D116*C116</f>
        <v>4000</v>
      </c>
      <c r="F116" s="86">
        <f t="shared" si="68"/>
        <v>4000</v>
      </c>
      <c r="G116" s="87"/>
      <c r="H116" s="87"/>
      <c r="I116" s="88"/>
      <c r="J116" s="86">
        <f t="shared" si="69"/>
        <v>4000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4.25" customHeight="1" x14ac:dyDescent="0.3">
      <c r="A117" s="26" t="s">
        <v>70</v>
      </c>
      <c r="B117" s="82"/>
      <c r="C117" s="6"/>
      <c r="D117" s="6"/>
      <c r="E117" s="15">
        <f>SUM(E118:E125)</f>
        <v>35600</v>
      </c>
      <c r="F117" s="15">
        <f t="shared" ref="F117:J117" si="70">SUM(F118:F125)</f>
        <v>35600</v>
      </c>
      <c r="G117" s="15">
        <f t="shared" si="70"/>
        <v>0</v>
      </c>
      <c r="H117" s="15">
        <f t="shared" si="70"/>
        <v>0</v>
      </c>
      <c r="I117" s="15">
        <f t="shared" si="70"/>
        <v>0</v>
      </c>
      <c r="J117" s="15">
        <f t="shared" si="70"/>
        <v>35600</v>
      </c>
    </row>
    <row r="118" spans="1:23" ht="14.25" customHeight="1" x14ac:dyDescent="0.3">
      <c r="A118" s="46" t="s">
        <v>143</v>
      </c>
      <c r="B118" s="9" t="s">
        <v>34</v>
      </c>
      <c r="C118" s="9">
        <v>14</v>
      </c>
      <c r="D118" s="9">
        <v>400</v>
      </c>
      <c r="E118" s="9">
        <f t="shared" ref="E118:E125" si="71">C118*D118</f>
        <v>5600</v>
      </c>
      <c r="F118" s="9">
        <f t="shared" ref="F118:F125" si="72">E118</f>
        <v>5600</v>
      </c>
      <c r="G118" s="16"/>
      <c r="H118" s="17"/>
      <c r="I118" s="36"/>
      <c r="J118" s="9">
        <f t="shared" ref="J118:J125" si="73">E118</f>
        <v>5600</v>
      </c>
    </row>
    <row r="119" spans="1:23" ht="14.25" customHeight="1" x14ac:dyDescent="0.3">
      <c r="A119" s="21" t="s">
        <v>71</v>
      </c>
      <c r="B119" s="9" t="s">
        <v>72</v>
      </c>
      <c r="C119" s="9">
        <v>2</v>
      </c>
      <c r="D119" s="9">
        <v>500</v>
      </c>
      <c r="E119" s="9">
        <f t="shared" si="71"/>
        <v>1000</v>
      </c>
      <c r="F119" s="9">
        <f t="shared" si="72"/>
        <v>1000</v>
      </c>
      <c r="G119" s="16"/>
      <c r="H119" s="17"/>
      <c r="I119" s="36"/>
      <c r="J119" s="9">
        <f t="shared" si="73"/>
        <v>1000</v>
      </c>
    </row>
    <row r="120" spans="1:23" ht="14.25" customHeight="1" x14ac:dyDescent="0.3">
      <c r="A120" s="21" t="s">
        <v>61</v>
      </c>
      <c r="B120" s="9" t="s">
        <v>73</v>
      </c>
      <c r="C120" s="9">
        <v>28</v>
      </c>
      <c r="D120" s="9">
        <v>150</v>
      </c>
      <c r="E120" s="9">
        <f t="shared" si="71"/>
        <v>4200</v>
      </c>
      <c r="F120" s="9">
        <f t="shared" si="72"/>
        <v>4200</v>
      </c>
      <c r="G120" s="16"/>
      <c r="H120" s="17"/>
      <c r="I120" s="36"/>
      <c r="J120" s="9">
        <f t="shared" si="73"/>
        <v>4200</v>
      </c>
    </row>
    <row r="121" spans="1:23" ht="14.25" customHeight="1" x14ac:dyDescent="0.3">
      <c r="A121" s="21" t="s">
        <v>74</v>
      </c>
      <c r="B121" s="9" t="s">
        <v>32</v>
      </c>
      <c r="C121" s="9">
        <v>7</v>
      </c>
      <c r="D121" s="9">
        <v>1000</v>
      </c>
      <c r="E121" s="9">
        <f t="shared" si="71"/>
        <v>7000</v>
      </c>
      <c r="F121" s="9">
        <f t="shared" si="72"/>
        <v>7000</v>
      </c>
      <c r="G121" s="16"/>
      <c r="H121" s="17"/>
      <c r="I121" s="36"/>
      <c r="J121" s="9">
        <f t="shared" si="73"/>
        <v>7000</v>
      </c>
    </row>
    <row r="122" spans="1:23" ht="14.25" customHeight="1" x14ac:dyDescent="0.3">
      <c r="A122" s="58" t="s">
        <v>144</v>
      </c>
      <c r="B122" s="50" t="s">
        <v>34</v>
      </c>
      <c r="C122" s="50">
        <v>14</v>
      </c>
      <c r="D122" s="50">
        <v>400</v>
      </c>
      <c r="E122" s="50">
        <f t="shared" si="71"/>
        <v>5600</v>
      </c>
      <c r="F122" s="50">
        <f t="shared" si="72"/>
        <v>5600</v>
      </c>
      <c r="G122" s="55"/>
      <c r="H122" s="55"/>
      <c r="I122" s="78"/>
      <c r="J122" s="50">
        <f t="shared" si="73"/>
        <v>5600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4.25" customHeight="1" x14ac:dyDescent="0.3">
      <c r="A123" s="58" t="s">
        <v>71</v>
      </c>
      <c r="B123" s="50" t="s">
        <v>72</v>
      </c>
      <c r="C123" s="50">
        <v>2</v>
      </c>
      <c r="D123" s="50">
        <v>500</v>
      </c>
      <c r="E123" s="50">
        <f t="shared" si="71"/>
        <v>1000</v>
      </c>
      <c r="F123" s="50">
        <f t="shared" si="72"/>
        <v>1000</v>
      </c>
      <c r="G123" s="55"/>
      <c r="H123" s="55"/>
      <c r="I123" s="78"/>
      <c r="J123" s="50">
        <f t="shared" si="73"/>
        <v>1000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4.25" customHeight="1" x14ac:dyDescent="0.3">
      <c r="A124" s="58" t="s">
        <v>61</v>
      </c>
      <c r="B124" s="50" t="s">
        <v>73</v>
      </c>
      <c r="C124" s="50">
        <v>28</v>
      </c>
      <c r="D124" s="50">
        <v>150</v>
      </c>
      <c r="E124" s="50">
        <f t="shared" si="71"/>
        <v>4200</v>
      </c>
      <c r="F124" s="50">
        <f t="shared" si="72"/>
        <v>4200</v>
      </c>
      <c r="G124" s="55"/>
      <c r="H124" s="55"/>
      <c r="I124" s="78"/>
      <c r="J124" s="50">
        <f t="shared" si="73"/>
        <v>4200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4.25" customHeight="1" x14ac:dyDescent="0.3">
      <c r="A125" s="58" t="s">
        <v>74</v>
      </c>
      <c r="B125" s="50" t="s">
        <v>32</v>
      </c>
      <c r="C125" s="50">
        <v>7</v>
      </c>
      <c r="D125" s="50">
        <v>1000</v>
      </c>
      <c r="E125" s="50">
        <f t="shared" si="71"/>
        <v>7000</v>
      </c>
      <c r="F125" s="50">
        <f t="shared" si="72"/>
        <v>7000</v>
      </c>
      <c r="G125" s="55"/>
      <c r="H125" s="55"/>
      <c r="I125" s="78"/>
      <c r="J125" s="50">
        <f t="shared" si="73"/>
        <v>7000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4.25" customHeight="1" x14ac:dyDescent="0.3">
      <c r="A126" s="26" t="s">
        <v>75</v>
      </c>
      <c r="B126" s="6"/>
      <c r="C126" s="6"/>
      <c r="D126" s="6"/>
      <c r="E126" s="7">
        <f t="shared" ref="E126:J126" si="74">E127</f>
        <v>96200</v>
      </c>
      <c r="F126" s="7">
        <f t="shared" si="74"/>
        <v>66200</v>
      </c>
      <c r="G126" s="7">
        <f t="shared" si="74"/>
        <v>30000</v>
      </c>
      <c r="H126" s="7">
        <f t="shared" si="74"/>
        <v>0</v>
      </c>
      <c r="I126" s="7">
        <f t="shared" si="74"/>
        <v>0</v>
      </c>
      <c r="J126" s="7">
        <f t="shared" si="74"/>
        <v>96200</v>
      </c>
    </row>
    <row r="127" spans="1:23" ht="14.25" customHeight="1" x14ac:dyDescent="0.3">
      <c r="A127" s="35" t="s">
        <v>76</v>
      </c>
      <c r="B127" s="9"/>
      <c r="C127" s="9"/>
      <c r="D127" s="9"/>
      <c r="E127" s="16">
        <f t="shared" ref="E127:J127" si="75">SUM(E128:E135)</f>
        <v>96200</v>
      </c>
      <c r="F127" s="16">
        <f t="shared" si="75"/>
        <v>66200</v>
      </c>
      <c r="G127" s="16">
        <f t="shared" si="75"/>
        <v>30000</v>
      </c>
      <c r="H127" s="16">
        <f t="shared" si="75"/>
        <v>0</v>
      </c>
      <c r="I127" s="16">
        <f t="shared" si="75"/>
        <v>0</v>
      </c>
      <c r="J127" s="16">
        <f t="shared" si="75"/>
        <v>96200</v>
      </c>
    </row>
    <row r="128" spans="1:23" ht="14.25" customHeight="1" x14ac:dyDescent="0.3">
      <c r="A128" s="46" t="s">
        <v>148</v>
      </c>
      <c r="B128" s="9" t="s">
        <v>34</v>
      </c>
      <c r="C128" s="9">
        <v>15</v>
      </c>
      <c r="D128" s="9">
        <f>100*6</f>
        <v>600</v>
      </c>
      <c r="E128" s="9">
        <f t="shared" ref="E128:E135" si="76">D128*C128</f>
        <v>9000</v>
      </c>
      <c r="F128" s="9">
        <f t="shared" ref="F128:F130" si="77">E128</f>
        <v>9000</v>
      </c>
      <c r="G128" s="9"/>
      <c r="H128" s="10"/>
      <c r="I128" s="36"/>
      <c r="J128" s="9">
        <f t="shared" ref="J128:J135" si="78">E128</f>
        <v>9000</v>
      </c>
    </row>
    <row r="129" spans="1:23" ht="14.25" customHeight="1" x14ac:dyDescent="0.3">
      <c r="A129" s="21" t="s">
        <v>63</v>
      </c>
      <c r="B129" s="9" t="s">
        <v>51</v>
      </c>
      <c r="C129" s="9">
        <v>2</v>
      </c>
      <c r="D129" s="9">
        <v>300</v>
      </c>
      <c r="E129" s="9">
        <f t="shared" si="76"/>
        <v>600</v>
      </c>
      <c r="F129" s="9">
        <f t="shared" si="77"/>
        <v>600</v>
      </c>
      <c r="G129" s="9"/>
      <c r="H129" s="10"/>
      <c r="I129" s="36"/>
      <c r="J129" s="9">
        <f t="shared" si="78"/>
        <v>600</v>
      </c>
    </row>
    <row r="130" spans="1:23" ht="14.25" customHeight="1" x14ac:dyDescent="0.3">
      <c r="A130" s="21" t="s">
        <v>35</v>
      </c>
      <c r="B130" s="9" t="s">
        <v>77</v>
      </c>
      <c r="C130" s="9">
        <f>100*15</f>
        <v>1500</v>
      </c>
      <c r="D130" s="9">
        <v>6</v>
      </c>
      <c r="E130" s="9">
        <f t="shared" si="76"/>
        <v>9000</v>
      </c>
      <c r="F130" s="9">
        <f t="shared" si="77"/>
        <v>9000</v>
      </c>
      <c r="G130" s="9"/>
      <c r="H130" s="10"/>
      <c r="I130" s="36"/>
      <c r="J130" s="9">
        <f t="shared" si="78"/>
        <v>9000</v>
      </c>
    </row>
    <row r="131" spans="1:23" ht="14.25" customHeight="1" x14ac:dyDescent="0.3">
      <c r="A131" s="21" t="s">
        <v>78</v>
      </c>
      <c r="B131" s="9" t="s">
        <v>79</v>
      </c>
      <c r="C131" s="9">
        <v>20</v>
      </c>
      <c r="D131" s="9">
        <v>3000</v>
      </c>
      <c r="E131" s="9">
        <f t="shared" si="76"/>
        <v>60000</v>
      </c>
      <c r="F131" s="9">
        <v>30000</v>
      </c>
      <c r="G131" s="9">
        <v>30000</v>
      </c>
      <c r="H131" s="10"/>
      <c r="I131" s="36"/>
      <c r="J131" s="9">
        <f t="shared" si="78"/>
        <v>60000</v>
      </c>
    </row>
    <row r="132" spans="1:23" ht="14.25" customHeight="1" x14ac:dyDescent="0.3">
      <c r="A132" s="58" t="s">
        <v>149</v>
      </c>
      <c r="B132" s="50" t="s">
        <v>34</v>
      </c>
      <c r="C132" s="50">
        <v>15</v>
      </c>
      <c r="D132" s="50">
        <v>200</v>
      </c>
      <c r="E132" s="50">
        <f t="shared" si="76"/>
        <v>3000</v>
      </c>
      <c r="F132" s="50">
        <f t="shared" ref="F132:F135" si="79">E132</f>
        <v>3000</v>
      </c>
      <c r="G132" s="50"/>
      <c r="H132" s="50"/>
      <c r="I132" s="78"/>
      <c r="J132" s="50">
        <f t="shared" si="78"/>
        <v>3000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4.25" customHeight="1" x14ac:dyDescent="0.3">
      <c r="A133" s="58" t="s">
        <v>63</v>
      </c>
      <c r="B133" s="50" t="s">
        <v>51</v>
      </c>
      <c r="C133" s="50">
        <v>2</v>
      </c>
      <c r="D133" s="50">
        <v>300</v>
      </c>
      <c r="E133" s="50">
        <f t="shared" si="76"/>
        <v>600</v>
      </c>
      <c r="F133" s="50">
        <f t="shared" si="79"/>
        <v>600</v>
      </c>
      <c r="G133" s="50"/>
      <c r="H133" s="50"/>
      <c r="I133" s="78"/>
      <c r="J133" s="50">
        <f t="shared" si="78"/>
        <v>600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4.25" customHeight="1" x14ac:dyDescent="0.3">
      <c r="A134" s="58" t="s">
        <v>35</v>
      </c>
      <c r="B134" s="50" t="s">
        <v>77</v>
      </c>
      <c r="C134" s="50">
        <f>100*15</f>
        <v>1500</v>
      </c>
      <c r="D134" s="50">
        <v>6</v>
      </c>
      <c r="E134" s="50">
        <f t="shared" si="76"/>
        <v>9000</v>
      </c>
      <c r="F134" s="50">
        <f t="shared" si="79"/>
        <v>9000</v>
      </c>
      <c r="G134" s="50"/>
      <c r="H134" s="50"/>
      <c r="I134" s="78"/>
      <c r="J134" s="50">
        <f t="shared" si="78"/>
        <v>9000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4.25" customHeight="1" x14ac:dyDescent="0.3">
      <c r="A135" s="58" t="s">
        <v>176</v>
      </c>
      <c r="B135" s="50" t="s">
        <v>79</v>
      </c>
      <c r="C135" s="50">
        <v>10</v>
      </c>
      <c r="D135" s="50">
        <v>500</v>
      </c>
      <c r="E135" s="50">
        <f t="shared" si="76"/>
        <v>5000</v>
      </c>
      <c r="F135" s="50">
        <f t="shared" si="79"/>
        <v>5000</v>
      </c>
      <c r="G135" s="50"/>
      <c r="H135" s="50"/>
      <c r="I135" s="78"/>
      <c r="J135" s="50">
        <f t="shared" si="78"/>
        <v>5000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4.25" customHeight="1" x14ac:dyDescent="0.3">
      <c r="A136" s="5" t="s">
        <v>80</v>
      </c>
      <c r="B136" s="6"/>
      <c r="C136" s="6"/>
      <c r="D136" s="6"/>
      <c r="E136" s="7">
        <f t="shared" ref="E136:J136" si="80">SUM(E137:E140)</f>
        <v>18600</v>
      </c>
      <c r="F136" s="7">
        <f t="shared" si="80"/>
        <v>18600</v>
      </c>
      <c r="G136" s="7">
        <f t="shared" si="80"/>
        <v>0</v>
      </c>
      <c r="H136" s="7">
        <f t="shared" si="80"/>
        <v>0</v>
      </c>
      <c r="I136" s="7">
        <f t="shared" si="80"/>
        <v>9300</v>
      </c>
      <c r="J136" s="7">
        <f t="shared" si="80"/>
        <v>9300</v>
      </c>
    </row>
    <row r="137" spans="1:23" ht="28.2" customHeight="1" x14ac:dyDescent="0.3">
      <c r="A137" s="49" t="s">
        <v>150</v>
      </c>
      <c r="B137" s="50" t="s">
        <v>43</v>
      </c>
      <c r="C137" s="50">
        <v>1</v>
      </c>
      <c r="D137" s="50">
        <v>5000</v>
      </c>
      <c r="E137" s="50">
        <f t="shared" ref="E137:E140" si="81">C137*D137</f>
        <v>5000</v>
      </c>
      <c r="F137" s="50">
        <f t="shared" ref="F137:F140" si="82">E137</f>
        <v>5000</v>
      </c>
      <c r="G137" s="50"/>
      <c r="H137" s="50"/>
      <c r="I137" s="51">
        <f t="shared" ref="I137:I140" si="83">E137/2</f>
        <v>2500</v>
      </c>
      <c r="J137" s="54">
        <f t="shared" ref="J137:J140" si="84">E137/2</f>
        <v>2500</v>
      </c>
    </row>
    <row r="138" spans="1:23" ht="14.25" customHeight="1" x14ac:dyDescent="0.3">
      <c r="A138" s="49" t="s">
        <v>81</v>
      </c>
      <c r="B138" s="50" t="s">
        <v>82</v>
      </c>
      <c r="C138" s="50">
        <v>2</v>
      </c>
      <c r="D138" s="50">
        <v>2500</v>
      </c>
      <c r="E138" s="50">
        <f t="shared" si="81"/>
        <v>5000</v>
      </c>
      <c r="F138" s="50">
        <f t="shared" si="82"/>
        <v>5000</v>
      </c>
      <c r="G138" s="50"/>
      <c r="H138" s="50"/>
      <c r="I138" s="51">
        <f t="shared" si="83"/>
        <v>2500</v>
      </c>
      <c r="J138" s="54">
        <f t="shared" si="84"/>
        <v>2500</v>
      </c>
    </row>
    <row r="139" spans="1:23" ht="16.95" customHeight="1" x14ac:dyDescent="0.3">
      <c r="A139" s="49" t="s">
        <v>151</v>
      </c>
      <c r="B139" s="50" t="s">
        <v>43</v>
      </c>
      <c r="C139" s="50">
        <v>1</v>
      </c>
      <c r="D139" s="50">
        <v>5000</v>
      </c>
      <c r="E139" s="50">
        <f t="shared" si="81"/>
        <v>5000</v>
      </c>
      <c r="F139" s="50">
        <f t="shared" si="82"/>
        <v>5000</v>
      </c>
      <c r="G139" s="50"/>
      <c r="H139" s="50"/>
      <c r="I139" s="51">
        <f t="shared" si="83"/>
        <v>2500</v>
      </c>
      <c r="J139" s="54">
        <f t="shared" si="84"/>
        <v>2500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4.25" customHeight="1" x14ac:dyDescent="0.3">
      <c r="A140" s="49" t="s">
        <v>81</v>
      </c>
      <c r="B140" s="50" t="s">
        <v>46</v>
      </c>
      <c r="C140" s="50">
        <v>18</v>
      </c>
      <c r="D140" s="50">
        <v>200</v>
      </c>
      <c r="E140" s="50">
        <f t="shared" si="81"/>
        <v>3600</v>
      </c>
      <c r="F140" s="50">
        <f t="shared" si="82"/>
        <v>3600</v>
      </c>
      <c r="G140" s="50"/>
      <c r="H140" s="50"/>
      <c r="I140" s="51">
        <f t="shared" si="83"/>
        <v>1800</v>
      </c>
      <c r="J140" s="54">
        <f t="shared" si="84"/>
        <v>1800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4.25" customHeight="1" x14ac:dyDescent="0.3">
      <c r="A141" s="5" t="s">
        <v>83</v>
      </c>
      <c r="B141" s="6"/>
      <c r="C141" s="6"/>
      <c r="D141" s="6"/>
      <c r="E141" s="7">
        <f>SUM(E142:E153)</f>
        <v>103850</v>
      </c>
      <c r="F141" s="7">
        <f t="shared" ref="F141:H141" si="85">SUM(F142:F153)</f>
        <v>98850</v>
      </c>
      <c r="G141" s="7">
        <f t="shared" si="85"/>
        <v>5000</v>
      </c>
      <c r="H141" s="7">
        <f t="shared" si="85"/>
        <v>0</v>
      </c>
      <c r="I141" s="7">
        <f>SUM(I142:I153)</f>
        <v>51925</v>
      </c>
      <c r="J141" s="7">
        <f>SUM(J142:J153)</f>
        <v>51925</v>
      </c>
    </row>
    <row r="142" spans="1:23" ht="14.25" customHeight="1" x14ac:dyDescent="0.3">
      <c r="A142" s="8" t="s">
        <v>84</v>
      </c>
      <c r="B142" s="9" t="s">
        <v>43</v>
      </c>
      <c r="C142" s="9">
        <v>18</v>
      </c>
      <c r="D142" s="9">
        <v>700</v>
      </c>
      <c r="E142" s="9">
        <f t="shared" ref="E142:E153" si="86">C142*D142</f>
        <v>12600</v>
      </c>
      <c r="F142" s="9">
        <f t="shared" ref="F142:F143" si="87">E142-G142</f>
        <v>7600</v>
      </c>
      <c r="G142" s="9">
        <v>5000</v>
      </c>
      <c r="H142" s="10"/>
      <c r="I142" s="11">
        <f t="shared" ref="I142:I153" si="88">E142/2</f>
        <v>6300</v>
      </c>
      <c r="J142" s="12">
        <f t="shared" ref="J142:J153" si="89">E142/2</f>
        <v>6300</v>
      </c>
    </row>
    <row r="143" spans="1:23" ht="14.25" customHeight="1" x14ac:dyDescent="0.3">
      <c r="A143" s="48" t="s">
        <v>153</v>
      </c>
      <c r="B143" s="9" t="s">
        <v>46</v>
      </c>
      <c r="C143" s="9">
        <v>18</v>
      </c>
      <c r="D143" s="9">
        <v>200</v>
      </c>
      <c r="E143" s="9">
        <f t="shared" si="86"/>
        <v>3600</v>
      </c>
      <c r="F143" s="9">
        <f t="shared" si="87"/>
        <v>3600</v>
      </c>
      <c r="G143" s="9"/>
      <c r="H143" s="10"/>
      <c r="I143" s="11">
        <f t="shared" si="88"/>
        <v>1800</v>
      </c>
      <c r="J143" s="12">
        <f t="shared" si="89"/>
        <v>1800</v>
      </c>
    </row>
    <row r="144" spans="1:23" ht="27" customHeight="1" x14ac:dyDescent="0.3">
      <c r="A144" s="48" t="s">
        <v>154</v>
      </c>
      <c r="B144" s="9" t="s">
        <v>43</v>
      </c>
      <c r="C144" s="9">
        <v>1</v>
      </c>
      <c r="D144" s="9">
        <v>4000</v>
      </c>
      <c r="E144" s="9">
        <f t="shared" si="86"/>
        <v>4000</v>
      </c>
      <c r="F144" s="9">
        <f>E144</f>
        <v>4000</v>
      </c>
      <c r="G144" s="9"/>
      <c r="H144" s="10"/>
      <c r="I144" s="11">
        <f t="shared" si="88"/>
        <v>2000</v>
      </c>
      <c r="J144" s="12">
        <f t="shared" si="89"/>
        <v>2000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3" ht="14.25" customHeight="1" x14ac:dyDescent="0.3">
      <c r="A145" s="8" t="s">
        <v>85</v>
      </c>
      <c r="B145" s="9" t="s">
        <v>86</v>
      </c>
      <c r="C145" s="9">
        <v>1</v>
      </c>
      <c r="D145" s="9">
        <v>3500</v>
      </c>
      <c r="E145" s="9">
        <f t="shared" si="86"/>
        <v>3500</v>
      </c>
      <c r="F145" s="9">
        <v>3500</v>
      </c>
      <c r="G145" s="9"/>
      <c r="H145" s="10"/>
      <c r="I145" s="11">
        <f t="shared" si="88"/>
        <v>1750</v>
      </c>
      <c r="J145" s="42">
        <f t="shared" si="89"/>
        <v>1750</v>
      </c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3" ht="14.25" customHeight="1" x14ac:dyDescent="0.3">
      <c r="A146" s="8" t="s">
        <v>87</v>
      </c>
      <c r="B146" s="9" t="s">
        <v>88</v>
      </c>
      <c r="C146" s="9">
        <v>1</v>
      </c>
      <c r="D146" s="9">
        <v>10000</v>
      </c>
      <c r="E146" s="9">
        <f t="shared" si="86"/>
        <v>10000</v>
      </c>
      <c r="F146" s="9">
        <v>10000</v>
      </c>
      <c r="G146" s="9"/>
      <c r="H146" s="10"/>
      <c r="I146" s="11">
        <f t="shared" si="88"/>
        <v>5000</v>
      </c>
      <c r="J146" s="42">
        <f t="shared" si="89"/>
        <v>5000</v>
      </c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3" ht="14.25" customHeight="1" x14ac:dyDescent="0.3">
      <c r="A147" s="48" t="s">
        <v>95</v>
      </c>
      <c r="B147" s="9" t="s">
        <v>89</v>
      </c>
      <c r="C147" s="9">
        <v>1</v>
      </c>
      <c r="D147" s="9">
        <v>7000</v>
      </c>
      <c r="E147" s="9">
        <f t="shared" si="86"/>
        <v>7000</v>
      </c>
      <c r="F147" s="9">
        <v>7000</v>
      </c>
      <c r="G147" s="9"/>
      <c r="H147" s="10"/>
      <c r="I147" s="11">
        <f t="shared" si="88"/>
        <v>3500</v>
      </c>
      <c r="J147" s="42">
        <f t="shared" si="89"/>
        <v>3500</v>
      </c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3" ht="14.25" customHeight="1" x14ac:dyDescent="0.3">
      <c r="A148" s="48" t="s">
        <v>157</v>
      </c>
      <c r="B148" s="9" t="s">
        <v>30</v>
      </c>
      <c r="C148" s="9">
        <v>2</v>
      </c>
      <c r="D148" s="9">
        <v>1000</v>
      </c>
      <c r="E148" s="9">
        <f t="shared" si="86"/>
        <v>2000</v>
      </c>
      <c r="F148" s="9">
        <f>E148</f>
        <v>2000</v>
      </c>
      <c r="G148" s="16"/>
      <c r="H148" s="17"/>
      <c r="I148" s="11">
        <f t="shared" si="88"/>
        <v>1000</v>
      </c>
      <c r="J148" s="12">
        <f t="shared" si="89"/>
        <v>1000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3" ht="26.4" customHeight="1" x14ac:dyDescent="0.3">
      <c r="A149" s="49" t="s">
        <v>90</v>
      </c>
      <c r="B149" s="50" t="s">
        <v>43</v>
      </c>
      <c r="C149" s="50">
        <v>18</v>
      </c>
      <c r="D149" s="50">
        <v>2300</v>
      </c>
      <c r="E149" s="50">
        <f t="shared" si="86"/>
        <v>41400</v>
      </c>
      <c r="F149" s="50">
        <f t="shared" ref="F149:F151" si="90">E149-H149</f>
        <v>41400</v>
      </c>
      <c r="G149" s="50"/>
      <c r="H149" s="50"/>
      <c r="I149" s="51">
        <f t="shared" si="88"/>
        <v>20700</v>
      </c>
      <c r="J149" s="54">
        <f t="shared" si="89"/>
        <v>20700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4.25" customHeight="1" x14ac:dyDescent="0.3">
      <c r="A150" s="49" t="s">
        <v>155</v>
      </c>
      <c r="B150" s="50" t="s">
        <v>46</v>
      </c>
      <c r="C150" s="50">
        <v>18</v>
      </c>
      <c r="D150" s="50">
        <v>200</v>
      </c>
      <c r="E150" s="50">
        <f t="shared" si="86"/>
        <v>3600</v>
      </c>
      <c r="F150" s="50">
        <f t="shared" si="90"/>
        <v>3600</v>
      </c>
      <c r="G150" s="50"/>
      <c r="H150" s="50"/>
      <c r="I150" s="51">
        <f t="shared" si="88"/>
        <v>1800</v>
      </c>
      <c r="J150" s="54">
        <f t="shared" si="89"/>
        <v>1800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28.2" customHeight="1" x14ac:dyDescent="0.3">
      <c r="A151" s="49" t="s">
        <v>152</v>
      </c>
      <c r="B151" s="50" t="s">
        <v>43</v>
      </c>
      <c r="C151" s="50">
        <v>1</v>
      </c>
      <c r="D151" s="50">
        <v>2000</v>
      </c>
      <c r="E151" s="50">
        <f t="shared" si="86"/>
        <v>2000</v>
      </c>
      <c r="F151" s="50">
        <f t="shared" si="90"/>
        <v>2000</v>
      </c>
      <c r="G151" s="50"/>
      <c r="H151" s="50">
        <v>0</v>
      </c>
      <c r="I151" s="51">
        <f t="shared" si="88"/>
        <v>1000</v>
      </c>
      <c r="J151" s="54">
        <f t="shared" si="89"/>
        <v>1000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13"/>
      <c r="W151" s="13"/>
    </row>
    <row r="152" spans="1:23" ht="14.25" customHeight="1" x14ac:dyDescent="0.3">
      <c r="A152" s="49" t="s">
        <v>91</v>
      </c>
      <c r="B152" s="50" t="s">
        <v>46</v>
      </c>
      <c r="C152" s="50">
        <v>18</v>
      </c>
      <c r="D152" s="50">
        <f>1350/2</f>
        <v>675</v>
      </c>
      <c r="E152" s="50">
        <f t="shared" si="86"/>
        <v>12150</v>
      </c>
      <c r="F152" s="50">
        <f>E152</f>
        <v>12150</v>
      </c>
      <c r="G152" s="50"/>
      <c r="H152" s="50"/>
      <c r="I152" s="51">
        <f t="shared" si="88"/>
        <v>6075</v>
      </c>
      <c r="J152" s="89">
        <f t="shared" si="89"/>
        <v>6075</v>
      </c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13"/>
      <c r="W152" s="13"/>
    </row>
    <row r="153" spans="1:23" ht="14.25" customHeight="1" x14ac:dyDescent="0.3">
      <c r="A153" s="49" t="s">
        <v>156</v>
      </c>
      <c r="B153" s="50" t="s">
        <v>30</v>
      </c>
      <c r="C153" s="50">
        <v>2</v>
      </c>
      <c r="D153" s="50">
        <v>1000</v>
      </c>
      <c r="E153" s="50">
        <f t="shared" si="86"/>
        <v>2000</v>
      </c>
      <c r="F153" s="50">
        <f>E153-H153</f>
        <v>2000</v>
      </c>
      <c r="G153" s="55"/>
      <c r="H153" s="96"/>
      <c r="I153" s="51">
        <f t="shared" si="88"/>
        <v>1000</v>
      </c>
      <c r="J153" s="54">
        <f t="shared" si="89"/>
        <v>1000</v>
      </c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3"/>
      <c r="W153" s="13"/>
    </row>
    <row r="154" spans="1:23" ht="14.25" customHeight="1" x14ac:dyDescent="0.3">
      <c r="A154" s="5" t="s">
        <v>92</v>
      </c>
      <c r="B154" s="7"/>
      <c r="C154" s="7"/>
      <c r="D154" s="7"/>
      <c r="E154" s="7">
        <f t="shared" ref="E154:J154" si="91">E141+E136+E31+E22+E2</f>
        <v>1021640</v>
      </c>
      <c r="F154" s="7">
        <f t="shared" si="91"/>
        <v>887530</v>
      </c>
      <c r="G154" s="7">
        <f t="shared" si="91"/>
        <v>59400</v>
      </c>
      <c r="H154" s="7">
        <f t="shared" si="91"/>
        <v>74710</v>
      </c>
      <c r="I154" s="7">
        <f t="shared" si="91"/>
        <v>424305</v>
      </c>
      <c r="J154" s="7">
        <f t="shared" si="91"/>
        <v>597335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3" ht="14.25" customHeight="1" x14ac:dyDescent="0.3">
      <c r="A155" s="73" t="s">
        <v>174</v>
      </c>
      <c r="B155" s="44"/>
      <c r="C155" s="44"/>
      <c r="D155" s="44"/>
      <c r="E155" s="61">
        <f>E154*0.07</f>
        <v>71514.8</v>
      </c>
      <c r="F155" s="61">
        <f>E155</f>
        <v>71514.8</v>
      </c>
      <c r="G155" s="44"/>
      <c r="H155" s="28"/>
      <c r="I155" s="91">
        <f>F155/2</f>
        <v>35757.4</v>
      </c>
      <c r="J155" s="91">
        <f>I155</f>
        <v>35757.4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3" ht="14.25" customHeight="1" x14ac:dyDescent="0.3">
      <c r="A156" s="5" t="s">
        <v>93</v>
      </c>
      <c r="B156" s="7"/>
      <c r="C156" s="7"/>
      <c r="D156" s="7"/>
      <c r="E156" s="7">
        <f t="shared" ref="E156:J156" si="92">E154+E155</f>
        <v>1093154.8</v>
      </c>
      <c r="F156" s="7">
        <f>F154+F155</f>
        <v>959044.8</v>
      </c>
      <c r="G156" s="7">
        <f t="shared" si="92"/>
        <v>59400</v>
      </c>
      <c r="H156" s="7">
        <f t="shared" si="92"/>
        <v>74710</v>
      </c>
      <c r="I156" s="7">
        <f t="shared" si="92"/>
        <v>460062.4</v>
      </c>
      <c r="J156" s="7">
        <f t="shared" si="92"/>
        <v>633092.4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3" ht="14.25" customHeight="1" x14ac:dyDescent="0.3">
      <c r="A157" s="45"/>
      <c r="H157" s="13"/>
      <c r="I157" s="45"/>
    </row>
    <row r="158" spans="1:23" ht="14.25" customHeight="1" x14ac:dyDescent="0.3">
      <c r="A158" s="45"/>
      <c r="H158" s="13"/>
      <c r="I158" s="45"/>
    </row>
    <row r="159" spans="1:23" ht="14.25" customHeight="1" x14ac:dyDescent="0.3">
      <c r="A159" s="45"/>
      <c r="H159" s="13"/>
      <c r="I159" s="45"/>
    </row>
    <row r="160" spans="1:23" ht="14.25" customHeight="1" x14ac:dyDescent="0.3">
      <c r="A160" s="45"/>
      <c r="H160" s="13"/>
      <c r="I160" s="45"/>
    </row>
    <row r="161" spans="1:9" ht="14.25" customHeight="1" x14ac:dyDescent="0.3">
      <c r="A161" s="45"/>
      <c r="H161" s="13"/>
      <c r="I161" s="45"/>
    </row>
    <row r="162" spans="1:9" ht="14.25" customHeight="1" x14ac:dyDescent="0.3">
      <c r="A162" s="45"/>
      <c r="H162" s="13"/>
      <c r="I162" s="45"/>
    </row>
    <row r="163" spans="1:9" ht="14.25" customHeight="1" x14ac:dyDescent="0.3">
      <c r="A163" s="45"/>
      <c r="H163" s="13"/>
      <c r="I163" s="45"/>
    </row>
    <row r="164" spans="1:9" ht="14.25" customHeight="1" x14ac:dyDescent="0.3">
      <c r="A164" s="45"/>
      <c r="H164" s="13"/>
      <c r="I164" s="45"/>
    </row>
    <row r="165" spans="1:9" ht="14.25" customHeight="1" x14ac:dyDescent="0.3">
      <c r="A165" s="45"/>
      <c r="H165" s="13"/>
      <c r="I165" s="45"/>
    </row>
    <row r="166" spans="1:9" ht="14.25" customHeight="1" x14ac:dyDescent="0.3">
      <c r="A166" s="45"/>
      <c r="H166" s="13"/>
      <c r="I166" s="45"/>
    </row>
    <row r="167" spans="1:9" ht="14.25" customHeight="1" x14ac:dyDescent="0.3">
      <c r="A167" s="45"/>
      <c r="H167" s="13"/>
      <c r="I167" s="45"/>
    </row>
    <row r="168" spans="1:9" ht="14.25" customHeight="1" x14ac:dyDescent="0.3">
      <c r="A168" s="45"/>
      <c r="H168" s="13"/>
      <c r="I168" s="45"/>
    </row>
    <row r="169" spans="1:9" ht="14.25" customHeight="1" x14ac:dyDescent="0.3">
      <c r="A169" s="45"/>
      <c r="H169" s="13"/>
      <c r="I169" s="45"/>
    </row>
    <row r="170" spans="1:9" ht="14.25" customHeight="1" x14ac:dyDescent="0.3">
      <c r="A170" s="45"/>
      <c r="H170" s="13"/>
      <c r="I170" s="45"/>
    </row>
    <row r="171" spans="1:9" ht="14.25" customHeight="1" x14ac:dyDescent="0.3">
      <c r="A171" s="45"/>
      <c r="H171" s="13"/>
      <c r="I171" s="45"/>
    </row>
    <row r="172" spans="1:9" ht="14.25" customHeight="1" x14ac:dyDescent="0.3">
      <c r="A172" s="45"/>
      <c r="H172" s="13"/>
      <c r="I172" s="45"/>
    </row>
    <row r="173" spans="1:9" ht="14.25" customHeight="1" x14ac:dyDescent="0.3">
      <c r="A173" s="45"/>
      <c r="H173" s="13"/>
      <c r="I173" s="45"/>
    </row>
    <row r="174" spans="1:9" ht="14.25" customHeight="1" x14ac:dyDescent="0.3">
      <c r="A174" s="45"/>
      <c r="H174" s="13"/>
      <c r="I174" s="45"/>
    </row>
    <row r="175" spans="1:9" ht="14.25" customHeight="1" x14ac:dyDescent="0.3">
      <c r="A175" s="45"/>
      <c r="H175" s="13"/>
      <c r="I175" s="45"/>
    </row>
    <row r="176" spans="1:9" ht="14.25" customHeight="1" x14ac:dyDescent="0.3">
      <c r="A176" s="45"/>
      <c r="H176" s="13"/>
      <c r="I176" s="45"/>
    </row>
    <row r="177" spans="1:9" ht="14.25" customHeight="1" x14ac:dyDescent="0.3">
      <c r="A177" s="45"/>
      <c r="H177" s="13"/>
      <c r="I177" s="45"/>
    </row>
    <row r="178" spans="1:9" ht="14.25" customHeight="1" x14ac:dyDescent="0.3">
      <c r="A178" s="45"/>
      <c r="H178" s="13"/>
      <c r="I178" s="45"/>
    </row>
    <row r="179" spans="1:9" ht="14.25" customHeight="1" x14ac:dyDescent="0.3">
      <c r="A179" s="45"/>
      <c r="H179" s="13"/>
      <c r="I179" s="45"/>
    </row>
    <row r="180" spans="1:9" ht="14.25" customHeight="1" x14ac:dyDescent="0.3">
      <c r="A180" s="45"/>
      <c r="H180" s="13"/>
      <c r="I180" s="45"/>
    </row>
    <row r="181" spans="1:9" ht="14.25" customHeight="1" x14ac:dyDescent="0.3">
      <c r="A181" s="45"/>
      <c r="H181" s="13"/>
      <c r="I181" s="45"/>
    </row>
    <row r="182" spans="1:9" ht="14.25" customHeight="1" x14ac:dyDescent="0.3">
      <c r="A182" s="45"/>
      <c r="H182" s="13"/>
      <c r="I182" s="45"/>
    </row>
    <row r="183" spans="1:9" ht="14.25" customHeight="1" x14ac:dyDescent="0.3">
      <c r="A183" s="45"/>
      <c r="H183" s="13"/>
      <c r="I183" s="45"/>
    </row>
    <row r="184" spans="1:9" ht="14.25" customHeight="1" x14ac:dyDescent="0.3">
      <c r="A184" s="45"/>
      <c r="H184" s="13"/>
      <c r="I184" s="45"/>
    </row>
    <row r="185" spans="1:9" ht="14.25" customHeight="1" x14ac:dyDescent="0.3">
      <c r="A185" s="45"/>
      <c r="H185" s="13"/>
      <c r="I185" s="45"/>
    </row>
    <row r="186" spans="1:9" ht="14.25" customHeight="1" x14ac:dyDescent="0.3">
      <c r="A186" s="45"/>
      <c r="H186" s="13"/>
      <c r="I186" s="45"/>
    </row>
    <row r="187" spans="1:9" ht="14.25" customHeight="1" x14ac:dyDescent="0.3">
      <c r="A187" s="45"/>
      <c r="H187" s="13"/>
      <c r="I187" s="45"/>
    </row>
    <row r="188" spans="1:9" ht="14.25" customHeight="1" x14ac:dyDescent="0.3">
      <c r="A188" s="45"/>
      <c r="H188" s="13"/>
      <c r="I188" s="45"/>
    </row>
    <row r="189" spans="1:9" ht="14.25" customHeight="1" x14ac:dyDescent="0.3">
      <c r="A189" s="45"/>
      <c r="H189" s="13"/>
      <c r="I189" s="45"/>
    </row>
    <row r="190" spans="1:9" ht="14.25" customHeight="1" x14ac:dyDescent="0.3">
      <c r="A190" s="45"/>
      <c r="H190" s="13"/>
      <c r="I190" s="45"/>
    </row>
    <row r="191" spans="1:9" ht="14.25" customHeight="1" x14ac:dyDescent="0.3">
      <c r="A191" s="45"/>
      <c r="H191" s="13"/>
      <c r="I191" s="45"/>
    </row>
    <row r="192" spans="1:9" ht="14.25" customHeight="1" x14ac:dyDescent="0.3">
      <c r="A192" s="45"/>
      <c r="H192" s="13"/>
      <c r="I192" s="45"/>
    </row>
    <row r="193" spans="1:9" ht="14.25" customHeight="1" x14ac:dyDescent="0.3">
      <c r="A193" s="45"/>
      <c r="H193" s="13"/>
      <c r="I193" s="45"/>
    </row>
    <row r="194" spans="1:9" ht="14.25" customHeight="1" x14ac:dyDescent="0.3">
      <c r="A194" s="45"/>
      <c r="H194" s="13"/>
      <c r="I194" s="45"/>
    </row>
    <row r="195" spans="1:9" ht="14.25" customHeight="1" x14ac:dyDescent="0.3">
      <c r="A195" s="45"/>
      <c r="H195" s="13"/>
      <c r="I195" s="45"/>
    </row>
    <row r="196" spans="1:9" ht="14.25" customHeight="1" x14ac:dyDescent="0.3">
      <c r="A196" s="45"/>
      <c r="H196" s="13"/>
      <c r="I196" s="45"/>
    </row>
    <row r="197" spans="1:9" ht="14.25" customHeight="1" x14ac:dyDescent="0.3">
      <c r="A197" s="45"/>
      <c r="H197" s="13"/>
      <c r="I197" s="45"/>
    </row>
    <row r="198" spans="1:9" ht="14.25" customHeight="1" x14ac:dyDescent="0.3">
      <c r="A198" s="45"/>
      <c r="H198" s="13"/>
      <c r="I198" s="45"/>
    </row>
    <row r="199" spans="1:9" ht="14.25" customHeight="1" x14ac:dyDescent="0.3">
      <c r="A199" s="45"/>
      <c r="H199" s="13"/>
      <c r="I199" s="45"/>
    </row>
    <row r="200" spans="1:9" ht="14.25" customHeight="1" x14ac:dyDescent="0.3">
      <c r="A200" s="45"/>
      <c r="H200" s="13"/>
      <c r="I200" s="45"/>
    </row>
    <row r="201" spans="1:9" ht="14.25" customHeight="1" x14ac:dyDescent="0.3">
      <c r="A201" s="45"/>
      <c r="H201" s="13"/>
      <c r="I201" s="45"/>
    </row>
    <row r="202" spans="1:9" ht="14.25" customHeight="1" x14ac:dyDescent="0.3">
      <c r="A202" s="45"/>
      <c r="H202" s="13"/>
      <c r="I202" s="45"/>
    </row>
    <row r="203" spans="1:9" ht="14.25" customHeight="1" x14ac:dyDescent="0.3">
      <c r="A203" s="45"/>
      <c r="H203" s="13"/>
      <c r="I203" s="45"/>
    </row>
    <row r="204" spans="1:9" ht="14.25" customHeight="1" x14ac:dyDescent="0.3">
      <c r="A204" s="45"/>
      <c r="H204" s="13"/>
      <c r="I204" s="45"/>
    </row>
    <row r="205" spans="1:9" ht="14.25" customHeight="1" x14ac:dyDescent="0.3">
      <c r="A205" s="45"/>
      <c r="H205" s="13"/>
      <c r="I205" s="45"/>
    </row>
    <row r="206" spans="1:9" ht="14.25" customHeight="1" x14ac:dyDescent="0.3">
      <c r="A206" s="45"/>
      <c r="H206" s="13"/>
      <c r="I206" s="45"/>
    </row>
    <row r="207" spans="1:9" ht="14.25" customHeight="1" x14ac:dyDescent="0.3">
      <c r="A207" s="45"/>
      <c r="H207" s="13"/>
      <c r="I207" s="45"/>
    </row>
    <row r="208" spans="1:9" ht="14.25" customHeight="1" x14ac:dyDescent="0.3">
      <c r="A208" s="45"/>
      <c r="H208" s="13"/>
      <c r="I208" s="45"/>
    </row>
    <row r="209" spans="1:9" ht="14.25" customHeight="1" x14ac:dyDescent="0.3">
      <c r="A209" s="45"/>
      <c r="H209" s="13"/>
      <c r="I209" s="45"/>
    </row>
    <row r="210" spans="1:9" ht="14.25" customHeight="1" x14ac:dyDescent="0.3">
      <c r="A210" s="45"/>
      <c r="H210" s="13"/>
      <c r="I210" s="45"/>
    </row>
    <row r="211" spans="1:9" ht="14.25" customHeight="1" x14ac:dyDescent="0.3">
      <c r="A211" s="45"/>
      <c r="H211" s="13"/>
      <c r="I211" s="45"/>
    </row>
    <row r="212" spans="1:9" ht="14.25" customHeight="1" x14ac:dyDescent="0.3">
      <c r="A212" s="45"/>
      <c r="H212" s="13"/>
      <c r="I212" s="45"/>
    </row>
    <row r="213" spans="1:9" ht="14.25" customHeight="1" x14ac:dyDescent="0.3">
      <c r="A213" s="45"/>
      <c r="H213" s="13"/>
      <c r="I213" s="45"/>
    </row>
    <row r="214" spans="1:9" ht="14.25" customHeight="1" x14ac:dyDescent="0.3">
      <c r="A214" s="45"/>
      <c r="H214" s="13"/>
      <c r="I214" s="45"/>
    </row>
    <row r="215" spans="1:9" ht="14.25" customHeight="1" x14ac:dyDescent="0.3">
      <c r="A215" s="45"/>
      <c r="H215" s="13"/>
      <c r="I215" s="45"/>
    </row>
    <row r="216" spans="1:9" ht="14.25" customHeight="1" x14ac:dyDescent="0.3">
      <c r="A216" s="45"/>
      <c r="H216" s="13"/>
      <c r="I216" s="45"/>
    </row>
    <row r="217" spans="1:9" ht="14.25" customHeight="1" x14ac:dyDescent="0.3">
      <c r="A217" s="45"/>
      <c r="H217" s="13"/>
      <c r="I217" s="45"/>
    </row>
    <row r="218" spans="1:9" ht="14.25" customHeight="1" x14ac:dyDescent="0.3">
      <c r="A218" s="45"/>
      <c r="H218" s="13"/>
      <c r="I218" s="45"/>
    </row>
    <row r="219" spans="1:9" ht="14.25" customHeight="1" x14ac:dyDescent="0.3">
      <c r="A219" s="45"/>
      <c r="H219" s="13"/>
      <c r="I219" s="45"/>
    </row>
    <row r="220" spans="1:9" ht="14.25" customHeight="1" x14ac:dyDescent="0.3">
      <c r="A220" s="45"/>
      <c r="H220" s="13"/>
      <c r="I220" s="45"/>
    </row>
    <row r="221" spans="1:9" ht="14.25" customHeight="1" x14ac:dyDescent="0.3">
      <c r="A221" s="45"/>
      <c r="H221" s="13"/>
      <c r="I221" s="45"/>
    </row>
    <row r="222" spans="1:9" ht="14.25" customHeight="1" x14ac:dyDescent="0.3">
      <c r="A222" s="45"/>
      <c r="H222" s="13"/>
      <c r="I222" s="45"/>
    </row>
    <row r="223" spans="1:9" ht="14.25" customHeight="1" x14ac:dyDescent="0.3">
      <c r="A223" s="45"/>
      <c r="H223" s="13"/>
      <c r="I223" s="45"/>
    </row>
    <row r="224" spans="1:9" ht="14.25" customHeight="1" x14ac:dyDescent="0.3">
      <c r="A224" s="45"/>
      <c r="H224" s="13"/>
      <c r="I224" s="45"/>
    </row>
    <row r="225" spans="1:9" ht="14.25" customHeight="1" x14ac:dyDescent="0.3">
      <c r="A225" s="45"/>
      <c r="H225" s="13"/>
      <c r="I225" s="45"/>
    </row>
    <row r="226" spans="1:9" ht="14.25" customHeight="1" x14ac:dyDescent="0.3">
      <c r="A226" s="45"/>
      <c r="H226" s="13"/>
      <c r="I226" s="45"/>
    </row>
    <row r="227" spans="1:9" ht="14.25" customHeight="1" x14ac:dyDescent="0.3">
      <c r="A227" s="45"/>
      <c r="H227" s="13"/>
      <c r="I227" s="45"/>
    </row>
    <row r="228" spans="1:9" ht="14.25" customHeight="1" x14ac:dyDescent="0.3">
      <c r="A228" s="45"/>
      <c r="H228" s="13"/>
      <c r="I228" s="45"/>
    </row>
    <row r="229" spans="1:9" ht="14.25" customHeight="1" x14ac:dyDescent="0.3">
      <c r="A229" s="45"/>
      <c r="H229" s="13"/>
      <c r="I229" s="45"/>
    </row>
    <row r="230" spans="1:9" ht="14.25" customHeight="1" x14ac:dyDescent="0.3">
      <c r="A230" s="45"/>
      <c r="H230" s="13"/>
      <c r="I230" s="45"/>
    </row>
    <row r="231" spans="1:9" ht="14.25" customHeight="1" x14ac:dyDescent="0.3">
      <c r="A231" s="45"/>
      <c r="H231" s="13"/>
      <c r="I231" s="45"/>
    </row>
    <row r="232" spans="1:9" ht="14.25" customHeight="1" x14ac:dyDescent="0.3">
      <c r="A232" s="45"/>
      <c r="H232" s="13"/>
      <c r="I232" s="45"/>
    </row>
    <row r="233" spans="1:9" ht="14.25" customHeight="1" x14ac:dyDescent="0.3">
      <c r="A233" s="45"/>
      <c r="H233" s="13"/>
      <c r="I233" s="45"/>
    </row>
    <row r="234" spans="1:9" ht="14.25" customHeight="1" x14ac:dyDescent="0.3">
      <c r="A234" s="45"/>
      <c r="H234" s="13"/>
      <c r="I234" s="45"/>
    </row>
    <row r="235" spans="1:9" ht="14.25" customHeight="1" x14ac:dyDescent="0.3">
      <c r="A235" s="45"/>
      <c r="H235" s="13"/>
      <c r="I235" s="45"/>
    </row>
    <row r="236" spans="1:9" ht="14.25" customHeight="1" x14ac:dyDescent="0.3">
      <c r="A236" s="45"/>
      <c r="H236" s="13"/>
      <c r="I236" s="45"/>
    </row>
    <row r="237" spans="1:9" ht="14.25" customHeight="1" x14ac:dyDescent="0.3">
      <c r="A237" s="45"/>
      <c r="H237" s="13"/>
      <c r="I237" s="45"/>
    </row>
    <row r="238" spans="1:9" ht="14.25" customHeight="1" x14ac:dyDescent="0.3">
      <c r="A238" s="45"/>
      <c r="H238" s="13"/>
      <c r="I238" s="45"/>
    </row>
    <row r="239" spans="1:9" ht="14.25" customHeight="1" x14ac:dyDescent="0.3">
      <c r="A239" s="45"/>
      <c r="H239" s="13"/>
      <c r="I239" s="45"/>
    </row>
    <row r="240" spans="1:9" ht="14.25" customHeight="1" x14ac:dyDescent="0.3">
      <c r="A240" s="45"/>
      <c r="H240" s="13"/>
      <c r="I240" s="45"/>
    </row>
    <row r="241" spans="1:9" ht="14.25" customHeight="1" x14ac:dyDescent="0.3">
      <c r="A241" s="45"/>
      <c r="H241" s="13"/>
      <c r="I241" s="45"/>
    </row>
    <row r="242" spans="1:9" ht="14.25" customHeight="1" x14ac:dyDescent="0.3">
      <c r="A242" s="45"/>
      <c r="H242" s="13"/>
      <c r="I242" s="45"/>
    </row>
    <row r="243" spans="1:9" ht="14.25" customHeight="1" x14ac:dyDescent="0.3">
      <c r="A243" s="45"/>
      <c r="H243" s="13"/>
      <c r="I243" s="45"/>
    </row>
    <row r="244" spans="1:9" ht="14.25" customHeight="1" x14ac:dyDescent="0.3">
      <c r="A244" s="45"/>
      <c r="H244" s="13"/>
      <c r="I244" s="45"/>
    </row>
    <row r="245" spans="1:9" ht="14.25" customHeight="1" x14ac:dyDescent="0.3">
      <c r="A245" s="45"/>
      <c r="H245" s="13"/>
      <c r="I245" s="45"/>
    </row>
    <row r="246" spans="1:9" ht="14.25" customHeight="1" x14ac:dyDescent="0.3">
      <c r="A246" s="45"/>
      <c r="H246" s="13"/>
      <c r="I246" s="45"/>
    </row>
    <row r="247" spans="1:9" ht="14.25" customHeight="1" x14ac:dyDescent="0.3">
      <c r="A247" s="45"/>
      <c r="H247" s="13"/>
      <c r="I247" s="45"/>
    </row>
    <row r="248" spans="1:9" ht="14.25" customHeight="1" x14ac:dyDescent="0.3">
      <c r="A248" s="45"/>
      <c r="H248" s="13"/>
      <c r="I248" s="45"/>
    </row>
    <row r="249" spans="1:9" ht="14.25" customHeight="1" x14ac:dyDescent="0.3">
      <c r="A249" s="45"/>
      <c r="H249" s="13"/>
      <c r="I249" s="45"/>
    </row>
    <row r="250" spans="1:9" ht="14.25" customHeight="1" x14ac:dyDescent="0.3">
      <c r="A250" s="45"/>
      <c r="H250" s="13"/>
      <c r="I250" s="45"/>
    </row>
    <row r="251" spans="1:9" ht="14.25" customHeight="1" x14ac:dyDescent="0.3">
      <c r="A251" s="45"/>
      <c r="H251" s="13"/>
      <c r="I251" s="45"/>
    </row>
    <row r="252" spans="1:9" ht="14.25" customHeight="1" x14ac:dyDescent="0.3">
      <c r="A252" s="45"/>
      <c r="H252" s="13"/>
      <c r="I252" s="45"/>
    </row>
    <row r="253" spans="1:9" ht="14.25" customHeight="1" x14ac:dyDescent="0.3">
      <c r="A253" s="45"/>
      <c r="H253" s="13"/>
      <c r="I253" s="45"/>
    </row>
    <row r="254" spans="1:9" ht="14.25" customHeight="1" x14ac:dyDescent="0.3">
      <c r="A254" s="45"/>
      <c r="H254" s="13"/>
      <c r="I254" s="45"/>
    </row>
    <row r="255" spans="1:9" ht="14.25" customHeight="1" x14ac:dyDescent="0.3">
      <c r="A255" s="45"/>
      <c r="H255" s="13"/>
      <c r="I255" s="45"/>
    </row>
    <row r="256" spans="1:9" ht="14.25" customHeight="1" x14ac:dyDescent="0.3">
      <c r="A256" s="45"/>
      <c r="H256" s="13"/>
      <c r="I256" s="45"/>
    </row>
    <row r="257" spans="1:9" ht="14.25" customHeight="1" x14ac:dyDescent="0.3">
      <c r="A257" s="45"/>
      <c r="H257" s="13"/>
      <c r="I257" s="45"/>
    </row>
    <row r="258" spans="1:9" ht="14.25" customHeight="1" x14ac:dyDescent="0.3">
      <c r="A258" s="45"/>
      <c r="H258" s="13"/>
      <c r="I258" s="45"/>
    </row>
    <row r="259" spans="1:9" ht="14.25" customHeight="1" x14ac:dyDescent="0.3">
      <c r="A259" s="45"/>
      <c r="H259" s="13"/>
      <c r="I259" s="45"/>
    </row>
    <row r="260" spans="1:9" ht="14.25" customHeight="1" x14ac:dyDescent="0.3">
      <c r="A260" s="45"/>
      <c r="H260" s="13"/>
      <c r="I260" s="45"/>
    </row>
    <row r="261" spans="1:9" ht="14.25" customHeight="1" x14ac:dyDescent="0.3">
      <c r="A261" s="45"/>
      <c r="H261" s="13"/>
      <c r="I261" s="45"/>
    </row>
    <row r="262" spans="1:9" ht="14.25" customHeight="1" x14ac:dyDescent="0.3">
      <c r="A262" s="45"/>
      <c r="H262" s="13"/>
      <c r="I262" s="45"/>
    </row>
    <row r="263" spans="1:9" ht="14.25" customHeight="1" x14ac:dyDescent="0.3">
      <c r="A263" s="45"/>
      <c r="H263" s="13"/>
      <c r="I263" s="45"/>
    </row>
    <row r="264" spans="1:9" ht="14.25" customHeight="1" x14ac:dyDescent="0.3">
      <c r="A264" s="45"/>
      <c r="H264" s="13"/>
      <c r="I264" s="45"/>
    </row>
    <row r="265" spans="1:9" ht="14.25" customHeight="1" x14ac:dyDescent="0.3">
      <c r="A265" s="45"/>
      <c r="H265" s="13"/>
      <c r="I265" s="45"/>
    </row>
    <row r="266" spans="1:9" ht="14.25" customHeight="1" x14ac:dyDescent="0.3">
      <c r="A266" s="45"/>
      <c r="H266" s="13"/>
      <c r="I266" s="45"/>
    </row>
    <row r="267" spans="1:9" ht="14.25" customHeight="1" x14ac:dyDescent="0.3">
      <c r="A267" s="45"/>
      <c r="H267" s="13"/>
      <c r="I267" s="45"/>
    </row>
    <row r="268" spans="1:9" ht="14.25" customHeight="1" x14ac:dyDescent="0.3">
      <c r="A268" s="45"/>
      <c r="H268" s="13"/>
      <c r="I268" s="45"/>
    </row>
    <row r="269" spans="1:9" ht="14.25" customHeight="1" x14ac:dyDescent="0.3">
      <c r="A269" s="45"/>
      <c r="H269" s="13"/>
      <c r="I269" s="45"/>
    </row>
    <row r="270" spans="1:9" ht="14.25" customHeight="1" x14ac:dyDescent="0.3">
      <c r="A270" s="45"/>
      <c r="H270" s="13"/>
      <c r="I270" s="45"/>
    </row>
    <row r="271" spans="1:9" ht="14.25" customHeight="1" x14ac:dyDescent="0.3">
      <c r="A271" s="45"/>
      <c r="H271" s="13"/>
      <c r="I271" s="45"/>
    </row>
    <row r="272" spans="1:9" ht="14.25" customHeight="1" x14ac:dyDescent="0.3">
      <c r="A272" s="45"/>
      <c r="H272" s="13"/>
      <c r="I272" s="45"/>
    </row>
    <row r="273" spans="1:9" ht="14.25" customHeight="1" x14ac:dyDescent="0.3">
      <c r="A273" s="45"/>
      <c r="H273" s="13"/>
      <c r="I273" s="45"/>
    </row>
    <row r="274" spans="1:9" ht="14.25" customHeight="1" x14ac:dyDescent="0.3">
      <c r="A274" s="45"/>
      <c r="H274" s="13"/>
      <c r="I274" s="45"/>
    </row>
    <row r="275" spans="1:9" ht="14.25" customHeight="1" x14ac:dyDescent="0.3">
      <c r="A275" s="45"/>
      <c r="H275" s="13"/>
      <c r="I275" s="45"/>
    </row>
    <row r="276" spans="1:9" ht="14.25" customHeight="1" x14ac:dyDescent="0.3">
      <c r="A276" s="45"/>
      <c r="H276" s="13"/>
      <c r="I276" s="45"/>
    </row>
    <row r="277" spans="1:9" ht="14.25" customHeight="1" x14ac:dyDescent="0.3">
      <c r="A277" s="45"/>
      <c r="H277" s="13"/>
      <c r="I277" s="45"/>
    </row>
    <row r="278" spans="1:9" ht="14.25" customHeight="1" x14ac:dyDescent="0.3">
      <c r="A278" s="45"/>
      <c r="H278" s="13"/>
      <c r="I278" s="45"/>
    </row>
    <row r="279" spans="1:9" ht="14.25" customHeight="1" x14ac:dyDescent="0.3">
      <c r="A279" s="45"/>
      <c r="H279" s="13"/>
      <c r="I279" s="45"/>
    </row>
    <row r="280" spans="1:9" ht="14.25" customHeight="1" x14ac:dyDescent="0.3">
      <c r="A280" s="45"/>
      <c r="H280" s="13"/>
      <c r="I280" s="45"/>
    </row>
    <row r="281" spans="1:9" ht="14.25" customHeight="1" x14ac:dyDescent="0.3">
      <c r="A281" s="45"/>
      <c r="H281" s="13"/>
      <c r="I281" s="45"/>
    </row>
    <row r="282" spans="1:9" ht="14.25" customHeight="1" x14ac:dyDescent="0.3">
      <c r="A282" s="45"/>
      <c r="H282" s="13"/>
      <c r="I282" s="45"/>
    </row>
    <row r="283" spans="1:9" ht="14.25" customHeight="1" x14ac:dyDescent="0.3">
      <c r="A283" s="45"/>
      <c r="H283" s="13"/>
      <c r="I283" s="45"/>
    </row>
    <row r="284" spans="1:9" ht="14.25" customHeight="1" x14ac:dyDescent="0.3">
      <c r="A284" s="45"/>
      <c r="H284" s="13"/>
      <c r="I284" s="45"/>
    </row>
    <row r="285" spans="1:9" ht="14.25" customHeight="1" x14ac:dyDescent="0.3">
      <c r="A285" s="45"/>
      <c r="H285" s="13"/>
      <c r="I285" s="45"/>
    </row>
    <row r="286" spans="1:9" ht="14.25" customHeight="1" x14ac:dyDescent="0.3">
      <c r="A286" s="45"/>
      <c r="H286" s="13"/>
      <c r="I286" s="45"/>
    </row>
    <row r="287" spans="1:9" ht="14.25" customHeight="1" x14ac:dyDescent="0.3">
      <c r="A287" s="45"/>
      <c r="H287" s="13"/>
      <c r="I287" s="45"/>
    </row>
    <row r="288" spans="1:9" ht="14.25" customHeight="1" x14ac:dyDescent="0.3">
      <c r="A288" s="45"/>
      <c r="H288" s="13"/>
      <c r="I288" s="45"/>
    </row>
    <row r="289" spans="1:9" ht="14.25" customHeight="1" x14ac:dyDescent="0.3">
      <c r="A289" s="45"/>
      <c r="H289" s="13"/>
      <c r="I289" s="45"/>
    </row>
    <row r="290" spans="1:9" ht="14.25" customHeight="1" x14ac:dyDescent="0.3">
      <c r="A290" s="45"/>
      <c r="H290" s="13"/>
      <c r="I290" s="45"/>
    </row>
    <row r="291" spans="1:9" ht="14.25" customHeight="1" x14ac:dyDescent="0.3">
      <c r="A291" s="45"/>
      <c r="H291" s="13"/>
      <c r="I291" s="45"/>
    </row>
    <row r="292" spans="1:9" ht="14.25" customHeight="1" x14ac:dyDescent="0.3">
      <c r="A292" s="45"/>
      <c r="H292" s="13"/>
      <c r="I292" s="45"/>
    </row>
    <row r="293" spans="1:9" ht="14.25" customHeight="1" x14ac:dyDescent="0.3">
      <c r="A293" s="45"/>
      <c r="H293" s="13"/>
      <c r="I293" s="45"/>
    </row>
    <row r="294" spans="1:9" ht="14.25" customHeight="1" x14ac:dyDescent="0.3">
      <c r="A294" s="45"/>
      <c r="H294" s="13"/>
      <c r="I294" s="45"/>
    </row>
    <row r="295" spans="1:9" ht="14.25" customHeight="1" x14ac:dyDescent="0.3">
      <c r="A295" s="45"/>
      <c r="H295" s="13"/>
      <c r="I295" s="45"/>
    </row>
    <row r="296" spans="1:9" ht="14.25" customHeight="1" x14ac:dyDescent="0.3">
      <c r="A296" s="45"/>
      <c r="H296" s="13"/>
      <c r="I296" s="45"/>
    </row>
    <row r="297" spans="1:9" ht="14.25" customHeight="1" x14ac:dyDescent="0.3">
      <c r="A297" s="45"/>
      <c r="H297" s="13"/>
      <c r="I297" s="45"/>
    </row>
    <row r="298" spans="1:9" ht="14.25" customHeight="1" x14ac:dyDescent="0.3">
      <c r="A298" s="45"/>
      <c r="H298" s="13"/>
      <c r="I298" s="45"/>
    </row>
    <row r="299" spans="1:9" ht="14.25" customHeight="1" x14ac:dyDescent="0.3">
      <c r="A299" s="45"/>
      <c r="H299" s="13"/>
      <c r="I299" s="45"/>
    </row>
    <row r="300" spans="1:9" ht="14.25" customHeight="1" x14ac:dyDescent="0.3">
      <c r="A300" s="45"/>
      <c r="H300" s="13"/>
      <c r="I300" s="45"/>
    </row>
    <row r="301" spans="1:9" ht="14.25" customHeight="1" x14ac:dyDescent="0.3">
      <c r="A301" s="45"/>
      <c r="H301" s="13"/>
      <c r="I301" s="45"/>
    </row>
    <row r="302" spans="1:9" ht="14.25" customHeight="1" x14ac:dyDescent="0.3">
      <c r="A302" s="45"/>
      <c r="H302" s="13"/>
      <c r="I302" s="45"/>
    </row>
    <row r="303" spans="1:9" ht="14.25" customHeight="1" x14ac:dyDescent="0.3">
      <c r="A303" s="45"/>
      <c r="H303" s="13"/>
      <c r="I303" s="45"/>
    </row>
    <row r="304" spans="1:9" ht="14.25" customHeight="1" x14ac:dyDescent="0.3">
      <c r="A304" s="45"/>
      <c r="H304" s="13"/>
      <c r="I304" s="45"/>
    </row>
    <row r="305" spans="1:9" ht="14.25" customHeight="1" x14ac:dyDescent="0.3">
      <c r="A305" s="45"/>
      <c r="H305" s="13"/>
      <c r="I305" s="45"/>
    </row>
    <row r="306" spans="1:9" ht="14.25" customHeight="1" x14ac:dyDescent="0.3">
      <c r="A306" s="45"/>
      <c r="H306" s="13"/>
      <c r="I306" s="45"/>
    </row>
    <row r="307" spans="1:9" ht="14.25" customHeight="1" x14ac:dyDescent="0.3">
      <c r="A307" s="45"/>
      <c r="H307" s="13"/>
      <c r="I307" s="45"/>
    </row>
    <row r="308" spans="1:9" ht="14.25" customHeight="1" x14ac:dyDescent="0.3">
      <c r="A308" s="45"/>
      <c r="H308" s="13"/>
      <c r="I308" s="45"/>
    </row>
    <row r="309" spans="1:9" ht="14.25" customHeight="1" x14ac:dyDescent="0.3">
      <c r="A309" s="45"/>
      <c r="H309" s="13"/>
      <c r="I309" s="45"/>
    </row>
    <row r="310" spans="1:9" ht="14.25" customHeight="1" x14ac:dyDescent="0.3">
      <c r="A310" s="45"/>
      <c r="H310" s="13"/>
      <c r="I310" s="45"/>
    </row>
    <row r="311" spans="1:9" ht="14.25" customHeight="1" x14ac:dyDescent="0.3">
      <c r="A311" s="45"/>
      <c r="H311" s="13"/>
      <c r="I311" s="45"/>
    </row>
    <row r="312" spans="1:9" ht="14.25" customHeight="1" x14ac:dyDescent="0.3">
      <c r="A312" s="45"/>
      <c r="H312" s="13"/>
      <c r="I312" s="45"/>
    </row>
    <row r="313" spans="1:9" ht="14.25" customHeight="1" x14ac:dyDescent="0.3">
      <c r="A313" s="45"/>
      <c r="H313" s="13"/>
      <c r="I313" s="45"/>
    </row>
    <row r="314" spans="1:9" ht="14.25" customHeight="1" x14ac:dyDescent="0.3">
      <c r="A314" s="45"/>
      <c r="H314" s="13"/>
      <c r="I314" s="45"/>
    </row>
    <row r="315" spans="1:9" ht="14.25" customHeight="1" x14ac:dyDescent="0.3">
      <c r="A315" s="45"/>
      <c r="H315" s="13"/>
      <c r="I315" s="45"/>
    </row>
    <row r="316" spans="1:9" ht="14.25" customHeight="1" x14ac:dyDescent="0.3">
      <c r="A316" s="45"/>
      <c r="H316" s="13"/>
      <c r="I316" s="45"/>
    </row>
    <row r="317" spans="1:9" ht="14.25" customHeight="1" x14ac:dyDescent="0.3">
      <c r="A317" s="45"/>
      <c r="H317" s="13"/>
      <c r="I317" s="45"/>
    </row>
    <row r="318" spans="1:9" ht="14.25" customHeight="1" x14ac:dyDescent="0.3">
      <c r="A318" s="45"/>
      <c r="H318" s="13"/>
      <c r="I318" s="45"/>
    </row>
    <row r="319" spans="1:9" ht="14.25" customHeight="1" x14ac:dyDescent="0.3">
      <c r="A319" s="45"/>
      <c r="H319" s="13"/>
      <c r="I319" s="45"/>
    </row>
    <row r="320" spans="1:9" ht="14.25" customHeight="1" x14ac:dyDescent="0.3">
      <c r="A320" s="45"/>
      <c r="H320" s="13"/>
      <c r="I320" s="45"/>
    </row>
    <row r="321" spans="1:9" ht="14.25" customHeight="1" x14ac:dyDescent="0.3">
      <c r="A321" s="45"/>
      <c r="H321" s="13"/>
      <c r="I321" s="45"/>
    </row>
    <row r="322" spans="1:9" ht="14.25" customHeight="1" x14ac:dyDescent="0.3">
      <c r="A322" s="45"/>
      <c r="H322" s="13"/>
      <c r="I322" s="45"/>
    </row>
    <row r="323" spans="1:9" ht="14.25" customHeight="1" x14ac:dyDescent="0.3">
      <c r="A323" s="45"/>
      <c r="H323" s="13"/>
      <c r="I323" s="45"/>
    </row>
    <row r="324" spans="1:9" ht="14.25" customHeight="1" x14ac:dyDescent="0.3">
      <c r="A324" s="45"/>
      <c r="H324" s="13"/>
      <c r="I324" s="45"/>
    </row>
    <row r="325" spans="1:9" ht="14.25" customHeight="1" x14ac:dyDescent="0.3">
      <c r="A325" s="45"/>
      <c r="H325" s="13"/>
      <c r="I325" s="45"/>
    </row>
    <row r="326" spans="1:9" ht="14.25" customHeight="1" x14ac:dyDescent="0.3">
      <c r="A326" s="45"/>
      <c r="H326" s="13"/>
      <c r="I326" s="45"/>
    </row>
    <row r="327" spans="1:9" ht="14.25" customHeight="1" x14ac:dyDescent="0.3">
      <c r="A327" s="45"/>
      <c r="H327" s="13"/>
      <c r="I327" s="45"/>
    </row>
    <row r="328" spans="1:9" ht="14.25" customHeight="1" x14ac:dyDescent="0.3">
      <c r="A328" s="45"/>
      <c r="H328" s="13"/>
      <c r="I328" s="45"/>
    </row>
    <row r="329" spans="1:9" ht="14.25" customHeight="1" x14ac:dyDescent="0.3">
      <c r="A329" s="45"/>
      <c r="H329" s="13"/>
      <c r="I329" s="45"/>
    </row>
    <row r="330" spans="1:9" ht="14.25" customHeight="1" x14ac:dyDescent="0.3">
      <c r="A330" s="45"/>
      <c r="H330" s="13"/>
      <c r="I330" s="45"/>
    </row>
    <row r="331" spans="1:9" ht="14.25" customHeight="1" x14ac:dyDescent="0.3">
      <c r="A331" s="45"/>
      <c r="H331" s="13"/>
      <c r="I331" s="45"/>
    </row>
    <row r="332" spans="1:9" ht="14.25" customHeight="1" x14ac:dyDescent="0.3">
      <c r="A332" s="45"/>
      <c r="H332" s="13"/>
      <c r="I332" s="45"/>
    </row>
    <row r="333" spans="1:9" ht="14.25" customHeight="1" x14ac:dyDescent="0.3">
      <c r="A333" s="45"/>
      <c r="H333" s="13"/>
      <c r="I333" s="45"/>
    </row>
    <row r="334" spans="1:9" ht="14.25" customHeight="1" x14ac:dyDescent="0.3">
      <c r="A334" s="45"/>
      <c r="H334" s="13"/>
      <c r="I334" s="45"/>
    </row>
    <row r="335" spans="1:9" ht="14.25" customHeight="1" x14ac:dyDescent="0.3">
      <c r="A335" s="45"/>
      <c r="H335" s="13"/>
      <c r="I335" s="45"/>
    </row>
    <row r="336" spans="1:9" ht="14.25" customHeight="1" x14ac:dyDescent="0.3">
      <c r="A336" s="45"/>
      <c r="H336" s="13"/>
      <c r="I336" s="45"/>
    </row>
    <row r="337" spans="1:9" ht="14.25" customHeight="1" x14ac:dyDescent="0.3">
      <c r="A337" s="45"/>
      <c r="H337" s="13"/>
      <c r="I337" s="45"/>
    </row>
    <row r="338" spans="1:9" ht="14.25" customHeight="1" x14ac:dyDescent="0.3">
      <c r="A338" s="45"/>
      <c r="H338" s="13"/>
      <c r="I338" s="45"/>
    </row>
    <row r="339" spans="1:9" ht="14.25" customHeight="1" x14ac:dyDescent="0.3">
      <c r="A339" s="45"/>
      <c r="H339" s="13"/>
      <c r="I339" s="45"/>
    </row>
    <row r="340" spans="1:9" ht="14.25" customHeight="1" x14ac:dyDescent="0.3">
      <c r="A340" s="45"/>
      <c r="H340" s="13"/>
      <c r="I340" s="45"/>
    </row>
    <row r="341" spans="1:9" ht="14.25" customHeight="1" x14ac:dyDescent="0.3">
      <c r="A341" s="45"/>
      <c r="H341" s="13"/>
      <c r="I341" s="45"/>
    </row>
    <row r="342" spans="1:9" ht="14.25" customHeight="1" x14ac:dyDescent="0.3">
      <c r="A342" s="45"/>
      <c r="H342" s="13"/>
      <c r="I342" s="45"/>
    </row>
    <row r="343" spans="1:9" ht="14.25" customHeight="1" x14ac:dyDescent="0.3">
      <c r="A343" s="45"/>
      <c r="H343" s="13"/>
      <c r="I343" s="45"/>
    </row>
    <row r="344" spans="1:9" ht="14.25" customHeight="1" x14ac:dyDescent="0.3">
      <c r="A344" s="45"/>
      <c r="H344" s="13"/>
      <c r="I344" s="45"/>
    </row>
    <row r="345" spans="1:9" ht="14.25" customHeight="1" x14ac:dyDescent="0.3">
      <c r="A345" s="45"/>
      <c r="H345" s="13"/>
      <c r="I345" s="45"/>
    </row>
    <row r="346" spans="1:9" ht="14.25" customHeight="1" x14ac:dyDescent="0.3">
      <c r="A346" s="45"/>
      <c r="H346" s="13"/>
      <c r="I346" s="45"/>
    </row>
    <row r="347" spans="1:9" ht="14.25" customHeight="1" x14ac:dyDescent="0.3">
      <c r="A347" s="45"/>
      <c r="H347" s="13"/>
      <c r="I347" s="45"/>
    </row>
    <row r="348" spans="1:9" ht="14.25" customHeight="1" x14ac:dyDescent="0.3">
      <c r="A348" s="45"/>
      <c r="H348" s="13"/>
      <c r="I348" s="45"/>
    </row>
    <row r="349" spans="1:9" ht="14.25" customHeight="1" x14ac:dyDescent="0.3">
      <c r="A349" s="45"/>
      <c r="H349" s="13"/>
      <c r="I349" s="45"/>
    </row>
    <row r="350" spans="1:9" ht="14.25" customHeight="1" x14ac:dyDescent="0.3">
      <c r="A350" s="45"/>
      <c r="H350" s="13"/>
      <c r="I350" s="45"/>
    </row>
    <row r="351" spans="1:9" ht="14.25" customHeight="1" x14ac:dyDescent="0.3">
      <c r="A351" s="45"/>
      <c r="H351" s="13"/>
      <c r="I351" s="45"/>
    </row>
    <row r="352" spans="1:9" ht="14.25" customHeight="1" x14ac:dyDescent="0.3">
      <c r="A352" s="45"/>
      <c r="H352" s="13"/>
      <c r="I352" s="45"/>
    </row>
    <row r="353" spans="1:9" ht="14.25" customHeight="1" x14ac:dyDescent="0.3">
      <c r="A353" s="45"/>
      <c r="H353" s="13"/>
      <c r="I353" s="45"/>
    </row>
    <row r="354" spans="1:9" ht="14.25" customHeight="1" x14ac:dyDescent="0.3">
      <c r="A354" s="45"/>
      <c r="H354" s="13"/>
      <c r="I354" s="45"/>
    </row>
    <row r="355" spans="1:9" ht="14.25" customHeight="1" x14ac:dyDescent="0.3">
      <c r="A355" s="45"/>
      <c r="H355" s="13"/>
      <c r="I355" s="45"/>
    </row>
    <row r="356" spans="1:9" ht="14.25" customHeight="1" x14ac:dyDescent="0.3">
      <c r="A356" s="45"/>
      <c r="H356" s="13"/>
      <c r="I356" s="45"/>
    </row>
    <row r="357" spans="1:9" ht="14.25" customHeight="1" x14ac:dyDescent="0.25">
      <c r="H357" s="13"/>
    </row>
    <row r="358" spans="1:9" ht="14.25" customHeight="1" x14ac:dyDescent="0.25">
      <c r="H358" s="13"/>
    </row>
    <row r="359" spans="1:9" ht="14.25" customHeight="1" x14ac:dyDescent="0.25">
      <c r="H359" s="13"/>
    </row>
    <row r="360" spans="1:9" ht="14.25" customHeight="1" x14ac:dyDescent="0.25">
      <c r="H360" s="13"/>
    </row>
    <row r="361" spans="1:9" ht="14.25" customHeight="1" x14ac:dyDescent="0.25">
      <c r="H361" s="13"/>
    </row>
    <row r="362" spans="1:9" ht="14.25" customHeight="1" x14ac:dyDescent="0.25">
      <c r="H362" s="13"/>
    </row>
    <row r="363" spans="1:9" ht="14.25" customHeight="1" x14ac:dyDescent="0.25">
      <c r="H363" s="13"/>
    </row>
    <row r="364" spans="1:9" ht="14.25" customHeight="1" x14ac:dyDescent="0.25">
      <c r="H364" s="13"/>
    </row>
    <row r="365" spans="1:9" ht="14.25" customHeight="1" x14ac:dyDescent="0.25">
      <c r="H365" s="13"/>
    </row>
    <row r="366" spans="1:9" ht="14.25" customHeight="1" x14ac:dyDescent="0.25">
      <c r="H366" s="13"/>
    </row>
    <row r="367" spans="1:9" ht="14.25" customHeight="1" x14ac:dyDescent="0.25">
      <c r="H367" s="13"/>
    </row>
    <row r="368" spans="1:9" ht="14.25" customHeight="1" x14ac:dyDescent="0.25">
      <c r="H368" s="13"/>
    </row>
    <row r="369" spans="8:8" ht="14.25" customHeight="1" x14ac:dyDescent="0.25">
      <c r="H369" s="13"/>
    </row>
    <row r="370" spans="8:8" ht="14.25" customHeight="1" x14ac:dyDescent="0.25">
      <c r="H370" s="13"/>
    </row>
    <row r="371" spans="8:8" ht="14.25" customHeight="1" x14ac:dyDescent="0.25">
      <c r="H371" s="13"/>
    </row>
    <row r="372" spans="8:8" ht="14.25" customHeight="1" x14ac:dyDescent="0.25">
      <c r="H372" s="13"/>
    </row>
    <row r="373" spans="8:8" ht="14.25" customHeight="1" x14ac:dyDescent="0.25">
      <c r="H373" s="13"/>
    </row>
    <row r="374" spans="8:8" ht="14.25" customHeight="1" x14ac:dyDescent="0.25">
      <c r="H374" s="13"/>
    </row>
    <row r="375" spans="8:8" ht="14.25" customHeight="1" x14ac:dyDescent="0.25">
      <c r="H375" s="13"/>
    </row>
    <row r="376" spans="8:8" ht="14.25" customHeight="1" x14ac:dyDescent="0.25">
      <c r="H376" s="13"/>
    </row>
    <row r="377" spans="8:8" ht="14.25" customHeight="1" x14ac:dyDescent="0.25">
      <c r="H377" s="13"/>
    </row>
    <row r="378" spans="8:8" ht="14.25" customHeight="1" x14ac:dyDescent="0.25">
      <c r="H378" s="13"/>
    </row>
    <row r="379" spans="8:8" ht="14.25" customHeight="1" x14ac:dyDescent="0.25">
      <c r="H379" s="13"/>
    </row>
    <row r="380" spans="8:8" ht="14.25" customHeight="1" x14ac:dyDescent="0.25">
      <c r="H380" s="13"/>
    </row>
    <row r="381" spans="8:8" ht="14.25" customHeight="1" x14ac:dyDescent="0.25">
      <c r="H381" s="13"/>
    </row>
    <row r="382" spans="8:8" ht="14.25" customHeight="1" x14ac:dyDescent="0.25">
      <c r="H382" s="13"/>
    </row>
    <row r="383" spans="8:8" ht="14.25" customHeight="1" x14ac:dyDescent="0.25">
      <c r="H383" s="13"/>
    </row>
    <row r="384" spans="8:8" ht="14.25" customHeight="1" x14ac:dyDescent="0.25">
      <c r="H384" s="13"/>
    </row>
    <row r="385" spans="8:8" ht="14.25" customHeight="1" x14ac:dyDescent="0.25">
      <c r="H385" s="13"/>
    </row>
    <row r="386" spans="8:8" ht="14.25" customHeight="1" x14ac:dyDescent="0.25">
      <c r="H386" s="13"/>
    </row>
    <row r="387" spans="8:8" ht="14.25" customHeight="1" x14ac:dyDescent="0.25">
      <c r="H387" s="13"/>
    </row>
    <row r="388" spans="8:8" ht="14.25" customHeight="1" x14ac:dyDescent="0.25">
      <c r="H388" s="13"/>
    </row>
    <row r="389" spans="8:8" ht="14.25" customHeight="1" x14ac:dyDescent="0.25">
      <c r="H389" s="13"/>
    </row>
    <row r="390" spans="8:8" ht="14.25" customHeight="1" x14ac:dyDescent="0.25">
      <c r="H390" s="13"/>
    </row>
    <row r="391" spans="8:8" ht="14.25" customHeight="1" x14ac:dyDescent="0.25">
      <c r="H391" s="13"/>
    </row>
    <row r="392" spans="8:8" ht="14.25" customHeight="1" x14ac:dyDescent="0.25">
      <c r="H392" s="13"/>
    </row>
    <row r="393" spans="8:8" ht="14.25" customHeight="1" x14ac:dyDescent="0.25">
      <c r="H393" s="13"/>
    </row>
    <row r="394" spans="8:8" ht="14.25" customHeight="1" x14ac:dyDescent="0.25">
      <c r="H394" s="13"/>
    </row>
    <row r="395" spans="8:8" ht="14.25" customHeight="1" x14ac:dyDescent="0.25">
      <c r="H395" s="13"/>
    </row>
    <row r="396" spans="8:8" ht="14.25" customHeight="1" x14ac:dyDescent="0.25">
      <c r="H396" s="13"/>
    </row>
    <row r="397" spans="8:8" ht="14.25" customHeight="1" x14ac:dyDescent="0.25">
      <c r="H397" s="13"/>
    </row>
    <row r="398" spans="8:8" ht="14.25" customHeight="1" x14ac:dyDescent="0.25">
      <c r="H398" s="13"/>
    </row>
    <row r="399" spans="8:8" ht="14.25" customHeight="1" x14ac:dyDescent="0.25">
      <c r="H399" s="13"/>
    </row>
    <row r="400" spans="8:8" ht="14.25" customHeight="1" x14ac:dyDescent="0.25">
      <c r="H400" s="13"/>
    </row>
    <row r="401" spans="8:8" ht="14.25" customHeight="1" x14ac:dyDescent="0.25">
      <c r="H401" s="13"/>
    </row>
    <row r="402" spans="8:8" ht="14.25" customHeight="1" x14ac:dyDescent="0.25">
      <c r="H402" s="13"/>
    </row>
    <row r="403" spans="8:8" ht="14.25" customHeight="1" x14ac:dyDescent="0.25">
      <c r="H403" s="13"/>
    </row>
    <row r="404" spans="8:8" ht="14.25" customHeight="1" x14ac:dyDescent="0.25">
      <c r="H404" s="13"/>
    </row>
    <row r="405" spans="8:8" ht="14.25" customHeight="1" x14ac:dyDescent="0.25">
      <c r="H405" s="13"/>
    </row>
    <row r="406" spans="8:8" ht="14.25" customHeight="1" x14ac:dyDescent="0.25">
      <c r="H406" s="13"/>
    </row>
    <row r="407" spans="8:8" ht="14.25" customHeight="1" x14ac:dyDescent="0.25">
      <c r="H407" s="13"/>
    </row>
    <row r="408" spans="8:8" ht="14.25" customHeight="1" x14ac:dyDescent="0.25">
      <c r="H408" s="13"/>
    </row>
    <row r="409" spans="8:8" ht="14.25" customHeight="1" x14ac:dyDescent="0.25">
      <c r="H409" s="13"/>
    </row>
    <row r="410" spans="8:8" ht="14.25" customHeight="1" x14ac:dyDescent="0.25">
      <c r="H410" s="13"/>
    </row>
    <row r="411" spans="8:8" ht="14.25" customHeight="1" x14ac:dyDescent="0.25">
      <c r="H411" s="13"/>
    </row>
    <row r="412" spans="8:8" ht="14.25" customHeight="1" x14ac:dyDescent="0.25">
      <c r="H412" s="13"/>
    </row>
    <row r="413" spans="8:8" ht="14.25" customHeight="1" x14ac:dyDescent="0.25">
      <c r="H413" s="13"/>
    </row>
    <row r="414" spans="8:8" ht="14.25" customHeight="1" x14ac:dyDescent="0.25">
      <c r="H414" s="13"/>
    </row>
    <row r="415" spans="8:8" ht="14.25" customHeight="1" x14ac:dyDescent="0.25">
      <c r="H415" s="13"/>
    </row>
    <row r="416" spans="8:8" ht="14.25" customHeight="1" x14ac:dyDescent="0.25">
      <c r="H416" s="13"/>
    </row>
    <row r="417" spans="8:8" ht="14.25" customHeight="1" x14ac:dyDescent="0.25">
      <c r="H417" s="13"/>
    </row>
    <row r="418" spans="8:8" ht="14.25" customHeight="1" x14ac:dyDescent="0.25">
      <c r="H418" s="13"/>
    </row>
    <row r="419" spans="8:8" ht="14.25" customHeight="1" x14ac:dyDescent="0.25">
      <c r="H419" s="13"/>
    </row>
    <row r="420" spans="8:8" ht="14.25" customHeight="1" x14ac:dyDescent="0.25">
      <c r="H420" s="13"/>
    </row>
    <row r="421" spans="8:8" ht="14.25" customHeight="1" x14ac:dyDescent="0.25">
      <c r="H421" s="13"/>
    </row>
    <row r="422" spans="8:8" ht="14.25" customHeight="1" x14ac:dyDescent="0.25">
      <c r="H422" s="13"/>
    </row>
    <row r="423" spans="8:8" ht="14.25" customHeight="1" x14ac:dyDescent="0.25">
      <c r="H423" s="13"/>
    </row>
    <row r="424" spans="8:8" ht="14.25" customHeight="1" x14ac:dyDescent="0.25">
      <c r="H424" s="13"/>
    </row>
    <row r="425" spans="8:8" ht="14.25" customHeight="1" x14ac:dyDescent="0.25">
      <c r="H425" s="13"/>
    </row>
    <row r="426" spans="8:8" ht="14.25" customHeight="1" x14ac:dyDescent="0.25">
      <c r="H426" s="13"/>
    </row>
    <row r="427" spans="8:8" ht="14.25" customHeight="1" x14ac:dyDescent="0.25">
      <c r="H427" s="13"/>
    </row>
    <row r="428" spans="8:8" ht="14.25" customHeight="1" x14ac:dyDescent="0.25">
      <c r="H428" s="13"/>
    </row>
    <row r="429" spans="8:8" ht="14.25" customHeight="1" x14ac:dyDescent="0.25">
      <c r="H429" s="13"/>
    </row>
    <row r="430" spans="8:8" ht="14.25" customHeight="1" x14ac:dyDescent="0.25">
      <c r="H430" s="13"/>
    </row>
    <row r="431" spans="8:8" ht="14.25" customHeight="1" x14ac:dyDescent="0.25">
      <c r="H431" s="13"/>
    </row>
    <row r="432" spans="8:8" ht="14.25" customHeight="1" x14ac:dyDescent="0.25">
      <c r="H432" s="13"/>
    </row>
    <row r="433" spans="8:8" ht="14.25" customHeight="1" x14ac:dyDescent="0.25">
      <c r="H433" s="13"/>
    </row>
    <row r="434" spans="8:8" ht="14.25" customHeight="1" x14ac:dyDescent="0.25">
      <c r="H434" s="13"/>
    </row>
    <row r="435" spans="8:8" ht="14.25" customHeight="1" x14ac:dyDescent="0.25">
      <c r="H435" s="13"/>
    </row>
    <row r="436" spans="8:8" ht="14.25" customHeight="1" x14ac:dyDescent="0.25">
      <c r="H436" s="13"/>
    </row>
    <row r="437" spans="8:8" ht="14.25" customHeight="1" x14ac:dyDescent="0.25">
      <c r="H437" s="13"/>
    </row>
    <row r="438" spans="8:8" ht="14.25" customHeight="1" x14ac:dyDescent="0.25">
      <c r="H438" s="13"/>
    </row>
    <row r="439" spans="8:8" ht="14.25" customHeight="1" x14ac:dyDescent="0.25">
      <c r="H439" s="13"/>
    </row>
    <row r="440" spans="8:8" ht="14.25" customHeight="1" x14ac:dyDescent="0.25">
      <c r="H440" s="13"/>
    </row>
    <row r="441" spans="8:8" ht="14.25" customHeight="1" x14ac:dyDescent="0.25">
      <c r="H441" s="13"/>
    </row>
    <row r="442" spans="8:8" ht="14.25" customHeight="1" x14ac:dyDescent="0.25">
      <c r="H442" s="13"/>
    </row>
    <row r="443" spans="8:8" ht="14.25" customHeight="1" x14ac:dyDescent="0.25">
      <c r="H443" s="13"/>
    </row>
    <row r="444" spans="8:8" ht="14.25" customHeight="1" x14ac:dyDescent="0.25">
      <c r="H444" s="13"/>
    </row>
    <row r="445" spans="8:8" ht="14.25" customHeight="1" x14ac:dyDescent="0.25">
      <c r="H445" s="13"/>
    </row>
    <row r="446" spans="8:8" ht="14.25" customHeight="1" x14ac:dyDescent="0.25">
      <c r="H446" s="13"/>
    </row>
    <row r="447" spans="8:8" ht="14.25" customHeight="1" x14ac:dyDescent="0.25">
      <c r="H447" s="13"/>
    </row>
    <row r="448" spans="8:8" ht="14.25" customHeight="1" x14ac:dyDescent="0.25">
      <c r="H448" s="13"/>
    </row>
    <row r="449" spans="8:8" ht="14.25" customHeight="1" x14ac:dyDescent="0.25">
      <c r="H449" s="13"/>
    </row>
    <row r="450" spans="8:8" ht="14.25" customHeight="1" x14ac:dyDescent="0.25">
      <c r="H450" s="13"/>
    </row>
    <row r="451" spans="8:8" ht="14.25" customHeight="1" x14ac:dyDescent="0.25">
      <c r="H451" s="13"/>
    </row>
    <row r="452" spans="8:8" ht="14.25" customHeight="1" x14ac:dyDescent="0.25">
      <c r="H452" s="13"/>
    </row>
    <row r="453" spans="8:8" ht="14.25" customHeight="1" x14ac:dyDescent="0.25">
      <c r="H453" s="13"/>
    </row>
    <row r="454" spans="8:8" ht="14.25" customHeight="1" x14ac:dyDescent="0.25">
      <c r="H454" s="13"/>
    </row>
    <row r="455" spans="8:8" ht="14.25" customHeight="1" x14ac:dyDescent="0.25">
      <c r="H455" s="13"/>
    </row>
    <row r="456" spans="8:8" ht="14.25" customHeight="1" x14ac:dyDescent="0.25">
      <c r="H456" s="13"/>
    </row>
    <row r="457" spans="8:8" ht="14.25" customHeight="1" x14ac:dyDescent="0.25">
      <c r="H457" s="13"/>
    </row>
    <row r="458" spans="8:8" ht="14.25" customHeight="1" x14ac:dyDescent="0.25">
      <c r="H458" s="13"/>
    </row>
    <row r="459" spans="8:8" ht="14.25" customHeight="1" x14ac:dyDescent="0.25">
      <c r="H459" s="13"/>
    </row>
    <row r="460" spans="8:8" ht="14.25" customHeight="1" x14ac:dyDescent="0.25">
      <c r="H460" s="13"/>
    </row>
    <row r="461" spans="8:8" ht="14.25" customHeight="1" x14ac:dyDescent="0.25">
      <c r="H461" s="13"/>
    </row>
    <row r="462" spans="8:8" ht="14.25" customHeight="1" x14ac:dyDescent="0.25">
      <c r="H462" s="13"/>
    </row>
    <row r="463" spans="8:8" ht="14.25" customHeight="1" x14ac:dyDescent="0.25">
      <c r="H463" s="13"/>
    </row>
    <row r="464" spans="8:8" ht="14.25" customHeight="1" x14ac:dyDescent="0.25">
      <c r="H464" s="13"/>
    </row>
    <row r="465" spans="8:8" ht="14.25" customHeight="1" x14ac:dyDescent="0.25">
      <c r="H465" s="13"/>
    </row>
    <row r="466" spans="8:8" ht="14.25" customHeight="1" x14ac:dyDescent="0.25">
      <c r="H466" s="13"/>
    </row>
    <row r="467" spans="8:8" ht="14.25" customHeight="1" x14ac:dyDescent="0.25">
      <c r="H467" s="13"/>
    </row>
    <row r="468" spans="8:8" ht="14.25" customHeight="1" x14ac:dyDescent="0.25">
      <c r="H468" s="13"/>
    </row>
    <row r="469" spans="8:8" ht="14.25" customHeight="1" x14ac:dyDescent="0.25">
      <c r="H469" s="13"/>
    </row>
    <row r="470" spans="8:8" ht="14.25" customHeight="1" x14ac:dyDescent="0.25">
      <c r="H470" s="13"/>
    </row>
    <row r="471" spans="8:8" ht="14.25" customHeight="1" x14ac:dyDescent="0.25">
      <c r="H471" s="13"/>
    </row>
    <row r="472" spans="8:8" ht="14.25" customHeight="1" x14ac:dyDescent="0.25">
      <c r="H472" s="13"/>
    </row>
    <row r="473" spans="8:8" ht="14.25" customHeight="1" x14ac:dyDescent="0.25">
      <c r="H473" s="13"/>
    </row>
    <row r="474" spans="8:8" ht="14.25" customHeight="1" x14ac:dyDescent="0.25">
      <c r="H474" s="13"/>
    </row>
    <row r="475" spans="8:8" ht="14.25" customHeight="1" x14ac:dyDescent="0.25">
      <c r="H475" s="13"/>
    </row>
    <row r="476" spans="8:8" ht="14.25" customHeight="1" x14ac:dyDescent="0.25">
      <c r="H476" s="13"/>
    </row>
    <row r="477" spans="8:8" ht="14.25" customHeight="1" x14ac:dyDescent="0.25">
      <c r="H477" s="13"/>
    </row>
    <row r="478" spans="8:8" ht="14.25" customHeight="1" x14ac:dyDescent="0.25">
      <c r="H478" s="13"/>
    </row>
    <row r="479" spans="8:8" ht="14.25" customHeight="1" x14ac:dyDescent="0.25">
      <c r="H479" s="13"/>
    </row>
    <row r="480" spans="8:8" ht="14.25" customHeight="1" x14ac:dyDescent="0.25">
      <c r="H480" s="13"/>
    </row>
    <row r="481" spans="8:8" ht="14.25" customHeight="1" x14ac:dyDescent="0.25">
      <c r="H481" s="13"/>
    </row>
    <row r="482" spans="8:8" ht="14.25" customHeight="1" x14ac:dyDescent="0.25">
      <c r="H482" s="13"/>
    </row>
    <row r="483" spans="8:8" ht="14.25" customHeight="1" x14ac:dyDescent="0.25">
      <c r="H483" s="13"/>
    </row>
    <row r="484" spans="8:8" ht="14.25" customHeight="1" x14ac:dyDescent="0.25">
      <c r="H484" s="13"/>
    </row>
    <row r="485" spans="8:8" ht="14.25" customHeight="1" x14ac:dyDescent="0.25">
      <c r="H485" s="13"/>
    </row>
    <row r="486" spans="8:8" ht="14.25" customHeight="1" x14ac:dyDescent="0.25">
      <c r="H486" s="13"/>
    </row>
    <row r="487" spans="8:8" ht="14.25" customHeight="1" x14ac:dyDescent="0.25">
      <c r="H487" s="13"/>
    </row>
    <row r="488" spans="8:8" ht="14.25" customHeight="1" x14ac:dyDescent="0.25">
      <c r="H488" s="13"/>
    </row>
    <row r="489" spans="8:8" ht="14.25" customHeight="1" x14ac:dyDescent="0.25">
      <c r="H489" s="13"/>
    </row>
    <row r="490" spans="8:8" ht="14.25" customHeight="1" x14ac:dyDescent="0.25">
      <c r="H490" s="13"/>
    </row>
    <row r="491" spans="8:8" ht="14.25" customHeight="1" x14ac:dyDescent="0.25">
      <c r="H491" s="13"/>
    </row>
    <row r="492" spans="8:8" ht="14.25" customHeight="1" x14ac:dyDescent="0.25">
      <c r="H492" s="13"/>
    </row>
    <row r="493" spans="8:8" ht="14.25" customHeight="1" x14ac:dyDescent="0.25">
      <c r="H493" s="13"/>
    </row>
    <row r="494" spans="8:8" ht="14.25" customHeight="1" x14ac:dyDescent="0.25">
      <c r="H494" s="13"/>
    </row>
    <row r="495" spans="8:8" ht="14.25" customHeight="1" x14ac:dyDescent="0.25">
      <c r="H495" s="13"/>
    </row>
    <row r="496" spans="8:8" ht="14.25" customHeight="1" x14ac:dyDescent="0.25">
      <c r="H496" s="13"/>
    </row>
    <row r="497" spans="8:8" ht="14.25" customHeight="1" x14ac:dyDescent="0.25">
      <c r="H497" s="13"/>
    </row>
    <row r="498" spans="8:8" ht="14.25" customHeight="1" x14ac:dyDescent="0.25">
      <c r="H498" s="13"/>
    </row>
    <row r="499" spans="8:8" ht="14.25" customHeight="1" x14ac:dyDescent="0.25">
      <c r="H499" s="13"/>
    </row>
    <row r="500" spans="8:8" ht="14.25" customHeight="1" x14ac:dyDescent="0.25">
      <c r="H500" s="13"/>
    </row>
    <row r="501" spans="8:8" ht="14.25" customHeight="1" x14ac:dyDescent="0.25">
      <c r="H501" s="13"/>
    </row>
    <row r="502" spans="8:8" ht="14.25" customHeight="1" x14ac:dyDescent="0.25">
      <c r="H502" s="13"/>
    </row>
    <row r="503" spans="8:8" ht="14.25" customHeight="1" x14ac:dyDescent="0.25">
      <c r="H503" s="13"/>
    </row>
    <row r="504" spans="8:8" ht="14.25" customHeight="1" x14ac:dyDescent="0.25">
      <c r="H504" s="13"/>
    </row>
    <row r="505" spans="8:8" ht="14.25" customHeight="1" x14ac:dyDescent="0.25">
      <c r="H505" s="13"/>
    </row>
    <row r="506" spans="8:8" ht="14.25" customHeight="1" x14ac:dyDescent="0.25">
      <c r="H506" s="13"/>
    </row>
    <row r="507" spans="8:8" ht="14.25" customHeight="1" x14ac:dyDescent="0.25">
      <c r="H507" s="13"/>
    </row>
    <row r="508" spans="8:8" ht="14.25" customHeight="1" x14ac:dyDescent="0.25">
      <c r="H508" s="13"/>
    </row>
    <row r="509" spans="8:8" ht="14.25" customHeight="1" x14ac:dyDescent="0.25">
      <c r="H509" s="13"/>
    </row>
    <row r="510" spans="8:8" ht="14.25" customHeight="1" x14ac:dyDescent="0.25">
      <c r="H510" s="13"/>
    </row>
    <row r="511" spans="8:8" ht="14.25" customHeight="1" x14ac:dyDescent="0.25">
      <c r="H511" s="13"/>
    </row>
    <row r="512" spans="8:8" ht="14.25" customHeight="1" x14ac:dyDescent="0.25">
      <c r="H512" s="13"/>
    </row>
    <row r="513" spans="8:8" ht="14.25" customHeight="1" x14ac:dyDescent="0.25">
      <c r="H513" s="13"/>
    </row>
    <row r="514" spans="8:8" ht="14.25" customHeight="1" x14ac:dyDescent="0.25">
      <c r="H514" s="13"/>
    </row>
    <row r="515" spans="8:8" ht="14.25" customHeight="1" x14ac:dyDescent="0.25">
      <c r="H515" s="13"/>
    </row>
    <row r="516" spans="8:8" ht="14.25" customHeight="1" x14ac:dyDescent="0.25">
      <c r="H516" s="13"/>
    </row>
    <row r="517" spans="8:8" ht="14.25" customHeight="1" x14ac:dyDescent="0.25">
      <c r="H517" s="13"/>
    </row>
    <row r="518" spans="8:8" ht="14.25" customHeight="1" x14ac:dyDescent="0.25">
      <c r="H518" s="13"/>
    </row>
    <row r="519" spans="8:8" ht="14.25" customHeight="1" x14ac:dyDescent="0.25">
      <c r="H519" s="13"/>
    </row>
    <row r="520" spans="8:8" ht="14.25" customHeight="1" x14ac:dyDescent="0.25">
      <c r="H520" s="13"/>
    </row>
    <row r="521" spans="8:8" ht="14.25" customHeight="1" x14ac:dyDescent="0.25">
      <c r="H521" s="13"/>
    </row>
    <row r="522" spans="8:8" ht="14.25" customHeight="1" x14ac:dyDescent="0.25">
      <c r="H522" s="13"/>
    </row>
    <row r="523" spans="8:8" ht="14.25" customHeight="1" x14ac:dyDescent="0.25">
      <c r="H523" s="13"/>
    </row>
    <row r="524" spans="8:8" ht="14.25" customHeight="1" x14ac:dyDescent="0.25">
      <c r="H524" s="13"/>
    </row>
    <row r="525" spans="8:8" ht="14.25" customHeight="1" x14ac:dyDescent="0.25">
      <c r="H525" s="13"/>
    </row>
    <row r="526" spans="8:8" ht="14.25" customHeight="1" x14ac:dyDescent="0.25">
      <c r="H526" s="13"/>
    </row>
    <row r="527" spans="8:8" ht="14.25" customHeight="1" x14ac:dyDescent="0.25">
      <c r="H527" s="13"/>
    </row>
    <row r="528" spans="8:8" ht="14.25" customHeight="1" x14ac:dyDescent="0.25">
      <c r="H528" s="13"/>
    </row>
    <row r="529" spans="8:8" ht="14.25" customHeight="1" x14ac:dyDescent="0.25">
      <c r="H529" s="13"/>
    </row>
    <row r="530" spans="8:8" ht="14.25" customHeight="1" x14ac:dyDescent="0.25">
      <c r="H530" s="13"/>
    </row>
    <row r="531" spans="8:8" ht="14.25" customHeight="1" x14ac:dyDescent="0.25">
      <c r="H531" s="13"/>
    </row>
    <row r="532" spans="8:8" ht="14.25" customHeight="1" x14ac:dyDescent="0.25">
      <c r="H532" s="13"/>
    </row>
    <row r="533" spans="8:8" ht="14.25" customHeight="1" x14ac:dyDescent="0.25">
      <c r="H533" s="13"/>
    </row>
    <row r="534" spans="8:8" ht="14.25" customHeight="1" x14ac:dyDescent="0.25">
      <c r="H534" s="13"/>
    </row>
    <row r="535" spans="8:8" ht="14.25" customHeight="1" x14ac:dyDescent="0.25">
      <c r="H535" s="13"/>
    </row>
    <row r="536" spans="8:8" ht="14.25" customHeight="1" x14ac:dyDescent="0.25">
      <c r="H536" s="13"/>
    </row>
    <row r="537" spans="8:8" ht="14.25" customHeight="1" x14ac:dyDescent="0.25">
      <c r="H537" s="13"/>
    </row>
    <row r="538" spans="8:8" ht="14.25" customHeight="1" x14ac:dyDescent="0.25">
      <c r="H538" s="13"/>
    </row>
    <row r="539" spans="8:8" ht="14.25" customHeight="1" x14ac:dyDescent="0.25">
      <c r="H539" s="13"/>
    </row>
    <row r="540" spans="8:8" ht="14.25" customHeight="1" x14ac:dyDescent="0.25">
      <c r="H540" s="13"/>
    </row>
    <row r="541" spans="8:8" ht="14.25" customHeight="1" x14ac:dyDescent="0.25">
      <c r="H541" s="13"/>
    </row>
    <row r="542" spans="8:8" ht="14.25" customHeight="1" x14ac:dyDescent="0.25">
      <c r="H542" s="13"/>
    </row>
    <row r="543" spans="8:8" ht="14.25" customHeight="1" x14ac:dyDescent="0.25">
      <c r="H543" s="13"/>
    </row>
    <row r="544" spans="8:8" ht="14.25" customHeight="1" x14ac:dyDescent="0.25">
      <c r="H544" s="13"/>
    </row>
    <row r="545" spans="8:8" ht="14.25" customHeight="1" x14ac:dyDescent="0.25">
      <c r="H545" s="13"/>
    </row>
    <row r="546" spans="8:8" ht="14.25" customHeight="1" x14ac:dyDescent="0.25">
      <c r="H546" s="13"/>
    </row>
    <row r="547" spans="8:8" ht="14.25" customHeight="1" x14ac:dyDescent="0.25">
      <c r="H547" s="13"/>
    </row>
    <row r="548" spans="8:8" ht="14.25" customHeight="1" x14ac:dyDescent="0.25">
      <c r="H548" s="13"/>
    </row>
    <row r="549" spans="8:8" ht="14.25" customHeight="1" x14ac:dyDescent="0.25">
      <c r="H549" s="13"/>
    </row>
    <row r="550" spans="8:8" ht="14.25" customHeight="1" x14ac:dyDescent="0.25">
      <c r="H550" s="13"/>
    </row>
    <row r="551" spans="8:8" ht="14.25" customHeight="1" x14ac:dyDescent="0.25">
      <c r="H551" s="13"/>
    </row>
    <row r="552" spans="8:8" ht="14.25" customHeight="1" x14ac:dyDescent="0.25">
      <c r="H552" s="13"/>
    </row>
    <row r="553" spans="8:8" ht="14.25" customHeight="1" x14ac:dyDescent="0.25">
      <c r="H553" s="13"/>
    </row>
    <row r="554" spans="8:8" ht="14.25" customHeight="1" x14ac:dyDescent="0.25">
      <c r="H554" s="13"/>
    </row>
    <row r="555" spans="8:8" ht="14.25" customHeight="1" x14ac:dyDescent="0.25">
      <c r="H555" s="13"/>
    </row>
    <row r="556" spans="8:8" ht="14.25" customHeight="1" x14ac:dyDescent="0.25">
      <c r="H556" s="13"/>
    </row>
    <row r="557" spans="8:8" ht="14.25" customHeight="1" x14ac:dyDescent="0.25">
      <c r="H557" s="13"/>
    </row>
    <row r="558" spans="8:8" ht="14.25" customHeight="1" x14ac:dyDescent="0.25">
      <c r="H558" s="13"/>
    </row>
    <row r="559" spans="8:8" ht="14.25" customHeight="1" x14ac:dyDescent="0.25">
      <c r="H559" s="13"/>
    </row>
    <row r="560" spans="8:8" ht="14.25" customHeight="1" x14ac:dyDescent="0.25">
      <c r="H560" s="13"/>
    </row>
    <row r="561" spans="8:8" ht="14.25" customHeight="1" x14ac:dyDescent="0.25">
      <c r="H561" s="13"/>
    </row>
    <row r="562" spans="8:8" ht="14.25" customHeight="1" x14ac:dyDescent="0.25">
      <c r="H562" s="13"/>
    </row>
    <row r="563" spans="8:8" ht="14.25" customHeight="1" x14ac:dyDescent="0.25">
      <c r="H563" s="13"/>
    </row>
    <row r="564" spans="8:8" ht="14.25" customHeight="1" x14ac:dyDescent="0.25">
      <c r="H564" s="13"/>
    </row>
    <row r="565" spans="8:8" ht="14.25" customHeight="1" x14ac:dyDescent="0.25">
      <c r="H565" s="13"/>
    </row>
    <row r="566" spans="8:8" ht="14.25" customHeight="1" x14ac:dyDescent="0.25">
      <c r="H566" s="13"/>
    </row>
    <row r="567" spans="8:8" ht="14.25" customHeight="1" x14ac:dyDescent="0.25">
      <c r="H567" s="13"/>
    </row>
    <row r="568" spans="8:8" ht="14.25" customHeight="1" x14ac:dyDescent="0.25">
      <c r="H568" s="13"/>
    </row>
    <row r="569" spans="8:8" ht="14.25" customHeight="1" x14ac:dyDescent="0.25">
      <c r="H569" s="13"/>
    </row>
    <row r="570" spans="8:8" ht="14.25" customHeight="1" x14ac:dyDescent="0.25">
      <c r="H570" s="13"/>
    </row>
    <row r="571" spans="8:8" ht="14.25" customHeight="1" x14ac:dyDescent="0.25">
      <c r="H571" s="13"/>
    </row>
    <row r="572" spans="8:8" ht="14.25" customHeight="1" x14ac:dyDescent="0.25">
      <c r="H572" s="13"/>
    </row>
    <row r="573" spans="8:8" ht="14.25" customHeight="1" x14ac:dyDescent="0.25">
      <c r="H573" s="13"/>
    </row>
    <row r="574" spans="8:8" ht="14.25" customHeight="1" x14ac:dyDescent="0.25">
      <c r="H574" s="13"/>
    </row>
    <row r="575" spans="8:8" ht="14.25" customHeight="1" x14ac:dyDescent="0.25">
      <c r="H575" s="13"/>
    </row>
    <row r="576" spans="8:8" ht="14.25" customHeight="1" x14ac:dyDescent="0.25">
      <c r="H576" s="13"/>
    </row>
    <row r="577" spans="8:8" ht="14.25" customHeight="1" x14ac:dyDescent="0.25">
      <c r="H577" s="13"/>
    </row>
    <row r="578" spans="8:8" ht="14.25" customHeight="1" x14ac:dyDescent="0.25">
      <c r="H578" s="13"/>
    </row>
    <row r="579" spans="8:8" ht="14.25" customHeight="1" x14ac:dyDescent="0.25">
      <c r="H579" s="13"/>
    </row>
    <row r="580" spans="8:8" ht="14.25" customHeight="1" x14ac:dyDescent="0.25">
      <c r="H580" s="13"/>
    </row>
    <row r="581" spans="8:8" ht="14.25" customHeight="1" x14ac:dyDescent="0.25">
      <c r="H581" s="13"/>
    </row>
    <row r="582" spans="8:8" ht="14.25" customHeight="1" x14ac:dyDescent="0.25">
      <c r="H582" s="13"/>
    </row>
    <row r="583" spans="8:8" ht="14.25" customHeight="1" x14ac:dyDescent="0.25">
      <c r="H583" s="13"/>
    </row>
    <row r="584" spans="8:8" ht="14.25" customHeight="1" x14ac:dyDescent="0.25">
      <c r="H584" s="13"/>
    </row>
    <row r="585" spans="8:8" ht="14.25" customHeight="1" x14ac:dyDescent="0.25">
      <c r="H585" s="13"/>
    </row>
    <row r="586" spans="8:8" ht="14.25" customHeight="1" x14ac:dyDescent="0.25">
      <c r="H586" s="13"/>
    </row>
    <row r="587" spans="8:8" ht="14.25" customHeight="1" x14ac:dyDescent="0.25">
      <c r="H587" s="13"/>
    </row>
    <row r="588" spans="8:8" ht="14.25" customHeight="1" x14ac:dyDescent="0.25">
      <c r="H588" s="13"/>
    </row>
    <row r="589" spans="8:8" ht="14.25" customHeight="1" x14ac:dyDescent="0.25">
      <c r="H589" s="13"/>
    </row>
    <row r="590" spans="8:8" ht="14.25" customHeight="1" x14ac:dyDescent="0.25">
      <c r="H590" s="13"/>
    </row>
    <row r="591" spans="8:8" ht="14.25" customHeight="1" x14ac:dyDescent="0.25">
      <c r="H591" s="13"/>
    </row>
    <row r="592" spans="8:8" ht="14.25" customHeight="1" x14ac:dyDescent="0.25">
      <c r="H592" s="13"/>
    </row>
    <row r="593" spans="8:8" ht="14.25" customHeight="1" x14ac:dyDescent="0.25">
      <c r="H593" s="13"/>
    </row>
    <row r="594" spans="8:8" ht="14.25" customHeight="1" x14ac:dyDescent="0.25">
      <c r="H594" s="13"/>
    </row>
    <row r="595" spans="8:8" ht="14.25" customHeight="1" x14ac:dyDescent="0.25">
      <c r="H595" s="13"/>
    </row>
    <row r="596" spans="8:8" ht="14.25" customHeight="1" x14ac:dyDescent="0.25">
      <c r="H596" s="13"/>
    </row>
    <row r="597" spans="8:8" ht="14.25" customHeight="1" x14ac:dyDescent="0.25">
      <c r="H597" s="13"/>
    </row>
    <row r="598" spans="8:8" ht="14.25" customHeight="1" x14ac:dyDescent="0.25">
      <c r="H598" s="13"/>
    </row>
    <row r="599" spans="8:8" ht="14.25" customHeight="1" x14ac:dyDescent="0.25">
      <c r="H599" s="13"/>
    </row>
    <row r="600" spans="8:8" ht="14.25" customHeight="1" x14ac:dyDescent="0.25">
      <c r="H600" s="13"/>
    </row>
    <row r="601" spans="8:8" ht="14.25" customHeight="1" x14ac:dyDescent="0.25">
      <c r="H601" s="13"/>
    </row>
    <row r="602" spans="8:8" ht="14.25" customHeight="1" x14ac:dyDescent="0.25">
      <c r="H602" s="13"/>
    </row>
    <row r="603" spans="8:8" ht="14.25" customHeight="1" x14ac:dyDescent="0.25">
      <c r="H603" s="13"/>
    </row>
    <row r="604" spans="8:8" ht="14.25" customHeight="1" x14ac:dyDescent="0.25">
      <c r="H604" s="13"/>
    </row>
    <row r="605" spans="8:8" ht="14.25" customHeight="1" x14ac:dyDescent="0.25">
      <c r="H605" s="13"/>
    </row>
    <row r="606" spans="8:8" ht="14.25" customHeight="1" x14ac:dyDescent="0.25">
      <c r="H606" s="13"/>
    </row>
    <row r="607" spans="8:8" ht="14.25" customHeight="1" x14ac:dyDescent="0.25">
      <c r="H607" s="13"/>
    </row>
    <row r="608" spans="8:8" ht="14.25" customHeight="1" x14ac:dyDescent="0.25">
      <c r="H608" s="13"/>
    </row>
    <row r="609" spans="8:8" ht="14.25" customHeight="1" x14ac:dyDescent="0.25">
      <c r="H609" s="13"/>
    </row>
    <row r="610" spans="8:8" ht="14.25" customHeight="1" x14ac:dyDescent="0.25">
      <c r="H610" s="13"/>
    </row>
    <row r="611" spans="8:8" ht="14.25" customHeight="1" x14ac:dyDescent="0.25">
      <c r="H611" s="13"/>
    </row>
    <row r="612" spans="8:8" ht="14.25" customHeight="1" x14ac:dyDescent="0.25">
      <c r="H612" s="13"/>
    </row>
    <row r="613" spans="8:8" ht="14.25" customHeight="1" x14ac:dyDescent="0.25">
      <c r="H613" s="13"/>
    </row>
    <row r="614" spans="8:8" ht="14.25" customHeight="1" x14ac:dyDescent="0.25">
      <c r="H614" s="13"/>
    </row>
    <row r="615" spans="8:8" ht="14.25" customHeight="1" x14ac:dyDescent="0.25">
      <c r="H615" s="13"/>
    </row>
    <row r="616" spans="8:8" ht="14.25" customHeight="1" x14ac:dyDescent="0.25">
      <c r="H616" s="13"/>
    </row>
    <row r="617" spans="8:8" ht="14.25" customHeight="1" x14ac:dyDescent="0.25">
      <c r="H617" s="13"/>
    </row>
    <row r="618" spans="8:8" ht="14.25" customHeight="1" x14ac:dyDescent="0.25">
      <c r="H618" s="13"/>
    </row>
    <row r="619" spans="8:8" ht="14.25" customHeight="1" x14ac:dyDescent="0.25">
      <c r="H619" s="13"/>
    </row>
    <row r="620" spans="8:8" ht="14.25" customHeight="1" x14ac:dyDescent="0.25">
      <c r="H620" s="13"/>
    </row>
    <row r="621" spans="8:8" ht="14.25" customHeight="1" x14ac:dyDescent="0.25">
      <c r="H621" s="13"/>
    </row>
    <row r="622" spans="8:8" ht="14.25" customHeight="1" x14ac:dyDescent="0.25">
      <c r="H622" s="13"/>
    </row>
    <row r="623" spans="8:8" ht="14.25" customHeight="1" x14ac:dyDescent="0.25">
      <c r="H623" s="13"/>
    </row>
    <row r="624" spans="8:8" ht="14.25" customHeight="1" x14ac:dyDescent="0.25">
      <c r="H624" s="13"/>
    </row>
    <row r="625" spans="8:8" ht="14.25" customHeight="1" x14ac:dyDescent="0.25">
      <c r="H625" s="13"/>
    </row>
    <row r="626" spans="8:8" ht="14.25" customHeight="1" x14ac:dyDescent="0.25">
      <c r="H626" s="13"/>
    </row>
    <row r="627" spans="8:8" ht="14.25" customHeight="1" x14ac:dyDescent="0.25">
      <c r="H627" s="13"/>
    </row>
    <row r="628" spans="8:8" ht="14.25" customHeight="1" x14ac:dyDescent="0.25">
      <c r="H628" s="13"/>
    </row>
    <row r="629" spans="8:8" ht="14.25" customHeight="1" x14ac:dyDescent="0.25">
      <c r="H629" s="13"/>
    </row>
    <row r="630" spans="8:8" ht="14.25" customHeight="1" x14ac:dyDescent="0.25">
      <c r="H630" s="13"/>
    </row>
    <row r="631" spans="8:8" ht="14.25" customHeight="1" x14ac:dyDescent="0.25">
      <c r="H631" s="13"/>
    </row>
    <row r="632" spans="8:8" ht="14.25" customHeight="1" x14ac:dyDescent="0.25">
      <c r="H632" s="13"/>
    </row>
    <row r="633" spans="8:8" ht="14.25" customHeight="1" x14ac:dyDescent="0.25">
      <c r="H633" s="13"/>
    </row>
    <row r="634" spans="8:8" ht="14.25" customHeight="1" x14ac:dyDescent="0.25">
      <c r="H634" s="13"/>
    </row>
    <row r="635" spans="8:8" ht="14.25" customHeight="1" x14ac:dyDescent="0.25">
      <c r="H635" s="13"/>
    </row>
    <row r="636" spans="8:8" ht="14.25" customHeight="1" x14ac:dyDescent="0.25">
      <c r="H636" s="13"/>
    </row>
    <row r="637" spans="8:8" ht="14.25" customHeight="1" x14ac:dyDescent="0.25">
      <c r="H637" s="13"/>
    </row>
    <row r="638" spans="8:8" ht="14.25" customHeight="1" x14ac:dyDescent="0.25">
      <c r="H638" s="13"/>
    </row>
    <row r="639" spans="8:8" ht="14.25" customHeight="1" x14ac:dyDescent="0.25">
      <c r="H639" s="13"/>
    </row>
    <row r="640" spans="8:8" ht="14.25" customHeight="1" x14ac:dyDescent="0.25">
      <c r="H640" s="13"/>
    </row>
    <row r="641" spans="8:8" ht="14.25" customHeight="1" x14ac:dyDescent="0.25">
      <c r="H641" s="13"/>
    </row>
    <row r="642" spans="8:8" ht="14.25" customHeight="1" x14ac:dyDescent="0.25">
      <c r="H642" s="13"/>
    </row>
    <row r="643" spans="8:8" ht="14.25" customHeight="1" x14ac:dyDescent="0.25">
      <c r="H643" s="13"/>
    </row>
    <row r="644" spans="8:8" ht="14.25" customHeight="1" x14ac:dyDescent="0.25">
      <c r="H644" s="13"/>
    </row>
    <row r="645" spans="8:8" ht="14.25" customHeight="1" x14ac:dyDescent="0.25">
      <c r="H645" s="13"/>
    </row>
    <row r="646" spans="8:8" ht="14.25" customHeight="1" x14ac:dyDescent="0.25">
      <c r="H646" s="13"/>
    </row>
    <row r="647" spans="8:8" ht="14.25" customHeight="1" x14ac:dyDescent="0.25">
      <c r="H647" s="13"/>
    </row>
    <row r="648" spans="8:8" ht="14.25" customHeight="1" x14ac:dyDescent="0.25">
      <c r="H648" s="13"/>
    </row>
    <row r="649" spans="8:8" ht="14.25" customHeight="1" x14ac:dyDescent="0.25">
      <c r="H649" s="13"/>
    </row>
    <row r="650" spans="8:8" ht="14.25" customHeight="1" x14ac:dyDescent="0.25">
      <c r="H650" s="13"/>
    </row>
    <row r="651" spans="8:8" ht="14.25" customHeight="1" x14ac:dyDescent="0.25">
      <c r="H651" s="13"/>
    </row>
    <row r="652" spans="8:8" ht="14.25" customHeight="1" x14ac:dyDescent="0.25">
      <c r="H652" s="13"/>
    </row>
    <row r="653" spans="8:8" ht="14.25" customHeight="1" x14ac:dyDescent="0.25">
      <c r="H653" s="13"/>
    </row>
    <row r="654" spans="8:8" ht="14.25" customHeight="1" x14ac:dyDescent="0.25">
      <c r="H654" s="13"/>
    </row>
    <row r="655" spans="8:8" ht="14.25" customHeight="1" x14ac:dyDescent="0.25">
      <c r="H655" s="13"/>
    </row>
    <row r="656" spans="8:8" ht="14.25" customHeight="1" x14ac:dyDescent="0.25">
      <c r="H656" s="13"/>
    </row>
    <row r="657" spans="8:8" ht="14.25" customHeight="1" x14ac:dyDescent="0.25">
      <c r="H657" s="13"/>
    </row>
    <row r="658" spans="8:8" ht="14.25" customHeight="1" x14ac:dyDescent="0.25">
      <c r="H658" s="13"/>
    </row>
    <row r="659" spans="8:8" ht="14.25" customHeight="1" x14ac:dyDescent="0.25">
      <c r="H659" s="13"/>
    </row>
    <row r="660" spans="8:8" ht="14.25" customHeight="1" x14ac:dyDescent="0.25">
      <c r="H660" s="13"/>
    </row>
    <row r="661" spans="8:8" ht="14.25" customHeight="1" x14ac:dyDescent="0.25">
      <c r="H661" s="13"/>
    </row>
    <row r="662" spans="8:8" ht="14.25" customHeight="1" x14ac:dyDescent="0.25">
      <c r="H662" s="13"/>
    </row>
    <row r="663" spans="8:8" ht="14.25" customHeight="1" x14ac:dyDescent="0.25">
      <c r="H663" s="13"/>
    </row>
    <row r="664" spans="8:8" ht="14.25" customHeight="1" x14ac:dyDescent="0.25">
      <c r="H664" s="13"/>
    </row>
    <row r="665" spans="8:8" ht="14.25" customHeight="1" x14ac:dyDescent="0.25">
      <c r="H665" s="13"/>
    </row>
    <row r="666" spans="8:8" ht="14.25" customHeight="1" x14ac:dyDescent="0.25">
      <c r="H666" s="13"/>
    </row>
    <row r="667" spans="8:8" ht="14.25" customHeight="1" x14ac:dyDescent="0.25">
      <c r="H667" s="13"/>
    </row>
    <row r="668" spans="8:8" ht="14.25" customHeight="1" x14ac:dyDescent="0.25">
      <c r="H668" s="13"/>
    </row>
    <row r="669" spans="8:8" ht="14.25" customHeight="1" x14ac:dyDescent="0.25">
      <c r="H669" s="13"/>
    </row>
    <row r="670" spans="8:8" ht="14.25" customHeight="1" x14ac:dyDescent="0.25">
      <c r="H670" s="13"/>
    </row>
    <row r="671" spans="8:8" ht="14.25" customHeight="1" x14ac:dyDescent="0.25">
      <c r="H671" s="13"/>
    </row>
    <row r="672" spans="8:8" ht="14.25" customHeight="1" x14ac:dyDescent="0.25">
      <c r="H672" s="13"/>
    </row>
    <row r="673" spans="8:8" ht="14.25" customHeight="1" x14ac:dyDescent="0.25">
      <c r="H673" s="13"/>
    </row>
    <row r="674" spans="8:8" ht="14.25" customHeight="1" x14ac:dyDescent="0.25">
      <c r="H674" s="13"/>
    </row>
    <row r="675" spans="8:8" ht="14.25" customHeight="1" x14ac:dyDescent="0.25">
      <c r="H675" s="13"/>
    </row>
    <row r="676" spans="8:8" ht="14.25" customHeight="1" x14ac:dyDescent="0.25">
      <c r="H676" s="13"/>
    </row>
    <row r="677" spans="8:8" ht="14.25" customHeight="1" x14ac:dyDescent="0.25">
      <c r="H677" s="13"/>
    </row>
    <row r="678" spans="8:8" ht="14.25" customHeight="1" x14ac:dyDescent="0.25">
      <c r="H678" s="13"/>
    </row>
    <row r="679" spans="8:8" ht="14.25" customHeight="1" x14ac:dyDescent="0.25">
      <c r="H679" s="13"/>
    </row>
    <row r="680" spans="8:8" ht="14.25" customHeight="1" x14ac:dyDescent="0.25">
      <c r="H680" s="13"/>
    </row>
    <row r="681" spans="8:8" ht="14.25" customHeight="1" x14ac:dyDescent="0.25">
      <c r="H681" s="13"/>
    </row>
    <row r="682" spans="8:8" ht="14.25" customHeight="1" x14ac:dyDescent="0.25">
      <c r="H682" s="13"/>
    </row>
    <row r="683" spans="8:8" ht="14.25" customHeight="1" x14ac:dyDescent="0.25">
      <c r="H683" s="13"/>
    </row>
    <row r="684" spans="8:8" ht="14.25" customHeight="1" x14ac:dyDescent="0.25">
      <c r="H684" s="13"/>
    </row>
    <row r="685" spans="8:8" ht="14.25" customHeight="1" x14ac:dyDescent="0.25">
      <c r="H685" s="13"/>
    </row>
    <row r="686" spans="8:8" ht="14.25" customHeight="1" x14ac:dyDescent="0.25">
      <c r="H686" s="13"/>
    </row>
    <row r="687" spans="8:8" ht="14.25" customHeight="1" x14ac:dyDescent="0.25">
      <c r="H687" s="13"/>
    </row>
    <row r="688" spans="8:8" ht="14.25" customHeight="1" x14ac:dyDescent="0.25">
      <c r="H688" s="13"/>
    </row>
    <row r="689" spans="8:8" ht="14.25" customHeight="1" x14ac:dyDescent="0.25">
      <c r="H689" s="13"/>
    </row>
    <row r="690" spans="8:8" ht="14.25" customHeight="1" x14ac:dyDescent="0.25">
      <c r="H690" s="13"/>
    </row>
    <row r="691" spans="8:8" ht="14.25" customHeight="1" x14ac:dyDescent="0.25">
      <c r="H691" s="13"/>
    </row>
    <row r="692" spans="8:8" ht="14.25" customHeight="1" x14ac:dyDescent="0.25">
      <c r="H692" s="13"/>
    </row>
    <row r="693" spans="8:8" ht="14.25" customHeight="1" x14ac:dyDescent="0.25">
      <c r="H693" s="13"/>
    </row>
    <row r="694" spans="8:8" ht="14.25" customHeight="1" x14ac:dyDescent="0.25">
      <c r="H694" s="13"/>
    </row>
    <row r="695" spans="8:8" ht="14.25" customHeight="1" x14ac:dyDescent="0.25">
      <c r="H695" s="13"/>
    </row>
    <row r="696" spans="8:8" ht="14.25" customHeight="1" x14ac:dyDescent="0.25">
      <c r="H696" s="13"/>
    </row>
    <row r="697" spans="8:8" ht="14.25" customHeight="1" x14ac:dyDescent="0.25">
      <c r="H697" s="13"/>
    </row>
    <row r="698" spans="8:8" ht="14.25" customHeight="1" x14ac:dyDescent="0.25">
      <c r="H698" s="13"/>
    </row>
    <row r="699" spans="8:8" ht="14.25" customHeight="1" x14ac:dyDescent="0.25">
      <c r="H699" s="13"/>
    </row>
    <row r="700" spans="8:8" ht="14.25" customHeight="1" x14ac:dyDescent="0.25">
      <c r="H700" s="13"/>
    </row>
    <row r="701" spans="8:8" ht="14.25" customHeight="1" x14ac:dyDescent="0.25">
      <c r="H701" s="13"/>
    </row>
    <row r="702" spans="8:8" ht="14.25" customHeight="1" x14ac:dyDescent="0.25">
      <c r="H702" s="13"/>
    </row>
    <row r="703" spans="8:8" ht="14.25" customHeight="1" x14ac:dyDescent="0.25">
      <c r="H703" s="13"/>
    </row>
    <row r="704" spans="8:8" ht="14.25" customHeight="1" x14ac:dyDescent="0.25">
      <c r="H704" s="13"/>
    </row>
    <row r="705" spans="8:8" ht="14.25" customHeight="1" x14ac:dyDescent="0.25">
      <c r="H705" s="13"/>
    </row>
    <row r="706" spans="8:8" ht="14.25" customHeight="1" x14ac:dyDescent="0.25">
      <c r="H706" s="13"/>
    </row>
    <row r="707" spans="8:8" ht="14.25" customHeight="1" x14ac:dyDescent="0.25">
      <c r="H707" s="13"/>
    </row>
    <row r="708" spans="8:8" ht="14.25" customHeight="1" x14ac:dyDescent="0.25">
      <c r="H708" s="13"/>
    </row>
    <row r="709" spans="8:8" ht="14.25" customHeight="1" x14ac:dyDescent="0.25">
      <c r="H709" s="13"/>
    </row>
    <row r="710" spans="8:8" ht="14.25" customHeight="1" x14ac:dyDescent="0.25">
      <c r="H710" s="13"/>
    </row>
    <row r="711" spans="8:8" ht="14.25" customHeight="1" x14ac:dyDescent="0.25">
      <c r="H711" s="13"/>
    </row>
    <row r="712" spans="8:8" ht="14.25" customHeight="1" x14ac:dyDescent="0.25">
      <c r="H712" s="13"/>
    </row>
    <row r="713" spans="8:8" ht="14.25" customHeight="1" x14ac:dyDescent="0.25">
      <c r="H713" s="13"/>
    </row>
    <row r="714" spans="8:8" ht="14.25" customHeight="1" x14ac:dyDescent="0.25">
      <c r="H714" s="13"/>
    </row>
    <row r="715" spans="8:8" ht="14.25" customHeight="1" x14ac:dyDescent="0.25">
      <c r="H715" s="13"/>
    </row>
    <row r="716" spans="8:8" ht="14.25" customHeight="1" x14ac:dyDescent="0.25">
      <c r="H716" s="13"/>
    </row>
    <row r="717" spans="8:8" ht="14.25" customHeight="1" x14ac:dyDescent="0.25">
      <c r="H717" s="13"/>
    </row>
    <row r="718" spans="8:8" ht="14.25" customHeight="1" x14ac:dyDescent="0.25">
      <c r="H718" s="13"/>
    </row>
    <row r="719" spans="8:8" ht="14.25" customHeight="1" x14ac:dyDescent="0.25">
      <c r="H719" s="13"/>
    </row>
    <row r="720" spans="8:8" ht="14.25" customHeight="1" x14ac:dyDescent="0.25">
      <c r="H720" s="13"/>
    </row>
    <row r="721" spans="8:8" ht="14.25" customHeight="1" x14ac:dyDescent="0.25">
      <c r="H721" s="13"/>
    </row>
    <row r="722" spans="8:8" ht="14.25" customHeight="1" x14ac:dyDescent="0.25">
      <c r="H722" s="13"/>
    </row>
    <row r="723" spans="8:8" ht="14.25" customHeight="1" x14ac:dyDescent="0.25">
      <c r="H723" s="13"/>
    </row>
    <row r="724" spans="8:8" ht="14.25" customHeight="1" x14ac:dyDescent="0.25">
      <c r="H724" s="13"/>
    </row>
    <row r="725" spans="8:8" ht="14.25" customHeight="1" x14ac:dyDescent="0.25">
      <c r="H725" s="13"/>
    </row>
    <row r="726" spans="8:8" ht="14.25" customHeight="1" x14ac:dyDescent="0.25">
      <c r="H726" s="13"/>
    </row>
    <row r="727" spans="8:8" ht="14.25" customHeight="1" x14ac:dyDescent="0.25">
      <c r="H727" s="13"/>
    </row>
    <row r="728" spans="8:8" ht="14.25" customHeight="1" x14ac:dyDescent="0.25">
      <c r="H728" s="13"/>
    </row>
    <row r="729" spans="8:8" ht="14.25" customHeight="1" x14ac:dyDescent="0.25">
      <c r="H729" s="13"/>
    </row>
    <row r="730" spans="8:8" ht="14.25" customHeight="1" x14ac:dyDescent="0.25">
      <c r="H730" s="13"/>
    </row>
    <row r="731" spans="8:8" ht="14.25" customHeight="1" x14ac:dyDescent="0.25">
      <c r="H731" s="13"/>
    </row>
    <row r="732" spans="8:8" ht="14.25" customHeight="1" x14ac:dyDescent="0.25">
      <c r="H732" s="13"/>
    </row>
    <row r="733" spans="8:8" ht="14.25" customHeight="1" x14ac:dyDescent="0.25">
      <c r="H733" s="13"/>
    </row>
    <row r="734" spans="8:8" ht="14.25" customHeight="1" x14ac:dyDescent="0.25">
      <c r="H734" s="13"/>
    </row>
    <row r="735" spans="8:8" ht="14.25" customHeight="1" x14ac:dyDescent="0.25">
      <c r="H735" s="13"/>
    </row>
    <row r="736" spans="8:8" ht="14.25" customHeight="1" x14ac:dyDescent="0.25">
      <c r="H736" s="13"/>
    </row>
    <row r="737" spans="8:8" ht="14.25" customHeight="1" x14ac:dyDescent="0.25">
      <c r="H737" s="13"/>
    </row>
    <row r="738" spans="8:8" ht="14.25" customHeight="1" x14ac:dyDescent="0.25">
      <c r="H738" s="13"/>
    </row>
    <row r="739" spans="8:8" ht="14.25" customHeight="1" x14ac:dyDescent="0.25">
      <c r="H739" s="13"/>
    </row>
    <row r="740" spans="8:8" ht="14.25" customHeight="1" x14ac:dyDescent="0.25">
      <c r="H740" s="13"/>
    </row>
    <row r="741" spans="8:8" ht="14.25" customHeight="1" x14ac:dyDescent="0.25">
      <c r="H741" s="13"/>
    </row>
    <row r="742" spans="8:8" ht="14.25" customHeight="1" x14ac:dyDescent="0.25">
      <c r="H742" s="13"/>
    </row>
    <row r="743" spans="8:8" ht="14.25" customHeight="1" x14ac:dyDescent="0.25">
      <c r="H743" s="13"/>
    </row>
    <row r="744" spans="8:8" ht="14.25" customHeight="1" x14ac:dyDescent="0.25">
      <c r="H744" s="13"/>
    </row>
    <row r="745" spans="8:8" ht="14.25" customHeight="1" x14ac:dyDescent="0.25">
      <c r="H745" s="13"/>
    </row>
    <row r="746" spans="8:8" ht="14.25" customHeight="1" x14ac:dyDescent="0.25">
      <c r="H746" s="13"/>
    </row>
    <row r="747" spans="8:8" ht="14.25" customHeight="1" x14ac:dyDescent="0.25">
      <c r="H747" s="13"/>
    </row>
    <row r="748" spans="8:8" ht="14.25" customHeight="1" x14ac:dyDescent="0.25">
      <c r="H748" s="13"/>
    </row>
    <row r="749" spans="8:8" ht="14.25" customHeight="1" x14ac:dyDescent="0.25">
      <c r="H749" s="13"/>
    </row>
    <row r="750" spans="8:8" ht="14.25" customHeight="1" x14ac:dyDescent="0.25">
      <c r="H750" s="13"/>
    </row>
    <row r="751" spans="8:8" ht="14.25" customHeight="1" x14ac:dyDescent="0.25">
      <c r="H751" s="13"/>
    </row>
    <row r="752" spans="8:8" ht="14.25" customHeight="1" x14ac:dyDescent="0.25">
      <c r="H752" s="13"/>
    </row>
    <row r="753" spans="8:8" ht="14.25" customHeight="1" x14ac:dyDescent="0.25">
      <c r="H753" s="13"/>
    </row>
    <row r="754" spans="8:8" ht="14.25" customHeight="1" x14ac:dyDescent="0.25">
      <c r="H754" s="13"/>
    </row>
    <row r="755" spans="8:8" ht="14.25" customHeight="1" x14ac:dyDescent="0.25">
      <c r="H755" s="13"/>
    </row>
    <row r="756" spans="8:8" ht="14.25" customHeight="1" x14ac:dyDescent="0.25">
      <c r="H756" s="13"/>
    </row>
    <row r="757" spans="8:8" ht="14.25" customHeight="1" x14ac:dyDescent="0.25">
      <c r="H757" s="13"/>
    </row>
    <row r="758" spans="8:8" ht="14.25" customHeight="1" x14ac:dyDescent="0.25">
      <c r="H758" s="13"/>
    </row>
    <row r="759" spans="8:8" ht="14.25" customHeight="1" x14ac:dyDescent="0.25">
      <c r="H759" s="13"/>
    </row>
    <row r="760" spans="8:8" ht="14.25" customHeight="1" x14ac:dyDescent="0.25">
      <c r="H760" s="13"/>
    </row>
    <row r="761" spans="8:8" ht="14.25" customHeight="1" x14ac:dyDescent="0.25">
      <c r="H761" s="13"/>
    </row>
    <row r="762" spans="8:8" ht="14.25" customHeight="1" x14ac:dyDescent="0.25">
      <c r="H762" s="13"/>
    </row>
    <row r="763" spans="8:8" ht="14.25" customHeight="1" x14ac:dyDescent="0.25">
      <c r="H763" s="13"/>
    </row>
    <row r="764" spans="8:8" ht="14.25" customHeight="1" x14ac:dyDescent="0.25">
      <c r="H764" s="13"/>
    </row>
    <row r="765" spans="8:8" ht="14.25" customHeight="1" x14ac:dyDescent="0.25">
      <c r="H765" s="13"/>
    </row>
    <row r="766" spans="8:8" ht="14.25" customHeight="1" x14ac:dyDescent="0.25">
      <c r="H766" s="13"/>
    </row>
    <row r="767" spans="8:8" ht="14.25" customHeight="1" x14ac:dyDescent="0.25">
      <c r="H767" s="13"/>
    </row>
    <row r="768" spans="8:8" ht="14.25" customHeight="1" x14ac:dyDescent="0.25">
      <c r="H768" s="13"/>
    </row>
    <row r="769" spans="8:8" ht="14.25" customHeight="1" x14ac:dyDescent="0.25">
      <c r="H769" s="13"/>
    </row>
    <row r="770" spans="8:8" ht="14.25" customHeight="1" x14ac:dyDescent="0.25">
      <c r="H770" s="13"/>
    </row>
    <row r="771" spans="8:8" ht="14.25" customHeight="1" x14ac:dyDescent="0.25">
      <c r="H771" s="13"/>
    </row>
    <row r="772" spans="8:8" ht="14.25" customHeight="1" x14ac:dyDescent="0.25">
      <c r="H772" s="13"/>
    </row>
    <row r="773" spans="8:8" ht="14.25" customHeight="1" x14ac:dyDescent="0.25">
      <c r="H773" s="13"/>
    </row>
    <row r="774" spans="8:8" ht="14.25" customHeight="1" x14ac:dyDescent="0.25">
      <c r="H774" s="13"/>
    </row>
    <row r="775" spans="8:8" ht="14.25" customHeight="1" x14ac:dyDescent="0.25">
      <c r="H775" s="13"/>
    </row>
    <row r="776" spans="8:8" ht="14.25" customHeight="1" x14ac:dyDescent="0.25">
      <c r="H776" s="13"/>
    </row>
    <row r="777" spans="8:8" ht="14.25" customHeight="1" x14ac:dyDescent="0.25">
      <c r="H777" s="13"/>
    </row>
    <row r="778" spans="8:8" ht="14.25" customHeight="1" x14ac:dyDescent="0.25">
      <c r="H778" s="13"/>
    </row>
    <row r="779" spans="8:8" ht="14.25" customHeight="1" x14ac:dyDescent="0.25">
      <c r="H779" s="13"/>
    </row>
    <row r="780" spans="8:8" ht="14.25" customHeight="1" x14ac:dyDescent="0.25">
      <c r="H780" s="13"/>
    </row>
    <row r="781" spans="8:8" ht="14.25" customHeight="1" x14ac:dyDescent="0.25">
      <c r="H781" s="13"/>
    </row>
    <row r="782" spans="8:8" ht="14.25" customHeight="1" x14ac:dyDescent="0.25">
      <c r="H782" s="13"/>
    </row>
    <row r="783" spans="8:8" ht="14.25" customHeight="1" x14ac:dyDescent="0.25">
      <c r="H783" s="13"/>
    </row>
    <row r="784" spans="8:8" ht="14.25" customHeight="1" x14ac:dyDescent="0.25">
      <c r="H784" s="13"/>
    </row>
    <row r="785" spans="8:8" ht="14.25" customHeight="1" x14ac:dyDescent="0.25">
      <c r="H785" s="13"/>
    </row>
    <row r="786" spans="8:8" ht="14.25" customHeight="1" x14ac:dyDescent="0.25">
      <c r="H786" s="13"/>
    </row>
    <row r="787" spans="8:8" ht="14.25" customHeight="1" x14ac:dyDescent="0.25">
      <c r="H787" s="13"/>
    </row>
    <row r="788" spans="8:8" ht="14.25" customHeight="1" x14ac:dyDescent="0.25">
      <c r="H788" s="13"/>
    </row>
    <row r="789" spans="8:8" ht="14.25" customHeight="1" x14ac:dyDescent="0.25">
      <c r="H789" s="13"/>
    </row>
    <row r="790" spans="8:8" ht="14.25" customHeight="1" x14ac:dyDescent="0.25">
      <c r="H790" s="13"/>
    </row>
    <row r="791" spans="8:8" ht="14.25" customHeight="1" x14ac:dyDescent="0.25">
      <c r="H791" s="13"/>
    </row>
    <row r="792" spans="8:8" ht="14.25" customHeight="1" x14ac:dyDescent="0.25">
      <c r="H792" s="13"/>
    </row>
    <row r="793" spans="8:8" ht="14.25" customHeight="1" x14ac:dyDescent="0.25">
      <c r="H793" s="13"/>
    </row>
    <row r="794" spans="8:8" ht="14.25" customHeight="1" x14ac:dyDescent="0.25">
      <c r="H794" s="13"/>
    </row>
    <row r="795" spans="8:8" ht="14.25" customHeight="1" x14ac:dyDescent="0.25">
      <c r="H795" s="13"/>
    </row>
    <row r="796" spans="8:8" ht="14.25" customHeight="1" x14ac:dyDescent="0.25">
      <c r="H796" s="13"/>
    </row>
    <row r="797" spans="8:8" ht="14.25" customHeight="1" x14ac:dyDescent="0.25">
      <c r="H797" s="13"/>
    </row>
    <row r="798" spans="8:8" ht="14.25" customHeight="1" x14ac:dyDescent="0.25">
      <c r="H798" s="13"/>
    </row>
    <row r="799" spans="8:8" ht="14.25" customHeight="1" x14ac:dyDescent="0.25">
      <c r="H799" s="13"/>
    </row>
    <row r="800" spans="8:8" ht="14.25" customHeight="1" x14ac:dyDescent="0.25">
      <c r="H800" s="13"/>
    </row>
    <row r="801" spans="8:8" ht="14.25" customHeight="1" x14ac:dyDescent="0.25">
      <c r="H801" s="13"/>
    </row>
    <row r="802" spans="8:8" ht="14.25" customHeight="1" x14ac:dyDescent="0.25">
      <c r="H802" s="13"/>
    </row>
    <row r="803" spans="8:8" ht="14.25" customHeight="1" x14ac:dyDescent="0.25">
      <c r="H803" s="13"/>
    </row>
    <row r="804" spans="8:8" ht="14.25" customHeight="1" x14ac:dyDescent="0.25">
      <c r="H804" s="13"/>
    </row>
    <row r="805" spans="8:8" ht="14.25" customHeight="1" x14ac:dyDescent="0.25">
      <c r="H805" s="13"/>
    </row>
    <row r="806" spans="8:8" ht="14.25" customHeight="1" x14ac:dyDescent="0.25">
      <c r="H806" s="13"/>
    </row>
    <row r="807" spans="8:8" ht="14.25" customHeight="1" x14ac:dyDescent="0.25">
      <c r="H807" s="13"/>
    </row>
    <row r="808" spans="8:8" ht="14.25" customHeight="1" x14ac:dyDescent="0.25">
      <c r="H808" s="13"/>
    </row>
    <row r="809" spans="8:8" ht="14.25" customHeight="1" x14ac:dyDescent="0.25">
      <c r="H809" s="13"/>
    </row>
    <row r="810" spans="8:8" ht="14.25" customHeight="1" x14ac:dyDescent="0.25">
      <c r="H810" s="13"/>
    </row>
    <row r="811" spans="8:8" ht="14.25" customHeight="1" x14ac:dyDescent="0.25">
      <c r="H811" s="13"/>
    </row>
    <row r="812" spans="8:8" ht="14.25" customHeight="1" x14ac:dyDescent="0.25">
      <c r="H812" s="13"/>
    </row>
    <row r="813" spans="8:8" ht="14.25" customHeight="1" x14ac:dyDescent="0.25">
      <c r="H813" s="13"/>
    </row>
    <row r="814" spans="8:8" ht="14.25" customHeight="1" x14ac:dyDescent="0.25">
      <c r="H814" s="13"/>
    </row>
    <row r="815" spans="8:8" ht="14.25" customHeight="1" x14ac:dyDescent="0.25">
      <c r="H815" s="13"/>
    </row>
    <row r="816" spans="8:8" ht="14.25" customHeight="1" x14ac:dyDescent="0.25">
      <c r="H816" s="13"/>
    </row>
    <row r="817" spans="8:8" ht="14.25" customHeight="1" x14ac:dyDescent="0.25">
      <c r="H817" s="13"/>
    </row>
    <row r="818" spans="8:8" ht="14.25" customHeight="1" x14ac:dyDescent="0.25">
      <c r="H818" s="13"/>
    </row>
    <row r="819" spans="8:8" ht="14.25" customHeight="1" x14ac:dyDescent="0.25">
      <c r="H819" s="13"/>
    </row>
    <row r="820" spans="8:8" ht="14.25" customHeight="1" x14ac:dyDescent="0.25">
      <c r="H820" s="13"/>
    </row>
    <row r="821" spans="8:8" ht="14.25" customHeight="1" x14ac:dyDescent="0.25">
      <c r="H821" s="13"/>
    </row>
    <row r="822" spans="8:8" ht="14.25" customHeight="1" x14ac:dyDescent="0.25">
      <c r="H822" s="13"/>
    </row>
    <row r="823" spans="8:8" ht="14.25" customHeight="1" x14ac:dyDescent="0.25">
      <c r="H823" s="13"/>
    </row>
    <row r="824" spans="8:8" ht="14.25" customHeight="1" x14ac:dyDescent="0.25">
      <c r="H824" s="13"/>
    </row>
    <row r="825" spans="8:8" ht="14.25" customHeight="1" x14ac:dyDescent="0.25">
      <c r="H825" s="13"/>
    </row>
    <row r="826" spans="8:8" ht="14.25" customHeight="1" x14ac:dyDescent="0.25">
      <c r="H826" s="13"/>
    </row>
    <row r="827" spans="8:8" ht="14.25" customHeight="1" x14ac:dyDescent="0.25">
      <c r="H827" s="13"/>
    </row>
    <row r="828" spans="8:8" ht="14.25" customHeight="1" x14ac:dyDescent="0.25">
      <c r="H828" s="13"/>
    </row>
    <row r="829" spans="8:8" ht="14.25" customHeight="1" x14ac:dyDescent="0.25">
      <c r="H829" s="13"/>
    </row>
    <row r="830" spans="8:8" ht="14.25" customHeight="1" x14ac:dyDescent="0.25">
      <c r="H830" s="13"/>
    </row>
    <row r="831" spans="8:8" ht="14.25" customHeight="1" x14ac:dyDescent="0.25">
      <c r="H831" s="13"/>
    </row>
    <row r="832" spans="8:8" ht="14.25" customHeight="1" x14ac:dyDescent="0.25">
      <c r="H832" s="13"/>
    </row>
    <row r="833" spans="8:8" ht="14.25" customHeight="1" x14ac:dyDescent="0.25">
      <c r="H833" s="13"/>
    </row>
    <row r="834" spans="8:8" ht="14.25" customHeight="1" x14ac:dyDescent="0.25">
      <c r="H834" s="13"/>
    </row>
    <row r="835" spans="8:8" ht="14.25" customHeight="1" x14ac:dyDescent="0.25">
      <c r="H835" s="13"/>
    </row>
    <row r="836" spans="8:8" ht="14.25" customHeight="1" x14ac:dyDescent="0.25">
      <c r="H836" s="13"/>
    </row>
    <row r="837" spans="8:8" ht="14.25" customHeight="1" x14ac:dyDescent="0.25">
      <c r="H837" s="13"/>
    </row>
    <row r="838" spans="8:8" ht="14.25" customHeight="1" x14ac:dyDescent="0.25">
      <c r="H838" s="13"/>
    </row>
    <row r="839" spans="8:8" ht="14.25" customHeight="1" x14ac:dyDescent="0.25">
      <c r="H839" s="13"/>
    </row>
    <row r="840" spans="8:8" ht="14.25" customHeight="1" x14ac:dyDescent="0.25">
      <c r="H840" s="13"/>
    </row>
    <row r="841" spans="8:8" ht="14.25" customHeight="1" x14ac:dyDescent="0.25">
      <c r="H841" s="13"/>
    </row>
    <row r="842" spans="8:8" ht="14.25" customHeight="1" x14ac:dyDescent="0.25">
      <c r="H842" s="13"/>
    </row>
    <row r="843" spans="8:8" ht="14.25" customHeight="1" x14ac:dyDescent="0.25">
      <c r="H843" s="13"/>
    </row>
    <row r="844" spans="8:8" ht="14.25" customHeight="1" x14ac:dyDescent="0.25">
      <c r="H844" s="13"/>
    </row>
    <row r="845" spans="8:8" ht="14.25" customHeight="1" x14ac:dyDescent="0.25">
      <c r="H845" s="13"/>
    </row>
    <row r="846" spans="8:8" ht="14.25" customHeight="1" x14ac:dyDescent="0.25">
      <c r="H846" s="13"/>
    </row>
    <row r="847" spans="8:8" ht="14.25" customHeight="1" x14ac:dyDescent="0.25">
      <c r="H847" s="13"/>
    </row>
    <row r="848" spans="8:8" ht="14.25" customHeight="1" x14ac:dyDescent="0.25">
      <c r="H848" s="13"/>
    </row>
    <row r="849" spans="8:8" ht="14.25" customHeight="1" x14ac:dyDescent="0.25">
      <c r="H849" s="13"/>
    </row>
    <row r="850" spans="8:8" ht="14.25" customHeight="1" x14ac:dyDescent="0.25">
      <c r="H850" s="13"/>
    </row>
    <row r="851" spans="8:8" ht="14.25" customHeight="1" x14ac:dyDescent="0.25">
      <c r="H851" s="13"/>
    </row>
    <row r="852" spans="8:8" ht="14.25" customHeight="1" x14ac:dyDescent="0.25">
      <c r="H852" s="13"/>
    </row>
    <row r="853" spans="8:8" ht="14.25" customHeight="1" x14ac:dyDescent="0.25">
      <c r="H853" s="13"/>
    </row>
    <row r="854" spans="8:8" ht="14.25" customHeight="1" x14ac:dyDescent="0.25">
      <c r="H854" s="13"/>
    </row>
    <row r="855" spans="8:8" ht="14.25" customHeight="1" x14ac:dyDescent="0.25">
      <c r="H855" s="13"/>
    </row>
    <row r="856" spans="8:8" ht="14.25" customHeight="1" x14ac:dyDescent="0.25">
      <c r="H856" s="13"/>
    </row>
    <row r="857" spans="8:8" ht="14.25" customHeight="1" x14ac:dyDescent="0.25">
      <c r="H857" s="13"/>
    </row>
    <row r="858" spans="8:8" ht="14.25" customHeight="1" x14ac:dyDescent="0.25">
      <c r="H858" s="13"/>
    </row>
    <row r="859" spans="8:8" ht="14.25" customHeight="1" x14ac:dyDescent="0.25">
      <c r="H859" s="13"/>
    </row>
    <row r="860" spans="8:8" ht="14.25" customHeight="1" x14ac:dyDescent="0.25">
      <c r="H860" s="13"/>
    </row>
    <row r="861" spans="8:8" ht="14.25" customHeight="1" x14ac:dyDescent="0.25">
      <c r="H861" s="13"/>
    </row>
    <row r="862" spans="8:8" ht="14.25" customHeight="1" x14ac:dyDescent="0.25">
      <c r="H862" s="13"/>
    </row>
    <row r="863" spans="8:8" ht="14.25" customHeight="1" x14ac:dyDescent="0.25">
      <c r="H863" s="13"/>
    </row>
    <row r="864" spans="8:8" ht="14.25" customHeight="1" x14ac:dyDescent="0.25">
      <c r="H864" s="13"/>
    </row>
    <row r="865" spans="8:8" ht="14.25" customHeight="1" x14ac:dyDescent="0.25">
      <c r="H865" s="13"/>
    </row>
    <row r="866" spans="8:8" ht="14.25" customHeight="1" x14ac:dyDescent="0.25">
      <c r="H866" s="13"/>
    </row>
    <row r="867" spans="8:8" ht="14.25" customHeight="1" x14ac:dyDescent="0.25">
      <c r="H867" s="13"/>
    </row>
    <row r="868" spans="8:8" ht="14.25" customHeight="1" x14ac:dyDescent="0.25">
      <c r="H868" s="13"/>
    </row>
    <row r="869" spans="8:8" ht="14.25" customHeight="1" x14ac:dyDescent="0.25">
      <c r="H869" s="13"/>
    </row>
    <row r="870" spans="8:8" ht="14.25" customHeight="1" x14ac:dyDescent="0.25">
      <c r="H870" s="13"/>
    </row>
    <row r="871" spans="8:8" ht="14.25" customHeight="1" x14ac:dyDescent="0.25">
      <c r="H871" s="13"/>
    </row>
    <row r="872" spans="8:8" ht="14.25" customHeight="1" x14ac:dyDescent="0.25">
      <c r="H872" s="13"/>
    </row>
    <row r="873" spans="8:8" ht="14.25" customHeight="1" x14ac:dyDescent="0.25">
      <c r="H873" s="13"/>
    </row>
    <row r="874" spans="8:8" ht="14.25" customHeight="1" x14ac:dyDescent="0.25">
      <c r="H874" s="13"/>
    </row>
    <row r="875" spans="8:8" ht="14.25" customHeight="1" x14ac:dyDescent="0.25">
      <c r="H875" s="13"/>
    </row>
    <row r="876" spans="8:8" ht="14.25" customHeight="1" x14ac:dyDescent="0.25">
      <c r="H876" s="13"/>
    </row>
    <row r="877" spans="8:8" ht="14.25" customHeight="1" x14ac:dyDescent="0.25">
      <c r="H877" s="13"/>
    </row>
    <row r="878" spans="8:8" ht="14.25" customHeight="1" x14ac:dyDescent="0.25">
      <c r="H878" s="13"/>
    </row>
    <row r="879" spans="8:8" ht="14.25" customHeight="1" x14ac:dyDescent="0.25">
      <c r="H879" s="13"/>
    </row>
    <row r="880" spans="8:8" ht="14.25" customHeight="1" x14ac:dyDescent="0.25">
      <c r="H880" s="13"/>
    </row>
    <row r="881" spans="8:8" ht="14.25" customHeight="1" x14ac:dyDescent="0.25">
      <c r="H881" s="13"/>
    </row>
    <row r="882" spans="8:8" ht="14.25" customHeight="1" x14ac:dyDescent="0.25">
      <c r="H882" s="13"/>
    </row>
    <row r="883" spans="8:8" ht="14.25" customHeight="1" x14ac:dyDescent="0.25">
      <c r="H883" s="13"/>
    </row>
    <row r="884" spans="8:8" ht="14.25" customHeight="1" x14ac:dyDescent="0.25">
      <c r="H884" s="13"/>
    </row>
    <row r="885" spans="8:8" ht="14.25" customHeight="1" x14ac:dyDescent="0.25">
      <c r="H885" s="13"/>
    </row>
    <row r="886" spans="8:8" ht="14.25" customHeight="1" x14ac:dyDescent="0.25">
      <c r="H886" s="13"/>
    </row>
    <row r="887" spans="8:8" ht="14.25" customHeight="1" x14ac:dyDescent="0.25">
      <c r="H887" s="13"/>
    </row>
    <row r="888" spans="8:8" ht="14.25" customHeight="1" x14ac:dyDescent="0.25">
      <c r="H888" s="13"/>
    </row>
    <row r="889" spans="8:8" ht="14.25" customHeight="1" x14ac:dyDescent="0.25">
      <c r="H889" s="13"/>
    </row>
    <row r="890" spans="8:8" ht="14.25" customHeight="1" x14ac:dyDescent="0.25">
      <c r="H890" s="13"/>
    </row>
    <row r="891" spans="8:8" ht="14.25" customHeight="1" x14ac:dyDescent="0.25">
      <c r="H891" s="13"/>
    </row>
    <row r="892" spans="8:8" ht="14.25" customHeight="1" x14ac:dyDescent="0.25">
      <c r="H892" s="13"/>
    </row>
    <row r="893" spans="8:8" ht="14.25" customHeight="1" x14ac:dyDescent="0.25">
      <c r="H893" s="13"/>
    </row>
    <row r="894" spans="8:8" ht="14.25" customHeight="1" x14ac:dyDescent="0.25">
      <c r="H894" s="13"/>
    </row>
    <row r="895" spans="8:8" ht="14.25" customHeight="1" x14ac:dyDescent="0.25">
      <c r="H895" s="13"/>
    </row>
    <row r="896" spans="8:8" ht="14.25" customHeight="1" x14ac:dyDescent="0.25">
      <c r="H896" s="13"/>
    </row>
    <row r="897" spans="8:8" ht="14.25" customHeight="1" x14ac:dyDescent="0.25">
      <c r="H897" s="13"/>
    </row>
    <row r="898" spans="8:8" ht="14.25" customHeight="1" x14ac:dyDescent="0.25">
      <c r="H898" s="13"/>
    </row>
    <row r="899" spans="8:8" ht="14.25" customHeight="1" x14ac:dyDescent="0.25">
      <c r="H899" s="13"/>
    </row>
    <row r="900" spans="8:8" ht="14.25" customHeight="1" x14ac:dyDescent="0.25">
      <c r="H900" s="13"/>
    </row>
    <row r="901" spans="8:8" ht="14.25" customHeight="1" x14ac:dyDescent="0.25">
      <c r="H901" s="13"/>
    </row>
    <row r="902" spans="8:8" ht="14.25" customHeight="1" x14ac:dyDescent="0.25">
      <c r="H902" s="13"/>
    </row>
    <row r="903" spans="8:8" ht="14.25" customHeight="1" x14ac:dyDescent="0.25">
      <c r="H903" s="13"/>
    </row>
    <row r="904" spans="8:8" ht="14.25" customHeight="1" x14ac:dyDescent="0.25">
      <c r="H904" s="13"/>
    </row>
    <row r="905" spans="8:8" ht="14.25" customHeight="1" x14ac:dyDescent="0.25">
      <c r="H905" s="13"/>
    </row>
    <row r="906" spans="8:8" ht="14.25" customHeight="1" x14ac:dyDescent="0.25">
      <c r="H906" s="13"/>
    </row>
    <row r="907" spans="8:8" ht="14.25" customHeight="1" x14ac:dyDescent="0.25">
      <c r="H907" s="13"/>
    </row>
    <row r="908" spans="8:8" ht="14.25" customHeight="1" x14ac:dyDescent="0.25">
      <c r="H908" s="13"/>
    </row>
    <row r="909" spans="8:8" ht="14.25" customHeight="1" x14ac:dyDescent="0.25">
      <c r="H909" s="13"/>
    </row>
    <row r="910" spans="8:8" ht="14.25" customHeight="1" x14ac:dyDescent="0.25">
      <c r="H910" s="13"/>
    </row>
    <row r="911" spans="8:8" ht="14.25" customHeight="1" x14ac:dyDescent="0.25">
      <c r="H911" s="13"/>
    </row>
    <row r="912" spans="8:8" ht="14.25" customHeight="1" x14ac:dyDescent="0.25">
      <c r="H912" s="13"/>
    </row>
    <row r="913" spans="8:8" ht="14.25" customHeight="1" x14ac:dyDescent="0.25">
      <c r="H913" s="13"/>
    </row>
    <row r="914" spans="8:8" ht="14.25" customHeight="1" x14ac:dyDescent="0.25">
      <c r="H914" s="13"/>
    </row>
    <row r="915" spans="8:8" ht="14.25" customHeight="1" x14ac:dyDescent="0.25">
      <c r="H915" s="13"/>
    </row>
    <row r="916" spans="8:8" ht="14.25" customHeight="1" x14ac:dyDescent="0.25">
      <c r="H916" s="13"/>
    </row>
    <row r="917" spans="8:8" ht="14.25" customHeight="1" x14ac:dyDescent="0.25">
      <c r="H917" s="13"/>
    </row>
    <row r="918" spans="8:8" ht="14.25" customHeight="1" x14ac:dyDescent="0.25">
      <c r="H918" s="13"/>
    </row>
    <row r="919" spans="8:8" ht="14.25" customHeight="1" x14ac:dyDescent="0.25">
      <c r="H919" s="13"/>
    </row>
    <row r="920" spans="8:8" ht="14.25" customHeight="1" x14ac:dyDescent="0.25">
      <c r="H920" s="13"/>
    </row>
    <row r="921" spans="8:8" ht="14.25" customHeight="1" x14ac:dyDescent="0.25">
      <c r="H921" s="13"/>
    </row>
    <row r="922" spans="8:8" ht="14.25" customHeight="1" x14ac:dyDescent="0.25">
      <c r="H922" s="13"/>
    </row>
    <row r="923" spans="8:8" ht="14.25" customHeight="1" x14ac:dyDescent="0.25">
      <c r="H923" s="13"/>
    </row>
    <row r="924" spans="8:8" ht="14.25" customHeight="1" x14ac:dyDescent="0.25">
      <c r="H924" s="13"/>
    </row>
    <row r="925" spans="8:8" ht="14.25" customHeight="1" x14ac:dyDescent="0.25">
      <c r="H925" s="13"/>
    </row>
    <row r="926" spans="8:8" ht="14.25" customHeight="1" x14ac:dyDescent="0.25">
      <c r="H926" s="13"/>
    </row>
    <row r="927" spans="8:8" ht="14.25" customHeight="1" x14ac:dyDescent="0.25">
      <c r="H927" s="13"/>
    </row>
    <row r="928" spans="8:8" ht="14.25" customHeight="1" x14ac:dyDescent="0.25">
      <c r="H928" s="13"/>
    </row>
    <row r="929" spans="8:8" ht="14.25" customHeight="1" x14ac:dyDescent="0.25">
      <c r="H929" s="13"/>
    </row>
    <row r="930" spans="8:8" ht="14.25" customHeight="1" x14ac:dyDescent="0.25">
      <c r="H930" s="13"/>
    </row>
    <row r="931" spans="8:8" ht="14.25" customHeight="1" x14ac:dyDescent="0.25">
      <c r="H931" s="13"/>
    </row>
    <row r="932" spans="8:8" ht="14.25" customHeight="1" x14ac:dyDescent="0.25">
      <c r="H932" s="13"/>
    </row>
    <row r="933" spans="8:8" ht="14.25" customHeight="1" x14ac:dyDescent="0.25">
      <c r="H933" s="13"/>
    </row>
    <row r="934" spans="8:8" ht="14.25" customHeight="1" x14ac:dyDescent="0.25">
      <c r="H934" s="13"/>
    </row>
    <row r="935" spans="8:8" ht="14.25" customHeight="1" x14ac:dyDescent="0.25">
      <c r="H935" s="13"/>
    </row>
    <row r="936" spans="8:8" ht="14.25" customHeight="1" x14ac:dyDescent="0.25">
      <c r="H936" s="13"/>
    </row>
    <row r="937" spans="8:8" ht="14.25" customHeight="1" x14ac:dyDescent="0.25">
      <c r="H937" s="13"/>
    </row>
    <row r="938" spans="8:8" ht="14.25" customHeight="1" x14ac:dyDescent="0.25">
      <c r="H938" s="13"/>
    </row>
    <row r="939" spans="8:8" ht="14.25" customHeight="1" x14ac:dyDescent="0.25">
      <c r="H939" s="13"/>
    </row>
    <row r="940" spans="8:8" ht="14.25" customHeight="1" x14ac:dyDescent="0.25">
      <c r="H940" s="13"/>
    </row>
    <row r="941" spans="8:8" ht="14.25" customHeight="1" x14ac:dyDescent="0.25">
      <c r="H941" s="13"/>
    </row>
    <row r="942" spans="8:8" ht="14.25" customHeight="1" x14ac:dyDescent="0.25">
      <c r="H942" s="13"/>
    </row>
    <row r="943" spans="8:8" ht="14.25" customHeight="1" x14ac:dyDescent="0.25">
      <c r="H943" s="13"/>
    </row>
    <row r="944" spans="8:8" ht="14.25" customHeight="1" x14ac:dyDescent="0.25">
      <c r="H944" s="13"/>
    </row>
    <row r="945" spans="8:8" ht="14.25" customHeight="1" x14ac:dyDescent="0.25">
      <c r="H945" s="13"/>
    </row>
    <row r="946" spans="8:8" ht="14.25" customHeight="1" x14ac:dyDescent="0.25">
      <c r="H946" s="13"/>
    </row>
    <row r="947" spans="8:8" ht="14.25" customHeight="1" x14ac:dyDescent="0.25">
      <c r="H947" s="13"/>
    </row>
    <row r="948" spans="8:8" ht="14.25" customHeight="1" x14ac:dyDescent="0.25">
      <c r="H948" s="13"/>
    </row>
    <row r="949" spans="8:8" ht="14.25" customHeight="1" x14ac:dyDescent="0.25">
      <c r="H949" s="13"/>
    </row>
    <row r="950" spans="8:8" ht="14.25" customHeight="1" x14ac:dyDescent="0.25">
      <c r="H950" s="13"/>
    </row>
    <row r="951" spans="8:8" ht="14.25" customHeight="1" x14ac:dyDescent="0.25">
      <c r="H951" s="13"/>
    </row>
    <row r="952" spans="8:8" ht="14.25" customHeight="1" x14ac:dyDescent="0.25">
      <c r="H952" s="13"/>
    </row>
    <row r="953" spans="8:8" ht="14.25" customHeight="1" x14ac:dyDescent="0.25">
      <c r="H953" s="13"/>
    </row>
    <row r="954" spans="8:8" ht="14.25" customHeight="1" x14ac:dyDescent="0.25">
      <c r="H954" s="13"/>
    </row>
    <row r="955" spans="8:8" ht="14.25" customHeight="1" x14ac:dyDescent="0.25">
      <c r="H955" s="13"/>
    </row>
    <row r="956" spans="8:8" ht="14.25" customHeight="1" x14ac:dyDescent="0.25">
      <c r="H956" s="13"/>
    </row>
    <row r="957" spans="8:8" ht="14.25" customHeight="1" x14ac:dyDescent="0.25">
      <c r="H957" s="13"/>
    </row>
    <row r="958" spans="8:8" ht="14.25" customHeight="1" x14ac:dyDescent="0.25">
      <c r="H958" s="13"/>
    </row>
    <row r="959" spans="8:8" ht="14.25" customHeight="1" x14ac:dyDescent="0.25">
      <c r="H959" s="13"/>
    </row>
    <row r="960" spans="8:8" ht="14.25" customHeight="1" x14ac:dyDescent="0.25">
      <c r="H960" s="13"/>
    </row>
    <row r="961" spans="8:8" ht="14.25" customHeight="1" x14ac:dyDescent="0.25">
      <c r="H961" s="13"/>
    </row>
    <row r="962" spans="8:8" ht="14.25" customHeight="1" x14ac:dyDescent="0.25">
      <c r="H962" s="13"/>
    </row>
    <row r="963" spans="8:8" ht="14.25" customHeight="1" x14ac:dyDescent="0.25">
      <c r="H963" s="13"/>
    </row>
    <row r="964" spans="8:8" ht="14.25" customHeight="1" x14ac:dyDescent="0.25">
      <c r="H964" s="13"/>
    </row>
    <row r="965" spans="8:8" ht="14.25" customHeight="1" x14ac:dyDescent="0.25">
      <c r="H965" s="13"/>
    </row>
    <row r="966" spans="8:8" ht="14.25" customHeight="1" x14ac:dyDescent="0.25">
      <c r="H966" s="13"/>
    </row>
    <row r="967" spans="8:8" ht="14.25" customHeight="1" x14ac:dyDescent="0.25">
      <c r="H967" s="13"/>
    </row>
    <row r="968" spans="8:8" ht="14.25" customHeight="1" x14ac:dyDescent="0.25">
      <c r="H968" s="13"/>
    </row>
    <row r="969" spans="8:8" ht="14.25" customHeight="1" x14ac:dyDescent="0.25">
      <c r="H969" s="13"/>
    </row>
    <row r="970" spans="8:8" ht="14.25" customHeight="1" x14ac:dyDescent="0.25">
      <c r="H970" s="13"/>
    </row>
    <row r="971" spans="8:8" ht="14.25" customHeight="1" x14ac:dyDescent="0.25">
      <c r="H971" s="13"/>
    </row>
    <row r="972" spans="8:8" ht="14.25" customHeight="1" x14ac:dyDescent="0.25">
      <c r="H972" s="13"/>
    </row>
    <row r="973" spans="8:8" ht="14.25" customHeight="1" x14ac:dyDescent="0.25">
      <c r="H973" s="13"/>
    </row>
    <row r="974" spans="8:8" ht="14.25" customHeight="1" x14ac:dyDescent="0.25">
      <c r="H974" s="13"/>
    </row>
    <row r="975" spans="8:8" ht="14.25" customHeight="1" x14ac:dyDescent="0.25">
      <c r="H975" s="13"/>
    </row>
    <row r="976" spans="8:8" ht="14.25" customHeight="1" x14ac:dyDescent="0.25">
      <c r="H976" s="13"/>
    </row>
    <row r="977" spans="8:8" ht="14.25" customHeight="1" x14ac:dyDescent="0.25">
      <c r="H977" s="13"/>
    </row>
    <row r="978" spans="8:8" ht="14.25" customHeight="1" x14ac:dyDescent="0.25">
      <c r="H978" s="13"/>
    </row>
    <row r="979" spans="8:8" ht="14.25" customHeight="1" x14ac:dyDescent="0.25">
      <c r="H979" s="13"/>
    </row>
    <row r="980" spans="8:8" ht="14.25" customHeight="1" x14ac:dyDescent="0.25">
      <c r="H980" s="13"/>
    </row>
    <row r="981" spans="8:8" ht="14.25" customHeight="1" x14ac:dyDescent="0.25">
      <c r="H981" s="13"/>
    </row>
    <row r="982" spans="8:8" ht="14.25" customHeight="1" x14ac:dyDescent="0.25">
      <c r="H982" s="13"/>
    </row>
    <row r="983" spans="8:8" ht="14.25" customHeight="1" x14ac:dyDescent="0.25">
      <c r="H983" s="13"/>
    </row>
    <row r="984" spans="8:8" ht="14.25" customHeight="1" x14ac:dyDescent="0.25">
      <c r="H984" s="13"/>
    </row>
    <row r="985" spans="8:8" ht="14.25" customHeight="1" x14ac:dyDescent="0.25">
      <c r="H985" s="13"/>
    </row>
    <row r="986" spans="8:8" ht="14.25" customHeight="1" x14ac:dyDescent="0.25">
      <c r="H986" s="13"/>
    </row>
    <row r="987" spans="8:8" ht="14.25" customHeight="1" x14ac:dyDescent="0.25">
      <c r="H987" s="13"/>
    </row>
    <row r="988" spans="8:8" ht="14.25" customHeight="1" x14ac:dyDescent="0.25">
      <c r="H988" s="13"/>
    </row>
    <row r="989" spans="8:8" ht="14.25" customHeight="1" x14ac:dyDescent="0.25">
      <c r="H989" s="13"/>
    </row>
    <row r="990" spans="8:8" ht="14.25" customHeight="1" x14ac:dyDescent="0.25">
      <c r="H990" s="13"/>
    </row>
    <row r="991" spans="8:8" ht="14.25" customHeight="1" x14ac:dyDescent="0.25">
      <c r="H991" s="13"/>
    </row>
    <row r="992" spans="8:8" ht="14.25" customHeight="1" x14ac:dyDescent="0.25">
      <c r="H992" s="13"/>
    </row>
    <row r="993" spans="8:8" ht="14.25" customHeight="1" x14ac:dyDescent="0.25">
      <c r="H993" s="13"/>
    </row>
    <row r="994" spans="8:8" ht="14.25" customHeight="1" x14ac:dyDescent="0.25">
      <c r="H994" s="13"/>
    </row>
    <row r="995" spans="8:8" ht="14.25" customHeight="1" x14ac:dyDescent="0.25">
      <c r="H995" s="13"/>
    </row>
    <row r="996" spans="8:8" ht="14.25" customHeight="1" x14ac:dyDescent="0.25">
      <c r="H996" s="13"/>
    </row>
    <row r="997" spans="8:8" ht="14.25" customHeight="1" x14ac:dyDescent="0.25">
      <c r="H997" s="13"/>
    </row>
    <row r="998" spans="8:8" ht="14.25" customHeight="1" x14ac:dyDescent="0.25">
      <c r="H998" s="13"/>
    </row>
    <row r="999" spans="8:8" ht="14.25" customHeight="1" x14ac:dyDescent="0.25">
      <c r="H999" s="13"/>
    </row>
    <row r="1000" spans="8:8" ht="14.25" customHeight="1" x14ac:dyDescent="0.25">
      <c r="H1000" s="13"/>
    </row>
    <row r="1001" spans="8:8" ht="14.25" customHeight="1" x14ac:dyDescent="0.25">
      <c r="H1001" s="13"/>
    </row>
    <row r="1002" spans="8:8" ht="14.25" customHeight="1" x14ac:dyDescent="0.25">
      <c r="H1002" s="13"/>
    </row>
    <row r="1003" spans="8:8" ht="14.25" customHeight="1" x14ac:dyDescent="0.25">
      <c r="H1003" s="13"/>
    </row>
  </sheetData>
  <autoFilter ref="A1:J156"/>
  <pageMargins left="0.7" right="0.7" top="0.75" bottom="0.75" header="0" footer="0"/>
  <pageSetup paperSize="9" orientation="portrait" r:id="rId1"/>
  <ignoredErrors>
    <ignoredError sqref="E22 I22:J22 E37 E62:I62 E67:I67 J70 F78:F79 F70:I70 E71:I71 E70 E55:I56 E141:H141 F152 F136 F65 J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JOVEM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Maurizia Sandrini</dc:creator>
  <cp:lastModifiedBy>Maurizia Sandrini</cp:lastModifiedBy>
  <dcterms:created xsi:type="dcterms:W3CDTF">2015-06-05T18:19:34Z</dcterms:created>
  <dcterms:modified xsi:type="dcterms:W3CDTF">2021-09-17T13:50:04Z</dcterms:modified>
</cp:coreProperties>
</file>