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https://diplomatiebel-my.sharepoint.com/personal/concepcion_munozgonzalez_diplobel_fed_be/Documents/Desktop/"/>
    </mc:Choice>
  </mc:AlternateContent>
  <xr:revisionPtr revIDLastSave="0" documentId="8_{9930EF1F-93EE-4413-A845-D62D2AB2C760}"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10" yWindow="-110" windowWidth="19420" windowHeight="10420" firstSheet="2" activeTab="13"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41" i="136"/>
  <c r="T40" i="136"/>
  <c r="T39" i="136"/>
  <c r="T38" i="136" s="1"/>
  <c r="T37" i="136" s="1"/>
  <c r="S38" i="136"/>
  <c r="R38" i="136"/>
  <c r="Q38" i="136"/>
  <c r="Q37" i="136" s="1"/>
  <c r="P38" i="136"/>
  <c r="O38" i="136"/>
  <c r="O37" i="136" s="1"/>
  <c r="S37" i="136"/>
  <c r="R37" i="136"/>
  <c r="P37" i="136"/>
  <c r="T36" i="136"/>
  <c r="T35" i="136"/>
  <c r="T34" i="136"/>
  <c r="S33" i="136"/>
  <c r="S32" i="136" s="1"/>
  <c r="R33" i="136"/>
  <c r="R26" i="136" s="1"/>
  <c r="R58" i="136" s="1"/>
  <c r="Q33" i="136"/>
  <c r="Q32" i="136" s="1"/>
  <c r="P33" i="136"/>
  <c r="P32" i="136" s="1"/>
  <c r="O33" i="136"/>
  <c r="O26" i="136" s="1"/>
  <c r="O58" i="136" s="1"/>
  <c r="T31" i="136"/>
  <c r="T30" i="136"/>
  <c r="T29" i="136"/>
  <c r="S28" i="136"/>
  <c r="R28" i="136"/>
  <c r="Q28" i="136"/>
  <c r="P28" i="136"/>
  <c r="O28" i="136"/>
  <c r="S27" i="136"/>
  <c r="R27" i="136"/>
  <c r="P27" i="136"/>
  <c r="O27" i="136"/>
  <c r="T23" i="136"/>
  <c r="T22" i="136"/>
  <c r="T21" i="136"/>
  <c r="T20" i="136"/>
  <c r="S20" i="136"/>
  <c r="R20" i="136"/>
  <c r="Q20" i="136"/>
  <c r="P20" i="136"/>
  <c r="O20" i="136"/>
  <c r="T19" i="136"/>
  <c r="T18" i="136"/>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41" i="135"/>
  <c r="T40" i="135"/>
  <c r="T39" i="135"/>
  <c r="T38" i="135" s="1"/>
  <c r="T37" i="135" s="1"/>
  <c r="S38" i="135"/>
  <c r="S37" i="135" s="1"/>
  <c r="R38" i="135"/>
  <c r="Q38" i="135"/>
  <c r="Q37" i="135" s="1"/>
  <c r="P38" i="135"/>
  <c r="P37" i="135" s="1"/>
  <c r="O38" i="135"/>
  <c r="O37" i="135" s="1"/>
  <c r="R37" i="135"/>
  <c r="T36" i="135"/>
  <c r="T35" i="135"/>
  <c r="T34" i="135"/>
  <c r="S33" i="135"/>
  <c r="S32" i="135" s="1"/>
  <c r="R33" i="135"/>
  <c r="R32" i="135" s="1"/>
  <c r="Q33" i="135"/>
  <c r="Q32" i="135" s="1"/>
  <c r="P33" i="135"/>
  <c r="P32" i="135" s="1"/>
  <c r="O33" i="135"/>
  <c r="O32" i="135" s="1"/>
  <c r="T31" i="135"/>
  <c r="T30" i="135"/>
  <c r="T29" i="135"/>
  <c r="T28" i="135"/>
  <c r="T27" i="135" s="1"/>
  <c r="S28" i="135"/>
  <c r="S26" i="135" s="1"/>
  <c r="S58" i="135" s="1"/>
  <c r="R28" i="135"/>
  <c r="R27" i="135" s="1"/>
  <c r="Q28" i="135"/>
  <c r="Q27" i="135" s="1"/>
  <c r="P28" i="135"/>
  <c r="P27" i="135" s="1"/>
  <c r="O28" i="135"/>
  <c r="O27" i="135" s="1"/>
  <c r="R26" i="135"/>
  <c r="R58" i="135" s="1"/>
  <c r="Q26" i="135"/>
  <c r="Q58" i="135" s="1"/>
  <c r="T23" i="135"/>
  <c r="T22" i="135"/>
  <c r="T21" i="135"/>
  <c r="S20" i="135"/>
  <c r="R20" i="135"/>
  <c r="Q20" i="135"/>
  <c r="P20" i="135"/>
  <c r="O20" i="135"/>
  <c r="T19" i="135"/>
  <c r="T18" i="135"/>
  <c r="T17" i="135"/>
  <c r="T16" i="135" s="1"/>
  <c r="S16" i="135"/>
  <c r="R16" i="135"/>
  <c r="Q16" i="135"/>
  <c r="P16" i="135"/>
  <c r="O16" i="135"/>
  <c r="T15" i="135"/>
  <c r="T14" i="135"/>
  <c r="T13" i="135"/>
  <c r="S12" i="135"/>
  <c r="R12" i="135"/>
  <c r="Q12" i="135"/>
  <c r="P12" i="135"/>
  <c r="O12" i="135"/>
  <c r="T11" i="135"/>
  <c r="T10" i="135"/>
  <c r="T9" i="135"/>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S38" i="134"/>
  <c r="S37" i="134" s="1"/>
  <c r="R38" i="134"/>
  <c r="R37" i="134" s="1"/>
  <c r="Q38" i="134"/>
  <c r="Q37" i="134" s="1"/>
  <c r="P38" i="134"/>
  <c r="P37" i="134" s="1"/>
  <c r="O38" i="134"/>
  <c r="T36" i="134"/>
  <c r="T35" i="134"/>
  <c r="T34" i="134"/>
  <c r="S33" i="134"/>
  <c r="S32" i="134" s="1"/>
  <c r="R33" i="134"/>
  <c r="R32" i="134" s="1"/>
  <c r="Q33" i="134"/>
  <c r="Q32" i="134" s="1"/>
  <c r="P33" i="134"/>
  <c r="O33" i="134"/>
  <c r="O32" i="134" s="1"/>
  <c r="T31" i="134"/>
  <c r="T30" i="134"/>
  <c r="T29" i="134"/>
  <c r="S28" i="134"/>
  <c r="S27" i="134" s="1"/>
  <c r="R28" i="134"/>
  <c r="R26" i="134" s="1"/>
  <c r="R58" i="134" s="1"/>
  <c r="Q28" i="134"/>
  <c r="Q27" i="134" s="1"/>
  <c r="P28" i="134"/>
  <c r="P27" i="134" s="1"/>
  <c r="O28" i="134"/>
  <c r="O27" i="134" s="1"/>
  <c r="S26" i="134"/>
  <c r="S58" i="134" s="1"/>
  <c r="T23" i="134"/>
  <c r="T22" i="134"/>
  <c r="T21" i="134"/>
  <c r="S20" i="134"/>
  <c r="R20" i="134"/>
  <c r="Q20" i="134"/>
  <c r="P20" i="134"/>
  <c r="O20" i="134"/>
  <c r="T19" i="134"/>
  <c r="T18" i="134"/>
  <c r="T17" i="134"/>
  <c r="S16" i="134"/>
  <c r="R16" i="134"/>
  <c r="Q16" i="134"/>
  <c r="P16" i="134"/>
  <c r="O16" i="134"/>
  <c r="T15" i="134"/>
  <c r="T14" i="134"/>
  <c r="T13" i="134"/>
  <c r="S12" i="134"/>
  <c r="R12" i="134"/>
  <c r="Q12" i="134"/>
  <c r="P12" i="134"/>
  <c r="O12" i="134"/>
  <c r="T11" i="134"/>
  <c r="T10" i="134"/>
  <c r="T9" i="134"/>
  <c r="T8" i="134" s="1"/>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S37" i="133" s="1"/>
  <c r="R38" i="133"/>
  <c r="R37" i="133" s="1"/>
  <c r="Q38" i="133"/>
  <c r="Q37" i="133" s="1"/>
  <c r="P38" i="133"/>
  <c r="P37" i="133" s="1"/>
  <c r="O38" i="133"/>
  <c r="O37" i="133"/>
  <c r="T36" i="133"/>
  <c r="T35" i="133"/>
  <c r="T34" i="133"/>
  <c r="T33" i="133" s="1"/>
  <c r="S33" i="133"/>
  <c r="S26" i="133" s="1"/>
  <c r="S58" i="133" s="1"/>
  <c r="R33" i="133"/>
  <c r="R32" i="133" s="1"/>
  <c r="Q33" i="133"/>
  <c r="Q32" i="133" s="1"/>
  <c r="P33" i="133"/>
  <c r="P32" i="133" s="1"/>
  <c r="O33" i="133"/>
  <c r="S32" i="133"/>
  <c r="O32" i="133"/>
  <c r="T31" i="133"/>
  <c r="T30" i="133"/>
  <c r="T29" i="133"/>
  <c r="S28" i="133"/>
  <c r="R28" i="133"/>
  <c r="R26" i="133" s="1"/>
  <c r="R58" i="133" s="1"/>
  <c r="Q28" i="133"/>
  <c r="P28" i="133"/>
  <c r="O28" i="133"/>
  <c r="S27" i="133"/>
  <c r="P27" i="133"/>
  <c r="P26" i="133"/>
  <c r="P58" i="133" s="1"/>
  <c r="T23" i="133"/>
  <c r="T22" i="133"/>
  <c r="T20" i="133" s="1"/>
  <c r="T21" i="133"/>
  <c r="S20" i="133"/>
  <c r="R20" i="133"/>
  <c r="Q20" i="133"/>
  <c r="P20" i="133"/>
  <c r="O20" i="133"/>
  <c r="T19" i="133"/>
  <c r="T18" i="133"/>
  <c r="T17" i="133"/>
  <c r="S16" i="133"/>
  <c r="R16" i="133"/>
  <c r="Q16" i="133"/>
  <c r="P16" i="133"/>
  <c r="O16" i="133"/>
  <c r="T15" i="133"/>
  <c r="T14" i="133"/>
  <c r="T13" i="133"/>
  <c r="S12" i="133"/>
  <c r="R12" i="133"/>
  <c r="Q12" i="133"/>
  <c r="P12" i="133"/>
  <c r="O12" i="133"/>
  <c r="T11" i="133"/>
  <c r="T10" i="133"/>
  <c r="T9" i="133"/>
  <c r="T8" i="133" s="1"/>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S57" i="132"/>
  <c r="R57" i="132"/>
  <c r="Q57" i="132"/>
  <c r="P57" i="132"/>
  <c r="O57" i="132"/>
  <c r="T42" i="132"/>
  <c r="T41" i="132"/>
  <c r="T40" i="132"/>
  <c r="T39" i="132"/>
  <c r="T38" i="132" s="1"/>
  <c r="S38" i="132"/>
  <c r="S37" i="132" s="1"/>
  <c r="R38" i="132"/>
  <c r="R37" i="132" s="1"/>
  <c r="Q38" i="132"/>
  <c r="Q37" i="132" s="1"/>
  <c r="P38" i="132"/>
  <c r="P37" i="132" s="1"/>
  <c r="O38" i="132"/>
  <c r="O37" i="132" s="1"/>
  <c r="T36" i="132"/>
  <c r="T35" i="132"/>
  <c r="T34" i="132"/>
  <c r="S33" i="132"/>
  <c r="R33" i="132"/>
  <c r="Q33" i="132"/>
  <c r="Q32" i="132" s="1"/>
  <c r="P33" i="132"/>
  <c r="O33" i="132"/>
  <c r="O32" i="132" s="1"/>
  <c r="R32" i="132"/>
  <c r="P32" i="132"/>
  <c r="T31" i="132"/>
  <c r="T30" i="132"/>
  <c r="T29" i="132"/>
  <c r="S28" i="132"/>
  <c r="S27" i="132" s="1"/>
  <c r="R28" i="132"/>
  <c r="Q28" i="132"/>
  <c r="P28" i="132"/>
  <c r="P26" i="132" s="1"/>
  <c r="P58" i="132" s="1"/>
  <c r="O28" i="132"/>
  <c r="O27" i="132" s="1"/>
  <c r="R27" i="132"/>
  <c r="P27" i="132"/>
  <c r="T23" i="132"/>
  <c r="T22" i="132"/>
  <c r="T21" i="132"/>
  <c r="T20" i="132" s="1"/>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S38" i="131"/>
  <c r="S37" i="131" s="1"/>
  <c r="R38" i="131"/>
  <c r="Q38" i="131"/>
  <c r="Q37" i="131" s="1"/>
  <c r="P38" i="131"/>
  <c r="O38" i="131"/>
  <c r="O37" i="131" s="1"/>
  <c r="R37" i="131"/>
  <c r="P37" i="131"/>
  <c r="T36" i="131"/>
  <c r="T35" i="131"/>
  <c r="T34" i="131"/>
  <c r="S33" i="131"/>
  <c r="S32" i="131" s="1"/>
  <c r="R33" i="131"/>
  <c r="R32" i="131" s="1"/>
  <c r="Q33" i="131"/>
  <c r="Q32" i="131" s="1"/>
  <c r="P33" i="131"/>
  <c r="O33" i="131"/>
  <c r="O32" i="131" s="1"/>
  <c r="P32" i="131"/>
  <c r="T31" i="131"/>
  <c r="T30" i="131"/>
  <c r="T29" i="131"/>
  <c r="T28" i="131" s="1"/>
  <c r="T27" i="131" s="1"/>
  <c r="S28" i="131"/>
  <c r="S27" i="131" s="1"/>
  <c r="R28" i="131"/>
  <c r="R27" i="131" s="1"/>
  <c r="Q28" i="131"/>
  <c r="Q26" i="131" s="1"/>
  <c r="Q58" i="131" s="1"/>
  <c r="P28" i="131"/>
  <c r="P26" i="131" s="1"/>
  <c r="P58" i="131" s="1"/>
  <c r="O28" i="131"/>
  <c r="O27" i="131" s="1"/>
  <c r="S26" i="131"/>
  <c r="S58" i="131" s="1"/>
  <c r="T23" i="131"/>
  <c r="T22" i="131"/>
  <c r="T21" i="131"/>
  <c r="T20" i="131" s="1"/>
  <c r="S20" i="131"/>
  <c r="R20" i="131"/>
  <c r="Q20" i="131"/>
  <c r="P20" i="131"/>
  <c r="O20" i="131"/>
  <c r="T19" i="131"/>
  <c r="T18" i="131"/>
  <c r="T17" i="131"/>
  <c r="S16" i="131"/>
  <c r="R16" i="131"/>
  <c r="Q16" i="131"/>
  <c r="P16" i="131"/>
  <c r="O16" i="131"/>
  <c r="T15" i="131"/>
  <c r="T14" i="131"/>
  <c r="T13" i="131"/>
  <c r="S12" i="131"/>
  <c r="R12" i="131"/>
  <c r="Q12" i="131"/>
  <c r="P12" i="131"/>
  <c r="O12" i="131"/>
  <c r="T11" i="131"/>
  <c r="T10" i="131"/>
  <c r="T9"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S38" i="130"/>
  <c r="S37" i="130" s="1"/>
  <c r="R38" i="130"/>
  <c r="Q38" i="130"/>
  <c r="Q37" i="130" s="1"/>
  <c r="P38" i="130"/>
  <c r="P37" i="130" s="1"/>
  <c r="O38" i="130"/>
  <c r="O37" i="130" s="1"/>
  <c r="R37" i="130"/>
  <c r="T36" i="130"/>
  <c r="T33" i="130" s="1"/>
  <c r="T32" i="130" s="1"/>
  <c r="T35" i="130"/>
  <c r="T34" i="130"/>
  <c r="S33" i="130"/>
  <c r="S32" i="130" s="1"/>
  <c r="R33" i="130"/>
  <c r="R32" i="130" s="1"/>
  <c r="Q33" i="130"/>
  <c r="Q32" i="130" s="1"/>
  <c r="P33" i="130"/>
  <c r="O33" i="130"/>
  <c r="O32" i="130" s="1"/>
  <c r="P32" i="130"/>
  <c r="T31" i="130"/>
  <c r="T30" i="130"/>
  <c r="T29" i="130"/>
  <c r="S28" i="130"/>
  <c r="R28" i="130"/>
  <c r="Q28" i="130"/>
  <c r="P28" i="130"/>
  <c r="O28" i="130"/>
  <c r="R27" i="130"/>
  <c r="P27" i="130"/>
  <c r="O27" i="130"/>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60" i="129"/>
  <c r="T59" i="129"/>
  <c r="S57" i="129"/>
  <c r="R57" i="129"/>
  <c r="Q57" i="129"/>
  <c r="P57" i="129"/>
  <c r="O57" i="129"/>
  <c r="T42" i="129"/>
  <c r="T41" i="129"/>
  <c r="T40" i="129"/>
  <c r="T39" i="129"/>
  <c r="S38" i="129"/>
  <c r="S37" i="129" s="1"/>
  <c r="R38" i="129"/>
  <c r="R37" i="129" s="1"/>
  <c r="Q38" i="129"/>
  <c r="Q37" i="129" s="1"/>
  <c r="P38" i="129"/>
  <c r="O38" i="129"/>
  <c r="O37" i="129" s="1"/>
  <c r="P37" i="129"/>
  <c r="T36" i="129"/>
  <c r="T35" i="129"/>
  <c r="T34" i="129"/>
  <c r="T33" i="129" s="1"/>
  <c r="S33" i="129"/>
  <c r="S32" i="129" s="1"/>
  <c r="R33" i="129"/>
  <c r="R32" i="129" s="1"/>
  <c r="Q33" i="129"/>
  <c r="P33" i="129"/>
  <c r="O33" i="129"/>
  <c r="O32" i="129" s="1"/>
  <c r="Q32" i="129"/>
  <c r="P32" i="129"/>
  <c r="T31" i="129"/>
  <c r="T30" i="129"/>
  <c r="T29" i="129"/>
  <c r="S28" i="129"/>
  <c r="S27" i="129" s="1"/>
  <c r="R28" i="129"/>
  <c r="Q28" i="129"/>
  <c r="Q27" i="129" s="1"/>
  <c r="P28" i="129"/>
  <c r="O28" i="129"/>
  <c r="O27" i="129" s="1"/>
  <c r="P27" i="129"/>
  <c r="S26" i="129"/>
  <c r="S58" i="129" s="1"/>
  <c r="P26" i="129"/>
  <c r="P58" i="129" s="1"/>
  <c r="T23" i="129"/>
  <c r="T22" i="129"/>
  <c r="T20" i="129" s="1"/>
  <c r="T21" i="129"/>
  <c r="S20" i="129"/>
  <c r="R20" i="129"/>
  <c r="Q20" i="129"/>
  <c r="P20" i="129"/>
  <c r="O20" i="129"/>
  <c r="T19" i="129"/>
  <c r="T18" i="129"/>
  <c r="T17" i="129"/>
  <c r="S16" i="129"/>
  <c r="R16" i="129"/>
  <c r="Q16" i="129"/>
  <c r="P16" i="129"/>
  <c r="O16" i="129"/>
  <c r="T15" i="129"/>
  <c r="T14" i="129"/>
  <c r="T13" i="129"/>
  <c r="S12" i="129"/>
  <c r="R12" i="129"/>
  <c r="Q12" i="129"/>
  <c r="P12" i="129"/>
  <c r="O12" i="129"/>
  <c r="T11" i="129"/>
  <c r="T8" i="129" s="1"/>
  <c r="T10" i="129"/>
  <c r="T9"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8" i="128" s="1"/>
  <c r="T37" i="128" s="1"/>
  <c r="T39" i="128"/>
  <c r="S38" i="128"/>
  <c r="S37" i="128" s="1"/>
  <c r="R38" i="128"/>
  <c r="Q38" i="128"/>
  <c r="Q37" i="128" s="1"/>
  <c r="P38" i="128"/>
  <c r="P37" i="128" s="1"/>
  <c r="O38" i="128"/>
  <c r="R37" i="128"/>
  <c r="O37" i="128"/>
  <c r="T36" i="128"/>
  <c r="T35" i="128"/>
  <c r="T34" i="128"/>
  <c r="T33" i="128"/>
  <c r="T32" i="128" s="1"/>
  <c r="S33" i="128"/>
  <c r="S32" i="128" s="1"/>
  <c r="R33" i="128"/>
  <c r="R26" i="128" s="1"/>
  <c r="R58" i="128" s="1"/>
  <c r="Q33" i="128"/>
  <c r="Q32" i="128" s="1"/>
  <c r="P33" i="128"/>
  <c r="P32" i="128" s="1"/>
  <c r="O33" i="128"/>
  <c r="O32" i="128" s="1"/>
  <c r="R32" i="128"/>
  <c r="T31" i="128"/>
  <c r="T30" i="128"/>
  <c r="T29" i="128"/>
  <c r="S28" i="128"/>
  <c r="R28" i="128"/>
  <c r="Q28" i="128"/>
  <c r="P28" i="128"/>
  <c r="O28" i="128"/>
  <c r="R27" i="128"/>
  <c r="P27" i="128"/>
  <c r="O27" i="128"/>
  <c r="T23" i="128"/>
  <c r="T22" i="128"/>
  <c r="T21" i="128"/>
  <c r="T20" i="128" s="1"/>
  <c r="S20" i="128"/>
  <c r="R20" i="128"/>
  <c r="Q20" i="128"/>
  <c r="P20" i="128"/>
  <c r="O20" i="128"/>
  <c r="T19" i="128"/>
  <c r="T18" i="128"/>
  <c r="T16" i="128" s="1"/>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38" i="127" s="1"/>
  <c r="T37" i="127" s="1"/>
  <c r="T40" i="127"/>
  <c r="T39" i="127"/>
  <c r="S38" i="127"/>
  <c r="S37" i="127" s="1"/>
  <c r="R38" i="127"/>
  <c r="R37" i="127" s="1"/>
  <c r="Q38" i="127"/>
  <c r="Q37" i="127" s="1"/>
  <c r="P38" i="127"/>
  <c r="P37" i="127" s="1"/>
  <c r="O38" i="127"/>
  <c r="O37" i="127" s="1"/>
  <c r="T36" i="127"/>
  <c r="T35" i="127"/>
  <c r="T33" i="127" s="1"/>
  <c r="T32" i="127" s="1"/>
  <c r="T34" i="127"/>
  <c r="S33" i="127"/>
  <c r="S32" i="127" s="1"/>
  <c r="R33" i="127"/>
  <c r="R32" i="127" s="1"/>
  <c r="Q33" i="127"/>
  <c r="P33" i="127"/>
  <c r="P32" i="127" s="1"/>
  <c r="O33" i="127"/>
  <c r="O32" i="127" s="1"/>
  <c r="Q32" i="127"/>
  <c r="T31" i="127"/>
  <c r="T30" i="127"/>
  <c r="T29" i="127"/>
  <c r="S28" i="127"/>
  <c r="S27" i="127" s="1"/>
  <c r="R28" i="127"/>
  <c r="Q28" i="127"/>
  <c r="Q27" i="127" s="1"/>
  <c r="P28" i="127"/>
  <c r="P27" i="127" s="1"/>
  <c r="O28" i="127"/>
  <c r="O27" i="127" s="1"/>
  <c r="R27" i="127"/>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T38" i="126" s="1"/>
  <c r="S38" i="126"/>
  <c r="S37" i="126" s="1"/>
  <c r="R38" i="126"/>
  <c r="Q38" i="126"/>
  <c r="Q37" i="126" s="1"/>
  <c r="P38" i="126"/>
  <c r="O38" i="126"/>
  <c r="R37" i="126"/>
  <c r="P37" i="126"/>
  <c r="O37" i="126"/>
  <c r="T36" i="126"/>
  <c r="T35" i="126"/>
  <c r="T34" i="126"/>
  <c r="T33" i="126" s="1"/>
  <c r="T32" i="126" s="1"/>
  <c r="S33" i="126"/>
  <c r="R33" i="126"/>
  <c r="Q33" i="126"/>
  <c r="Q32" i="126" s="1"/>
  <c r="P33" i="126"/>
  <c r="P32" i="126" s="1"/>
  <c r="O33" i="126"/>
  <c r="O32" i="126" s="1"/>
  <c r="S32" i="126"/>
  <c r="T31" i="126"/>
  <c r="T30" i="126"/>
  <c r="T29" i="126"/>
  <c r="T28" i="126" s="1"/>
  <c r="T27" i="126" s="1"/>
  <c r="S28" i="126"/>
  <c r="R28" i="126"/>
  <c r="Q28" i="126"/>
  <c r="Q26" i="126" s="1"/>
  <c r="Q58" i="126" s="1"/>
  <c r="P28" i="126"/>
  <c r="O28" i="126"/>
  <c r="O26" i="126" s="1"/>
  <c r="O58" i="126" s="1"/>
  <c r="R27" i="126"/>
  <c r="P27" i="126"/>
  <c r="O27" i="126"/>
  <c r="T23" i="126"/>
  <c r="T22" i="126"/>
  <c r="T21" i="126"/>
  <c r="T20" i="126" s="1"/>
  <c r="S20" i="126"/>
  <c r="R20" i="126"/>
  <c r="Q20" i="126"/>
  <c r="P20" i="126"/>
  <c r="O20" i="126"/>
  <c r="T19" i="126"/>
  <c r="T18" i="126"/>
  <c r="T17" i="126"/>
  <c r="S16" i="126"/>
  <c r="R16" i="126"/>
  <c r="Q16" i="126"/>
  <c r="P16" i="126"/>
  <c r="O16" i="126"/>
  <c r="T15" i="126"/>
  <c r="T14" i="126"/>
  <c r="T13" i="126"/>
  <c r="S12" i="126"/>
  <c r="R12" i="126"/>
  <c r="Q12" i="126"/>
  <c r="P12" i="126"/>
  <c r="O12" i="126"/>
  <c r="T11" i="126"/>
  <c r="T10" i="126"/>
  <c r="T9" i="126"/>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S57" i="125"/>
  <c r="R57" i="125"/>
  <c r="Q57" i="125"/>
  <c r="P57" i="125"/>
  <c r="O57" i="125"/>
  <c r="T42" i="125"/>
  <c r="T41" i="125"/>
  <c r="T40" i="125"/>
  <c r="T39" i="125"/>
  <c r="S38" i="125"/>
  <c r="S37" i="125" s="1"/>
  <c r="R38" i="125"/>
  <c r="R37" i="125" s="1"/>
  <c r="Q38" i="125"/>
  <c r="Q37" i="125" s="1"/>
  <c r="P38" i="125"/>
  <c r="P37" i="125" s="1"/>
  <c r="O38" i="125"/>
  <c r="O37" i="125" s="1"/>
  <c r="T36" i="125"/>
  <c r="T35" i="125"/>
  <c r="T33" i="125" s="1"/>
  <c r="T32" i="125" s="1"/>
  <c r="T34" i="125"/>
  <c r="S33" i="125"/>
  <c r="S32" i="125" s="1"/>
  <c r="R33" i="125"/>
  <c r="R32" i="125" s="1"/>
  <c r="Q33" i="125"/>
  <c r="Q32" i="125" s="1"/>
  <c r="P33" i="125"/>
  <c r="P32" i="125" s="1"/>
  <c r="O33" i="125"/>
  <c r="O32" i="125" s="1"/>
  <c r="T31" i="125"/>
  <c r="T30" i="125"/>
  <c r="T29" i="125"/>
  <c r="T28" i="125" s="1"/>
  <c r="T27" i="125" s="1"/>
  <c r="S28" i="125"/>
  <c r="S26" i="125" s="1"/>
  <c r="S58" i="125" s="1"/>
  <c r="R28" i="125"/>
  <c r="Q28" i="125"/>
  <c r="P28" i="125"/>
  <c r="O28" i="125"/>
  <c r="O27" i="125" s="1"/>
  <c r="T23" i="125"/>
  <c r="T22" i="125"/>
  <c r="T21" i="125"/>
  <c r="S20" i="125"/>
  <c r="R20" i="125"/>
  <c r="Q20" i="125"/>
  <c r="P20" i="125"/>
  <c r="O20" i="125"/>
  <c r="T19" i="125"/>
  <c r="T18" i="125"/>
  <c r="T17" i="125"/>
  <c r="S16" i="125"/>
  <c r="R16" i="125"/>
  <c r="Q16" i="125"/>
  <c r="P16" i="125"/>
  <c r="O16" i="125"/>
  <c r="T15" i="125"/>
  <c r="T14" i="125"/>
  <c r="T13" i="125"/>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40" i="124"/>
  <c r="T39" i="124"/>
  <c r="S38" i="124"/>
  <c r="S37" i="124" s="1"/>
  <c r="R38" i="124"/>
  <c r="R37" i="124" s="1"/>
  <c r="Q38" i="124"/>
  <c r="Q37" i="124" s="1"/>
  <c r="P38" i="124"/>
  <c r="P37" i="124" s="1"/>
  <c r="O38" i="124"/>
  <c r="T36" i="124"/>
  <c r="T35" i="124"/>
  <c r="T34" i="124"/>
  <c r="S33" i="124"/>
  <c r="S32" i="124" s="1"/>
  <c r="R33" i="124"/>
  <c r="R32" i="124" s="1"/>
  <c r="Q33" i="124"/>
  <c r="Q32" i="124" s="1"/>
  <c r="P33" i="124"/>
  <c r="O33" i="124"/>
  <c r="O32" i="124" s="1"/>
  <c r="T31" i="124"/>
  <c r="T28" i="124" s="1"/>
  <c r="T27" i="124" s="1"/>
  <c r="T30" i="124"/>
  <c r="T29" i="124"/>
  <c r="S28" i="124"/>
  <c r="S26" i="124" s="1"/>
  <c r="S58" i="124" s="1"/>
  <c r="R28" i="124"/>
  <c r="R26" i="124" s="1"/>
  <c r="R58" i="124" s="1"/>
  <c r="Q28" i="124"/>
  <c r="Q26" i="124" s="1"/>
  <c r="Q58" i="124" s="1"/>
  <c r="P28" i="124"/>
  <c r="O28" i="124"/>
  <c r="O27" i="124" s="1"/>
  <c r="P27" i="124"/>
  <c r="T23" i="124"/>
  <c r="T22" i="124"/>
  <c r="T21" i="124"/>
  <c r="S20" i="124"/>
  <c r="R20" i="124"/>
  <c r="Q20" i="124"/>
  <c r="P20" i="124"/>
  <c r="O20" i="124"/>
  <c r="T19" i="124"/>
  <c r="T16" i="124" s="1"/>
  <c r="T18" i="124"/>
  <c r="T17" i="124"/>
  <c r="S16" i="124"/>
  <c r="R16" i="124"/>
  <c r="Q16" i="124"/>
  <c r="P16" i="124"/>
  <c r="O16" i="124"/>
  <c r="T15" i="124"/>
  <c r="T14" i="124"/>
  <c r="T13" i="124"/>
  <c r="S12" i="124"/>
  <c r="R12" i="124"/>
  <c r="Q12" i="124"/>
  <c r="P12" i="124"/>
  <c r="O12" i="124"/>
  <c r="T11" i="124"/>
  <c r="T10" i="124"/>
  <c r="T9"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57" i="123" s="1"/>
  <c r="T60" i="123"/>
  <c r="T59" i="123"/>
  <c r="S57" i="123"/>
  <c r="R57" i="123"/>
  <c r="Q57" i="123"/>
  <c r="P57" i="123"/>
  <c r="O57" i="123"/>
  <c r="T42" i="123"/>
  <c r="T41" i="123"/>
  <c r="T40" i="123"/>
  <c r="T39" i="123"/>
  <c r="S38" i="123"/>
  <c r="S37" i="123" s="1"/>
  <c r="R38" i="123"/>
  <c r="R37" i="123" s="1"/>
  <c r="Q38" i="123"/>
  <c r="Q37" i="123" s="1"/>
  <c r="P38" i="123"/>
  <c r="P37" i="123" s="1"/>
  <c r="O38" i="123"/>
  <c r="O37" i="123" s="1"/>
  <c r="T36" i="123"/>
  <c r="T35" i="123"/>
  <c r="T34" i="123"/>
  <c r="T33" i="123"/>
  <c r="T32" i="123" s="1"/>
  <c r="S33" i="123"/>
  <c r="S32" i="123" s="1"/>
  <c r="R33" i="123"/>
  <c r="Q33" i="123"/>
  <c r="Q32" i="123" s="1"/>
  <c r="P33" i="123"/>
  <c r="O33" i="123"/>
  <c r="O32" i="123" s="1"/>
  <c r="R32" i="123"/>
  <c r="P32" i="123"/>
  <c r="T31" i="123"/>
  <c r="T30" i="123"/>
  <c r="T29" i="123"/>
  <c r="S28" i="123"/>
  <c r="S26" i="123" s="1"/>
  <c r="S58" i="123" s="1"/>
  <c r="R28" i="123"/>
  <c r="Q28" i="123"/>
  <c r="P28" i="123"/>
  <c r="O28" i="123"/>
  <c r="R27" i="123"/>
  <c r="T23" i="123"/>
  <c r="T20" i="123" s="1"/>
  <c r="T22" i="123"/>
  <c r="T21"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57" i="122" s="1"/>
  <c r="T60" i="122"/>
  <c r="T59" i="122"/>
  <c r="S57" i="122"/>
  <c r="R57" i="122"/>
  <c r="Q57" i="122"/>
  <c r="P57" i="122"/>
  <c r="O57" i="122"/>
  <c r="T42" i="122"/>
  <c r="T41" i="122"/>
  <c r="T40" i="122"/>
  <c r="T39" i="122"/>
  <c r="T38" i="122" s="1"/>
  <c r="T37" i="122" s="1"/>
  <c r="S38" i="122"/>
  <c r="S37" i="122" s="1"/>
  <c r="R38" i="122"/>
  <c r="Q38" i="122"/>
  <c r="Q37" i="122" s="1"/>
  <c r="P38" i="122"/>
  <c r="P37" i="122" s="1"/>
  <c r="O38" i="122"/>
  <c r="O37" i="122" s="1"/>
  <c r="R37" i="122"/>
  <c r="T36" i="122"/>
  <c r="T35" i="122"/>
  <c r="T34" i="122"/>
  <c r="S33" i="122"/>
  <c r="S32" i="122" s="1"/>
  <c r="R33" i="122"/>
  <c r="R32" i="122" s="1"/>
  <c r="Q33" i="122"/>
  <c r="Q32" i="122" s="1"/>
  <c r="P33" i="122"/>
  <c r="P32" i="122" s="1"/>
  <c r="O33" i="122"/>
  <c r="T31" i="122"/>
  <c r="T30" i="122"/>
  <c r="T29" i="122"/>
  <c r="S28" i="122"/>
  <c r="R28" i="122"/>
  <c r="Q28" i="122"/>
  <c r="P28" i="122"/>
  <c r="O28" i="122"/>
  <c r="O27" i="122" s="1"/>
  <c r="P27" i="122"/>
  <c r="T23" i="122"/>
  <c r="T22" i="122"/>
  <c r="T21" i="122"/>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8" i="122" s="1"/>
  <c r="T9"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57" i="121" s="1"/>
  <c r="T60" i="121"/>
  <c r="T59" i="121"/>
  <c r="S57" i="121"/>
  <c r="R57" i="121"/>
  <c r="Q57" i="121"/>
  <c r="P57" i="121"/>
  <c r="O57" i="121"/>
  <c r="T42" i="121"/>
  <c r="T41" i="121"/>
  <c r="T40" i="121"/>
  <c r="T39" i="121"/>
  <c r="T38" i="121" s="1"/>
  <c r="S38" i="121"/>
  <c r="S37" i="121" s="1"/>
  <c r="R38" i="121"/>
  <c r="R37" i="121" s="1"/>
  <c r="Q38" i="121"/>
  <c r="Q37" i="121" s="1"/>
  <c r="P38" i="121"/>
  <c r="P37" i="121" s="1"/>
  <c r="O38" i="121"/>
  <c r="O37" i="121" s="1"/>
  <c r="T36" i="121"/>
  <c r="T35" i="121"/>
  <c r="T34" i="121"/>
  <c r="S33" i="121"/>
  <c r="S32" i="121" s="1"/>
  <c r="R33" i="121"/>
  <c r="R32" i="121" s="1"/>
  <c r="Q33" i="121"/>
  <c r="Q32" i="121" s="1"/>
  <c r="P33" i="121"/>
  <c r="O33" i="121"/>
  <c r="O32" i="121" s="1"/>
  <c r="P32" i="121"/>
  <c r="T31" i="121"/>
  <c r="T30" i="121"/>
  <c r="T29" i="121"/>
  <c r="T28" i="121" s="1"/>
  <c r="T27" i="121" s="1"/>
  <c r="S28" i="121"/>
  <c r="S27" i="121" s="1"/>
  <c r="R28" i="121"/>
  <c r="Q28" i="121"/>
  <c r="P28" i="121"/>
  <c r="O28" i="121"/>
  <c r="R27" i="121"/>
  <c r="P27" i="121"/>
  <c r="S26" i="121"/>
  <c r="S58" i="121" s="1"/>
  <c r="T23" i="121"/>
  <c r="T22" i="121"/>
  <c r="T21" i="121"/>
  <c r="T20" i="121" s="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7" i="120" s="1"/>
  <c r="T59" i="120"/>
  <c r="S57" i="120"/>
  <c r="R57" i="120"/>
  <c r="Q57" i="120"/>
  <c r="P57" i="120"/>
  <c r="O57" i="120"/>
  <c r="T42" i="120"/>
  <c r="T41" i="120"/>
  <c r="T40" i="120"/>
  <c r="T39" i="120"/>
  <c r="S38" i="120"/>
  <c r="S37" i="120" s="1"/>
  <c r="R38" i="120"/>
  <c r="R37" i="120" s="1"/>
  <c r="Q38" i="120"/>
  <c r="Q37" i="120" s="1"/>
  <c r="P38" i="120"/>
  <c r="P37" i="120" s="1"/>
  <c r="O38" i="120"/>
  <c r="O37" i="120" s="1"/>
  <c r="T36" i="120"/>
  <c r="T35" i="120"/>
  <c r="T34" i="120"/>
  <c r="T33" i="120" s="1"/>
  <c r="T32" i="120" s="1"/>
  <c r="S33" i="120"/>
  <c r="S32" i="120" s="1"/>
  <c r="R33" i="120"/>
  <c r="R32" i="120" s="1"/>
  <c r="Q33" i="120"/>
  <c r="Q32" i="120" s="1"/>
  <c r="P33" i="120"/>
  <c r="O33" i="120"/>
  <c r="O32" i="120" s="1"/>
  <c r="P32" i="120"/>
  <c r="T31" i="120"/>
  <c r="T30" i="120"/>
  <c r="T29" i="120"/>
  <c r="T28" i="120"/>
  <c r="S28" i="120"/>
  <c r="S26" i="120" s="1"/>
  <c r="S58" i="120" s="1"/>
  <c r="R28" i="120"/>
  <c r="Q28" i="120"/>
  <c r="P28" i="120"/>
  <c r="O28" i="120"/>
  <c r="O27" i="120" s="1"/>
  <c r="R27" i="120"/>
  <c r="P27" i="120"/>
  <c r="R26" i="120"/>
  <c r="R58" i="120" s="1"/>
  <c r="O26" i="120"/>
  <c r="O58" i="120" s="1"/>
  <c r="T23" i="120"/>
  <c r="T22" i="120"/>
  <c r="T21" i="120"/>
  <c r="T20" i="120" s="1"/>
  <c r="S20" i="120"/>
  <c r="R20" i="120"/>
  <c r="Q20" i="120"/>
  <c r="P20" i="120"/>
  <c r="O20" i="120"/>
  <c r="T19" i="120"/>
  <c r="T18" i="120"/>
  <c r="T17" i="120"/>
  <c r="T16" i="120"/>
  <c r="S16" i="120"/>
  <c r="R16" i="120"/>
  <c r="Q16" i="120"/>
  <c r="P16" i="120"/>
  <c r="O16" i="120"/>
  <c r="T15" i="120"/>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R37" i="119" s="1"/>
  <c r="Q38" i="119"/>
  <c r="Q37" i="119" s="1"/>
  <c r="P38" i="119"/>
  <c r="O38" i="119"/>
  <c r="O37" i="119" s="1"/>
  <c r="P37" i="119"/>
  <c r="T36" i="119"/>
  <c r="T35" i="119"/>
  <c r="T34" i="119"/>
  <c r="S33" i="119"/>
  <c r="R33" i="119"/>
  <c r="R32" i="119" s="1"/>
  <c r="Q33" i="119"/>
  <c r="Q32" i="119" s="1"/>
  <c r="P33" i="119"/>
  <c r="P32" i="119" s="1"/>
  <c r="O33" i="119"/>
  <c r="O32" i="119" s="1"/>
  <c r="S32" i="119"/>
  <c r="T31" i="119"/>
  <c r="T30" i="119"/>
  <c r="T29" i="119"/>
  <c r="S28" i="119"/>
  <c r="R28" i="119"/>
  <c r="Q28" i="119"/>
  <c r="Q26" i="119" s="1"/>
  <c r="Q58" i="119" s="1"/>
  <c r="P28" i="119"/>
  <c r="O28" i="119"/>
  <c r="P27" i="119"/>
  <c r="O27" i="119"/>
  <c r="O26" i="119"/>
  <c r="O58" i="119" s="1"/>
  <c r="T23" i="119"/>
  <c r="T22" i="119"/>
  <c r="T20" i="119" s="1"/>
  <c r="T21" i="119"/>
  <c r="S20" i="119"/>
  <c r="R20" i="119"/>
  <c r="Q20" i="119"/>
  <c r="P20" i="119"/>
  <c r="O20" i="119"/>
  <c r="T19" i="119"/>
  <c r="T18" i="119"/>
  <c r="T17" i="119"/>
  <c r="S16" i="119"/>
  <c r="R16" i="119"/>
  <c r="Q16" i="119"/>
  <c r="P16" i="119"/>
  <c r="O16" i="119"/>
  <c r="T15" i="119"/>
  <c r="T14" i="119"/>
  <c r="T13" i="119"/>
  <c r="S12" i="119"/>
  <c r="R12" i="119"/>
  <c r="Q12" i="119"/>
  <c r="P12" i="119"/>
  <c r="O12" i="119"/>
  <c r="T11" i="119"/>
  <c r="T10" i="119"/>
  <c r="T9" i="119"/>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s="1"/>
  <c r="S57" i="118"/>
  <c r="R57" i="118"/>
  <c r="Q57" i="118"/>
  <c r="P57" i="118"/>
  <c r="O57" i="118"/>
  <c r="T42" i="118"/>
  <c r="T41" i="118"/>
  <c r="T40" i="118"/>
  <c r="T39" i="118"/>
  <c r="T38" i="118" s="1"/>
  <c r="S38" i="118"/>
  <c r="S37" i="118" s="1"/>
  <c r="R38" i="118"/>
  <c r="R37" i="118" s="1"/>
  <c r="Q38" i="118"/>
  <c r="Q37" i="118" s="1"/>
  <c r="P38" i="118"/>
  <c r="O38" i="118"/>
  <c r="O37" i="118" s="1"/>
  <c r="P37" i="118"/>
  <c r="T36" i="118"/>
  <c r="T35" i="118"/>
  <c r="T34" i="118"/>
  <c r="S33" i="118"/>
  <c r="S32" i="118" s="1"/>
  <c r="R33" i="118"/>
  <c r="Q33" i="118"/>
  <c r="Q32" i="118" s="1"/>
  <c r="P33" i="118"/>
  <c r="O33" i="118"/>
  <c r="O32" i="118" s="1"/>
  <c r="R32" i="118"/>
  <c r="P32" i="118"/>
  <c r="T31" i="118"/>
  <c r="T30" i="118"/>
  <c r="T29" i="118"/>
  <c r="S28" i="118"/>
  <c r="R28" i="118"/>
  <c r="Q28" i="118"/>
  <c r="P28" i="118"/>
  <c r="O28" i="118"/>
  <c r="O27" i="118" s="1"/>
  <c r="R27" i="118"/>
  <c r="P27" i="118"/>
  <c r="T23" i="118"/>
  <c r="T22" i="118"/>
  <c r="T21" i="118"/>
  <c r="T20" i="118" s="1"/>
  <c r="S20" i="118"/>
  <c r="R20" i="118"/>
  <c r="Q20" i="118"/>
  <c r="P20" i="118"/>
  <c r="O20" i="118"/>
  <c r="T19" i="118"/>
  <c r="T18" i="118"/>
  <c r="T17" i="118"/>
  <c r="T16" i="118"/>
  <c r="S16" i="118"/>
  <c r="R16" i="118"/>
  <c r="Q16" i="118"/>
  <c r="P16" i="118"/>
  <c r="O16" i="118"/>
  <c r="T15" i="118"/>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S57" i="117"/>
  <c r="R57" i="117"/>
  <c r="Q57" i="117"/>
  <c r="P57" i="117"/>
  <c r="O57" i="117"/>
  <c r="T42" i="117"/>
  <c r="T41" i="117"/>
  <c r="T40" i="117"/>
  <c r="T39" i="117"/>
  <c r="S38" i="117"/>
  <c r="S37" i="117" s="1"/>
  <c r="R38" i="117"/>
  <c r="R37" i="117" s="1"/>
  <c r="Q38" i="117"/>
  <c r="Q37" i="117" s="1"/>
  <c r="P38" i="117"/>
  <c r="O38" i="117"/>
  <c r="O37" i="117" s="1"/>
  <c r="P37" i="117"/>
  <c r="T36" i="117"/>
  <c r="T35" i="117"/>
  <c r="T34" i="117"/>
  <c r="T33" i="117" s="1"/>
  <c r="T32" i="117" s="1"/>
  <c r="S33" i="117"/>
  <c r="S32" i="117" s="1"/>
  <c r="R33" i="117"/>
  <c r="R32" i="117" s="1"/>
  <c r="Q33" i="117"/>
  <c r="Q32" i="117" s="1"/>
  <c r="P33" i="117"/>
  <c r="O33" i="117"/>
  <c r="O32" i="117" s="1"/>
  <c r="P32" i="117"/>
  <c r="T31" i="117"/>
  <c r="T30" i="117"/>
  <c r="T29" i="117"/>
  <c r="S28" i="117"/>
  <c r="R28" i="117"/>
  <c r="R26" i="117" s="1"/>
  <c r="R58" i="117" s="1"/>
  <c r="Q28" i="117"/>
  <c r="P28" i="117"/>
  <c r="O28" i="117"/>
  <c r="O26" i="117" s="1"/>
  <c r="O58" i="117" s="1"/>
  <c r="P27" i="117"/>
  <c r="T23" i="117"/>
  <c r="T22" i="117"/>
  <c r="T21" i="117"/>
  <c r="T20" i="117" s="1"/>
  <c r="S20" i="117"/>
  <c r="R20" i="117"/>
  <c r="Q20" i="117"/>
  <c r="P20" i="117"/>
  <c r="O20" i="117"/>
  <c r="T19" i="117"/>
  <c r="T18" i="117"/>
  <c r="T17" i="117"/>
  <c r="S16" i="117"/>
  <c r="R16" i="117"/>
  <c r="Q16" i="117"/>
  <c r="P16" i="117"/>
  <c r="O16" i="117"/>
  <c r="T15" i="117"/>
  <c r="T14" i="117"/>
  <c r="T13" i="117"/>
  <c r="S12" i="117"/>
  <c r="R12" i="117"/>
  <c r="Q12" i="117"/>
  <c r="P12" i="117"/>
  <c r="O12" i="117"/>
  <c r="T11" i="117"/>
  <c r="T10" i="117"/>
  <c r="T9" i="117"/>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57" i="116" s="1"/>
  <c r="T61" i="116"/>
  <c r="T60" i="116"/>
  <c r="T59" i="116"/>
  <c r="S57" i="116"/>
  <c r="R57" i="116"/>
  <c r="Q57" i="116"/>
  <c r="P57" i="116"/>
  <c r="O57" i="116"/>
  <c r="T42" i="116"/>
  <c r="T41" i="116"/>
  <c r="T40" i="116"/>
  <c r="T39" i="116"/>
  <c r="S38" i="116"/>
  <c r="S37" i="116" s="1"/>
  <c r="R38" i="116"/>
  <c r="Q38" i="116"/>
  <c r="Q37" i="116" s="1"/>
  <c r="P38" i="116"/>
  <c r="O38" i="116"/>
  <c r="R37" i="116"/>
  <c r="P37" i="116"/>
  <c r="O37" i="116"/>
  <c r="T36" i="116"/>
  <c r="T35" i="116"/>
  <c r="T34" i="116"/>
  <c r="T33" i="116" s="1"/>
  <c r="T32" i="116" s="1"/>
  <c r="S33" i="116"/>
  <c r="R33" i="116"/>
  <c r="Q33" i="116"/>
  <c r="Q32" i="116" s="1"/>
  <c r="P33" i="116"/>
  <c r="O33" i="116"/>
  <c r="O32" i="116" s="1"/>
  <c r="S32" i="116"/>
  <c r="R32" i="116"/>
  <c r="P32" i="116"/>
  <c r="T31" i="116"/>
  <c r="T30" i="116"/>
  <c r="T29" i="116"/>
  <c r="T28" i="116" s="1"/>
  <c r="S28" i="116"/>
  <c r="S27" i="116" s="1"/>
  <c r="R28" i="116"/>
  <c r="Q28" i="116"/>
  <c r="P28" i="116"/>
  <c r="P26" i="116" s="1"/>
  <c r="P58" i="116" s="1"/>
  <c r="O28" i="116"/>
  <c r="O26" i="116" s="1"/>
  <c r="O58" i="116" s="1"/>
  <c r="R27" i="116"/>
  <c r="O27" i="116"/>
  <c r="T23" i="116"/>
  <c r="T22" i="116"/>
  <c r="T21" i="116"/>
  <c r="T20" i="116" s="1"/>
  <c r="S20" i="116"/>
  <c r="R20" i="116"/>
  <c r="Q20" i="116"/>
  <c r="P20" i="116"/>
  <c r="O20" i="116"/>
  <c r="T19" i="116"/>
  <c r="T18" i="116"/>
  <c r="T17" i="116"/>
  <c r="S16" i="116"/>
  <c r="R16" i="116"/>
  <c r="Q16" i="116"/>
  <c r="P16" i="116"/>
  <c r="O16" i="116"/>
  <c r="T15" i="116"/>
  <c r="T14" i="116"/>
  <c r="T13" i="116"/>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60" i="115"/>
  <c r="T59" i="115"/>
  <c r="S57" i="115"/>
  <c r="R57" i="115"/>
  <c r="Q57" i="115"/>
  <c r="P57" i="115"/>
  <c r="O57" i="115"/>
  <c r="T42" i="115"/>
  <c r="T41" i="115"/>
  <c r="T40" i="115"/>
  <c r="T39" i="115"/>
  <c r="T38" i="115" s="1"/>
  <c r="T37" i="115" s="1"/>
  <c r="S38" i="115"/>
  <c r="S37" i="115" s="1"/>
  <c r="R38" i="115"/>
  <c r="Q38" i="115"/>
  <c r="Q37" i="115" s="1"/>
  <c r="P38" i="115"/>
  <c r="P37" i="115" s="1"/>
  <c r="O38" i="115"/>
  <c r="O37" i="115" s="1"/>
  <c r="R37" i="115"/>
  <c r="T36" i="115"/>
  <c r="T35" i="115"/>
  <c r="T34" i="115"/>
  <c r="S33" i="115"/>
  <c r="S32" i="115" s="1"/>
  <c r="R33" i="115"/>
  <c r="R32" i="115" s="1"/>
  <c r="Q33" i="115"/>
  <c r="Q32" i="115" s="1"/>
  <c r="P33" i="115"/>
  <c r="P32" i="115" s="1"/>
  <c r="O33" i="115"/>
  <c r="O32" i="115" s="1"/>
  <c r="T31" i="115"/>
  <c r="T30" i="115"/>
  <c r="T29" i="115"/>
  <c r="T28" i="115"/>
  <c r="T27" i="115" s="1"/>
  <c r="S28" i="115"/>
  <c r="S26" i="115" s="1"/>
  <c r="S58" i="115" s="1"/>
  <c r="R28" i="115"/>
  <c r="R27" i="115" s="1"/>
  <c r="Q28" i="115"/>
  <c r="P28" i="115"/>
  <c r="P27" i="115" s="1"/>
  <c r="O28" i="115"/>
  <c r="O27" i="115" s="1"/>
  <c r="T23" i="115"/>
  <c r="T22" i="115"/>
  <c r="T21" i="115"/>
  <c r="T20" i="115" s="1"/>
  <c r="S20" i="115"/>
  <c r="R20" i="115"/>
  <c r="Q20" i="115"/>
  <c r="P20" i="115"/>
  <c r="O20" i="115"/>
  <c r="T19" i="115"/>
  <c r="T18" i="115"/>
  <c r="T17" i="115"/>
  <c r="S16" i="115"/>
  <c r="R16" i="115"/>
  <c r="Q16" i="115"/>
  <c r="P16" i="115"/>
  <c r="O16" i="115"/>
  <c r="T15" i="115"/>
  <c r="T14" i="115"/>
  <c r="T13" i="115"/>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R27" i="114" s="1"/>
  <c r="Q28" i="114"/>
  <c r="P28" i="114"/>
  <c r="O28" i="114"/>
  <c r="O27" i="114" s="1"/>
  <c r="T23" i="114"/>
  <c r="T22" i="114"/>
  <c r="T21" i="114"/>
  <c r="S20" i="114"/>
  <c r="R20" i="114"/>
  <c r="Q20" i="114"/>
  <c r="P20" i="114"/>
  <c r="O20" i="114"/>
  <c r="T19" i="114"/>
  <c r="T18" i="114"/>
  <c r="T17" i="114"/>
  <c r="S16" i="114"/>
  <c r="R16" i="114"/>
  <c r="Q16" i="114"/>
  <c r="P16" i="114"/>
  <c r="O16" i="114"/>
  <c r="T15" i="114"/>
  <c r="T14" i="114"/>
  <c r="T13" i="114"/>
  <c r="S12" i="114"/>
  <c r="R12" i="114"/>
  <c r="Q12" i="114"/>
  <c r="P12" i="114"/>
  <c r="O12" i="114"/>
  <c r="T11" i="114"/>
  <c r="T10" i="114"/>
  <c r="T9" i="114"/>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57" i="90" s="1"/>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P27" i="90" s="1"/>
  <c r="O28" i="90"/>
  <c r="T23" i="90"/>
  <c r="T22" i="90"/>
  <c r="T21" i="90"/>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s="1"/>
  <c r="Q26" i="116" l="1"/>
  <c r="Q58" i="116" s="1"/>
  <c r="O27" i="117"/>
  <c r="T28" i="117"/>
  <c r="T27" i="117" s="1"/>
  <c r="T38" i="117"/>
  <c r="T37" i="117" s="1"/>
  <c r="B37" i="117" s="1"/>
  <c r="T33" i="118"/>
  <c r="T32" i="118" s="1"/>
  <c r="B32" i="118" s="1"/>
  <c r="R26" i="119"/>
  <c r="R58" i="119" s="1"/>
  <c r="T38" i="119"/>
  <c r="T37" i="119" s="1"/>
  <c r="B37" i="119" s="1"/>
  <c r="T28" i="122"/>
  <c r="T27" i="122" s="1"/>
  <c r="T20" i="125"/>
  <c r="T28" i="127"/>
  <c r="T27" i="127" s="1"/>
  <c r="T57" i="115"/>
  <c r="S26" i="119"/>
  <c r="S58" i="119" s="1"/>
  <c r="P26" i="122"/>
  <c r="P58" i="122" s="1"/>
  <c r="O37" i="124"/>
  <c r="O26" i="124"/>
  <c r="O58" i="124" s="1"/>
  <c r="O37" i="134"/>
  <c r="O26" i="134"/>
  <c r="O58" i="134" s="1"/>
  <c r="O26" i="115"/>
  <c r="O58" i="115" s="1"/>
  <c r="R26" i="115"/>
  <c r="R58" i="115" s="1"/>
  <c r="T16" i="90"/>
  <c r="T12" i="114"/>
  <c r="S26" i="116"/>
  <c r="S58" i="116" s="1"/>
  <c r="T38" i="116"/>
  <c r="T37" i="116" s="1"/>
  <c r="R27" i="117"/>
  <c r="T57" i="117"/>
  <c r="T28" i="119"/>
  <c r="T27" i="119" s="1"/>
  <c r="T57" i="119"/>
  <c r="O27" i="123"/>
  <c r="O26" i="123"/>
  <c r="O58" i="123" s="1"/>
  <c r="P32" i="124"/>
  <c r="P26" i="124"/>
  <c r="P58" i="124" s="1"/>
  <c r="O26" i="125"/>
  <c r="O58" i="125" s="1"/>
  <c r="B27" i="127"/>
  <c r="P26" i="128"/>
  <c r="P58" i="128" s="1"/>
  <c r="B32" i="128"/>
  <c r="T32" i="129"/>
  <c r="P26" i="134"/>
  <c r="P58" i="134" s="1"/>
  <c r="P32" i="134"/>
  <c r="T27" i="116"/>
  <c r="T37" i="118"/>
  <c r="Q26" i="118"/>
  <c r="Q58" i="118" s="1"/>
  <c r="T37" i="120"/>
  <c r="B37" i="120" s="1"/>
  <c r="T38" i="120"/>
  <c r="P26" i="123"/>
  <c r="P58" i="123" s="1"/>
  <c r="P27" i="123"/>
  <c r="T38" i="125"/>
  <c r="T37" i="125" s="1"/>
  <c r="B37" i="125" s="1"/>
  <c r="T37" i="126"/>
  <c r="B37" i="126" s="1"/>
  <c r="T32" i="133"/>
  <c r="T16" i="115"/>
  <c r="P27" i="116"/>
  <c r="T8" i="117"/>
  <c r="T12" i="117"/>
  <c r="T16" i="117"/>
  <c r="P26" i="117"/>
  <c r="P58" i="117" s="1"/>
  <c r="R26" i="118"/>
  <c r="R58" i="118" s="1"/>
  <c r="P26" i="118"/>
  <c r="P58" i="118" s="1"/>
  <c r="R27" i="119"/>
  <c r="O27" i="121"/>
  <c r="O26" i="121"/>
  <c r="O58" i="121" s="1"/>
  <c r="T33" i="121"/>
  <c r="T32" i="121" s="1"/>
  <c r="T37" i="121"/>
  <c r="O32" i="122"/>
  <c r="O26" i="122"/>
  <c r="O58" i="122" s="1"/>
  <c r="Q27" i="130"/>
  <c r="Q26" i="130"/>
  <c r="Q58" i="130" s="1"/>
  <c r="S32" i="132"/>
  <c r="S26" i="132"/>
  <c r="S58" i="132" s="1"/>
  <c r="O26" i="133"/>
  <c r="O58" i="133" s="1"/>
  <c r="O27" i="133"/>
  <c r="T57" i="114"/>
  <c r="Q26" i="115"/>
  <c r="Q58" i="115" s="1"/>
  <c r="Q26" i="117"/>
  <c r="Q58" i="117" s="1"/>
  <c r="S26" i="118"/>
  <c r="S58" i="118" s="1"/>
  <c r="T8" i="119"/>
  <c r="T12" i="119"/>
  <c r="T16" i="119"/>
  <c r="T33" i="119"/>
  <c r="T32" i="119" s="1"/>
  <c r="B32" i="119" s="1"/>
  <c r="P26" i="120"/>
  <c r="P58" i="120" s="1"/>
  <c r="T8" i="121"/>
  <c r="T12" i="121"/>
  <c r="T16" i="121"/>
  <c r="P26" i="121"/>
  <c r="P58" i="121" s="1"/>
  <c r="Q26" i="122"/>
  <c r="Q58" i="122" s="1"/>
  <c r="T20" i="124"/>
  <c r="B32" i="125"/>
  <c r="T57" i="126"/>
  <c r="R26" i="127"/>
  <c r="R58" i="127" s="1"/>
  <c r="O26" i="128"/>
  <c r="O58" i="128" s="1"/>
  <c r="S26" i="128"/>
  <c r="S58" i="128" s="1"/>
  <c r="T20" i="134"/>
  <c r="T12" i="116"/>
  <c r="T16" i="116"/>
  <c r="O26" i="118"/>
  <c r="O58" i="118" s="1"/>
  <c r="Q26" i="121"/>
  <c r="Q58" i="121" s="1"/>
  <c r="T20" i="122"/>
  <c r="R26" i="122"/>
  <c r="R58" i="122" s="1"/>
  <c r="R27" i="122"/>
  <c r="T8" i="124"/>
  <c r="R26" i="125"/>
  <c r="R58" i="125" s="1"/>
  <c r="R27" i="125"/>
  <c r="R26" i="126"/>
  <c r="R58" i="126" s="1"/>
  <c r="R32" i="126"/>
  <c r="T28" i="128"/>
  <c r="T27" i="128" s="1"/>
  <c r="T57" i="132"/>
  <c r="T37" i="132"/>
  <c r="B37" i="132" s="1"/>
  <c r="O32" i="136"/>
  <c r="T33" i="122"/>
  <c r="T32" i="122" s="1"/>
  <c r="T12" i="125"/>
  <c r="R26" i="130"/>
  <c r="R58" i="130" s="1"/>
  <c r="B32" i="130"/>
  <c r="T38" i="130"/>
  <c r="T37" i="130" s="1"/>
  <c r="P27" i="131"/>
  <c r="Q26" i="132"/>
  <c r="Q58" i="132" s="1"/>
  <c r="T33" i="134"/>
  <c r="T32" i="134" s="1"/>
  <c r="T57" i="135"/>
  <c r="P26" i="136"/>
  <c r="P58" i="136" s="1"/>
  <c r="R32" i="136"/>
  <c r="T33" i="136"/>
  <c r="T32" i="136" s="1"/>
  <c r="R26" i="121"/>
  <c r="R58" i="121" s="1"/>
  <c r="T28" i="123"/>
  <c r="T27" i="123" s="1"/>
  <c r="T16" i="125"/>
  <c r="P26" i="125"/>
  <c r="P58" i="125" s="1"/>
  <c r="Q26" i="128"/>
  <c r="Q58" i="128" s="1"/>
  <c r="R26" i="129"/>
  <c r="R58" i="129" s="1"/>
  <c r="T57" i="129"/>
  <c r="T8" i="115"/>
  <c r="T12" i="115"/>
  <c r="T33" i="115"/>
  <c r="T32" i="115" s="1"/>
  <c r="B32" i="115" s="1"/>
  <c r="R26" i="116"/>
  <c r="R58" i="116" s="1"/>
  <c r="S26" i="117"/>
  <c r="S58" i="117" s="1"/>
  <c r="B32" i="117"/>
  <c r="T28" i="118"/>
  <c r="T27" i="118" s="1"/>
  <c r="P26" i="119"/>
  <c r="P58" i="119" s="1"/>
  <c r="Q26" i="120"/>
  <c r="Q58" i="120" s="1"/>
  <c r="T12" i="122"/>
  <c r="T16" i="122"/>
  <c r="T12" i="124"/>
  <c r="T38" i="124"/>
  <c r="T37" i="124" s="1"/>
  <c r="T8" i="125"/>
  <c r="Q26" i="125"/>
  <c r="Q58" i="125" s="1"/>
  <c r="S26" i="126"/>
  <c r="S58" i="126" s="1"/>
  <c r="B32" i="126"/>
  <c r="T57" i="127"/>
  <c r="O26" i="129"/>
  <c r="O58" i="129" s="1"/>
  <c r="S26" i="130"/>
  <c r="S58" i="130" s="1"/>
  <c r="T57" i="130"/>
  <c r="T8" i="131"/>
  <c r="T12" i="131"/>
  <c r="T16" i="131"/>
  <c r="T33" i="131"/>
  <c r="T32" i="131" s="1"/>
  <c r="B32" i="131" s="1"/>
  <c r="O26" i="132"/>
  <c r="O58" i="132" s="1"/>
  <c r="R26" i="132"/>
  <c r="R58" i="132" s="1"/>
  <c r="T38" i="133"/>
  <c r="T37" i="133" s="1"/>
  <c r="T57" i="133"/>
  <c r="T12" i="134"/>
  <c r="T16" i="134"/>
  <c r="T38" i="134"/>
  <c r="T37" i="134" s="1"/>
  <c r="Q26" i="136"/>
  <c r="Q58" i="136" s="1"/>
  <c r="T28" i="129"/>
  <c r="T27" i="129" s="1"/>
  <c r="T28" i="130"/>
  <c r="T27" i="130" s="1"/>
  <c r="T12" i="133"/>
  <c r="T8" i="135"/>
  <c r="T33" i="135"/>
  <c r="T32" i="135" s="1"/>
  <c r="T38" i="131"/>
  <c r="T37" i="131" s="1"/>
  <c r="T28" i="132"/>
  <c r="T27" i="132" s="1"/>
  <c r="T16" i="133"/>
  <c r="T28" i="133"/>
  <c r="T27" i="133" s="1"/>
  <c r="T12" i="135"/>
  <c r="T20" i="135"/>
  <c r="S26" i="136"/>
  <c r="S58" i="136" s="1"/>
  <c r="S26" i="122"/>
  <c r="S58" i="122" s="1"/>
  <c r="Q26" i="123"/>
  <c r="Q58" i="123" s="1"/>
  <c r="P27" i="125"/>
  <c r="T8" i="126"/>
  <c r="T12" i="126"/>
  <c r="T16" i="126"/>
  <c r="T57" i="128"/>
  <c r="T12" i="129"/>
  <c r="T16" i="129"/>
  <c r="T38" i="129"/>
  <c r="T37" i="129" s="1"/>
  <c r="O26" i="131"/>
  <c r="O58" i="131" s="1"/>
  <c r="R26" i="131"/>
  <c r="R58" i="131" s="1"/>
  <c r="T8" i="132"/>
  <c r="T12" i="132"/>
  <c r="T16" i="132"/>
  <c r="T33" i="132"/>
  <c r="T32" i="132" s="1"/>
  <c r="B32" i="132" s="1"/>
  <c r="T28" i="136"/>
  <c r="T27" i="136" s="1"/>
  <c r="R26" i="123"/>
  <c r="R58" i="123" s="1"/>
  <c r="B32" i="123"/>
  <c r="T38" i="123"/>
  <c r="T37" i="123" s="1"/>
  <c r="T33" i="124"/>
  <c r="T32" i="124" s="1"/>
  <c r="T57" i="125"/>
  <c r="P26" i="126"/>
  <c r="P58" i="126" s="1"/>
  <c r="T8" i="128"/>
  <c r="T12" i="128"/>
  <c r="T12" i="130"/>
  <c r="T16" i="130"/>
  <c r="T20" i="130"/>
  <c r="P26" i="130"/>
  <c r="P58" i="130" s="1"/>
  <c r="Q26" i="133"/>
  <c r="Q58" i="133" s="1"/>
  <c r="T28" i="134"/>
  <c r="T27" i="134" s="1"/>
  <c r="T16" i="136"/>
  <c r="T57" i="136"/>
  <c r="T38" i="114"/>
  <c r="T37" i="114" s="1"/>
  <c r="B37" i="114" s="1"/>
  <c r="T33" i="114"/>
  <c r="T32" i="114" s="1"/>
  <c r="B32" i="114" s="1"/>
  <c r="T16" i="114"/>
  <c r="T33" i="90"/>
  <c r="T32" i="90" s="1"/>
  <c r="O26" i="114"/>
  <c r="O58" i="114" s="1"/>
  <c r="Q26" i="114"/>
  <c r="Q58" i="114" s="1"/>
  <c r="T8" i="114"/>
  <c r="T20" i="114"/>
  <c r="P26" i="114"/>
  <c r="P58" i="114" s="1"/>
  <c r="S26" i="114"/>
  <c r="S58" i="114" s="1"/>
  <c r="R26" i="114"/>
  <c r="R58" i="114" s="1"/>
  <c r="P27" i="114"/>
  <c r="T28" i="114"/>
  <c r="T27" i="114" s="1"/>
  <c r="O26" i="90"/>
  <c r="O58" i="90" s="1"/>
  <c r="P26" i="90"/>
  <c r="P58" i="90" s="1"/>
  <c r="Q26" i="90"/>
  <c r="Q58" i="90" s="1"/>
  <c r="S26" i="90"/>
  <c r="S58" i="90" s="1"/>
  <c r="O27" i="90"/>
  <c r="T20" i="90"/>
  <c r="T8" i="90"/>
  <c r="B37" i="136"/>
  <c r="B32" i="136"/>
  <c r="O1" i="136"/>
  <c r="O4" i="136" s="1"/>
  <c r="O3" i="136"/>
  <c r="O2" i="136"/>
  <c r="Q27" i="136"/>
  <c r="B27" i="136" s="1"/>
  <c r="T26" i="136"/>
  <c r="T58" i="136" s="1"/>
  <c r="B58" i="136" s="1"/>
  <c r="B32" i="135"/>
  <c r="O1" i="135"/>
  <c r="O4" i="135" s="1"/>
  <c r="O2" i="135"/>
  <c r="O3" i="135"/>
  <c r="B37" i="135"/>
  <c r="O26" i="135"/>
  <c r="P26" i="135"/>
  <c r="P58" i="135" s="1"/>
  <c r="S27" i="135"/>
  <c r="B27" i="135" s="1"/>
  <c r="B32" i="134"/>
  <c r="O1" i="134"/>
  <c r="O4" i="134" s="1"/>
  <c r="O3" i="134"/>
  <c r="O2" i="134"/>
  <c r="B58" i="134"/>
  <c r="B37" i="134"/>
  <c r="Q26" i="134"/>
  <c r="Q58" i="134" s="1"/>
  <c r="R27" i="134"/>
  <c r="B27" i="134" s="1"/>
  <c r="T26" i="134"/>
  <c r="T58" i="134" s="1"/>
  <c r="B37" i="133"/>
  <c r="B32" i="133"/>
  <c r="O1" i="133"/>
  <c r="O4" i="133" s="1"/>
  <c r="O3" i="133"/>
  <c r="O2" i="133"/>
  <c r="Q27" i="133"/>
  <c r="B27" i="133" s="1"/>
  <c r="R27" i="133"/>
  <c r="O1" i="132"/>
  <c r="O4" i="132" s="1"/>
  <c r="O3" i="132"/>
  <c r="O2"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32" i="129"/>
  <c r="O1" i="129"/>
  <c r="O4" i="129" s="1"/>
  <c r="O3" i="129"/>
  <c r="O2" i="129"/>
  <c r="B37" i="129"/>
  <c r="Q26" i="129"/>
  <c r="Q58" i="129" s="1"/>
  <c r="R27" i="129"/>
  <c r="B27" i="129" s="1"/>
  <c r="O1" i="128"/>
  <c r="O4" i="128" s="1"/>
  <c r="O3" i="128"/>
  <c r="O2" i="128"/>
  <c r="B37" i="128"/>
  <c r="Q27" i="128"/>
  <c r="B27" i="128" s="1"/>
  <c r="S27" i="128"/>
  <c r="B32" i="127"/>
  <c r="O1" i="127"/>
  <c r="O4" i="127" s="1"/>
  <c r="O2" i="127"/>
  <c r="O3" i="127"/>
  <c r="B37" i="127"/>
  <c r="O26" i="127"/>
  <c r="P26" i="127"/>
  <c r="P58" i="127" s="1"/>
  <c r="S26" i="127"/>
  <c r="S58" i="127" s="1"/>
  <c r="O1" i="126"/>
  <c r="O4" i="126" s="1"/>
  <c r="O3" i="126"/>
  <c r="O2" i="126"/>
  <c r="Q27" i="126"/>
  <c r="S27" i="126"/>
  <c r="T26" i="126"/>
  <c r="T58" i="126" s="1"/>
  <c r="B58" i="126" s="1"/>
  <c r="O1" i="125"/>
  <c r="O4" i="125" s="1"/>
  <c r="O3" i="125"/>
  <c r="O2" i="125"/>
  <c r="Q27" i="125"/>
  <c r="B27" i="125" s="1"/>
  <c r="S27" i="125"/>
  <c r="T26" i="125"/>
  <c r="T58" i="125" s="1"/>
  <c r="B58" i="125" s="1"/>
  <c r="B32" i="124"/>
  <c r="O2" i="124"/>
  <c r="O1" i="124"/>
  <c r="O4" i="124" s="1"/>
  <c r="O3" i="124"/>
  <c r="R27" i="124"/>
  <c r="S27" i="124"/>
  <c r="Q27" i="124"/>
  <c r="T26" i="124"/>
  <c r="T58" i="124" s="1"/>
  <c r="B58" i="124" s="1"/>
  <c r="O1" i="123"/>
  <c r="O4" i="123" s="1"/>
  <c r="O2" i="123"/>
  <c r="B37" i="123"/>
  <c r="Q27" i="123"/>
  <c r="B27" i="123" s="1"/>
  <c r="S27" i="123"/>
  <c r="O3" i="123"/>
  <c r="T26" i="123"/>
  <c r="T58" i="123" s="1"/>
  <c r="B58" i="123" s="1"/>
  <c r="O1" i="122"/>
  <c r="O4" i="122" s="1"/>
  <c r="O2" i="122"/>
  <c r="O3" i="122"/>
  <c r="B37" i="122"/>
  <c r="Q27" i="122"/>
  <c r="S27" i="122"/>
  <c r="T26" i="122"/>
  <c r="T58" i="122" s="1"/>
  <c r="B58" i="122" s="1"/>
  <c r="B32" i="121"/>
  <c r="O1" i="121"/>
  <c r="O4" i="121" s="1"/>
  <c r="O3" i="121"/>
  <c r="O2" i="121"/>
  <c r="B37" i="121"/>
  <c r="Q27" i="121"/>
  <c r="B27" i="121" s="1"/>
  <c r="T26" i="121"/>
  <c r="T58" i="121" s="1"/>
  <c r="B58" i="121" s="1"/>
  <c r="O1" i="120"/>
  <c r="O4" i="120" s="1"/>
  <c r="O3" i="120"/>
  <c r="O2" i="120"/>
  <c r="B32" i="120"/>
  <c r="Q27" i="120"/>
  <c r="B27" i="120" s="1"/>
  <c r="S27" i="120"/>
  <c r="T27" i="120"/>
  <c r="T26" i="120"/>
  <c r="T58" i="120" s="1"/>
  <c r="B58" i="120" s="1"/>
  <c r="O1" i="119"/>
  <c r="O4" i="119" s="1"/>
  <c r="O3" i="119"/>
  <c r="O2" i="119"/>
  <c r="Q27" i="119"/>
  <c r="S27" i="119"/>
  <c r="T26" i="119"/>
  <c r="T58" i="119" s="1"/>
  <c r="B58" i="119" s="1"/>
  <c r="O1" i="118"/>
  <c r="O4" i="118" s="1"/>
  <c r="O2" i="118"/>
  <c r="O3" i="118"/>
  <c r="B37" i="118"/>
  <c r="Q27" i="118"/>
  <c r="S27" i="118"/>
  <c r="O1" i="117"/>
  <c r="O4" i="117" s="1"/>
  <c r="O3" i="117"/>
  <c r="O2" i="117"/>
  <c r="Q27" i="117"/>
  <c r="S27" i="117"/>
  <c r="T26" i="117"/>
  <c r="T58" i="117" s="1"/>
  <c r="B58" i="117" s="1"/>
  <c r="B37" i="116"/>
  <c r="B32" i="116"/>
  <c r="Q27" i="116"/>
  <c r="B27" i="116" s="1"/>
  <c r="O2" i="116"/>
  <c r="O3" i="116"/>
  <c r="T26" i="116"/>
  <c r="T58" i="116" s="1"/>
  <c r="B58" i="116" s="1"/>
  <c r="O1" i="115"/>
  <c r="O4" i="115" s="1"/>
  <c r="O3" i="115"/>
  <c r="O2" i="115"/>
  <c r="B37" i="115"/>
  <c r="P26" i="115"/>
  <c r="P58" i="115" s="1"/>
  <c r="Q27" i="115"/>
  <c r="B27" i="115" s="1"/>
  <c r="S27" i="115"/>
  <c r="O1" i="114"/>
  <c r="O4" i="114" s="1"/>
  <c r="O3" i="114"/>
  <c r="O2" i="114"/>
  <c r="Q27" i="114"/>
  <c r="S27" i="114"/>
  <c r="S32" i="90"/>
  <c r="R26" i="90"/>
  <c r="R58" i="90" s="1"/>
  <c r="T12" i="90"/>
  <c r="T28" i="90"/>
  <c r="T27" i="90" s="1"/>
  <c r="T38" i="90"/>
  <c r="T37" i="90" s="1"/>
  <c r="B37" i="90" s="1"/>
  <c r="O1" i="90"/>
  <c r="O4" i="90" s="1"/>
  <c r="O3" i="90"/>
  <c r="O2" i="90"/>
  <c r="Q27" i="90"/>
  <c r="B27" i="124" l="1"/>
  <c r="B27" i="126"/>
  <c r="B27" i="122"/>
  <c r="B32" i="122"/>
  <c r="T26" i="118"/>
  <c r="T58" i="118" s="1"/>
  <c r="B58" i="118" s="1"/>
  <c r="B27" i="130"/>
  <c r="B27" i="119"/>
  <c r="B37" i="124"/>
  <c r="T26" i="115"/>
  <c r="T58" i="115" s="1"/>
  <c r="B58" i="115" s="1"/>
  <c r="B27" i="118"/>
  <c r="T26" i="128"/>
  <c r="T58" i="128" s="1"/>
  <c r="B58" i="128" s="1"/>
  <c r="T26" i="133"/>
  <c r="T58" i="133" s="1"/>
  <c r="B58" i="133" s="1"/>
  <c r="B27" i="117"/>
  <c r="T26" i="114"/>
  <c r="T58" i="114" s="1"/>
  <c r="B58" i="114" s="1"/>
  <c r="B27" i="114"/>
  <c r="T26" i="90"/>
  <c r="T58" i="90" s="1"/>
  <c r="B58" i="90" s="1"/>
  <c r="B32" i="90"/>
  <c r="B27" i="90"/>
  <c r="P3" i="136"/>
  <c r="P3" i="135"/>
  <c r="P3" i="134"/>
  <c r="O58" i="135"/>
  <c r="T26" i="135"/>
  <c r="T58" i="135" s="1"/>
  <c r="P3" i="132"/>
  <c r="P3" i="133"/>
  <c r="P3" i="130"/>
  <c r="P3" i="129"/>
  <c r="P3" i="131"/>
  <c r="O58" i="130"/>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F139" i="12"/>
  <c r="H139" i="12" s="1"/>
  <c r="F140" i="12"/>
  <c r="N140" i="12" s="1"/>
  <c r="F141" i="12"/>
  <c r="H141" i="12" s="1"/>
  <c r="F142" i="12"/>
  <c r="H142" i="12" s="1"/>
  <c r="F143" i="12"/>
  <c r="H143" i="12" s="1"/>
  <c r="F144" i="12"/>
  <c r="F145" i="12"/>
  <c r="N145" i="12" s="1"/>
  <c r="F146" i="12"/>
  <c r="H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4" i="12"/>
  <c r="I144" i="12" s="1"/>
  <c r="H150" i="12"/>
  <c r="H153" i="12"/>
  <c r="H167" i="12"/>
  <c r="H168" i="12"/>
  <c r="J133" i="12"/>
  <c r="J134" i="12"/>
  <c r="K134" i="12" s="1"/>
  <c r="J135" i="12"/>
  <c r="K135" i="12" s="1"/>
  <c r="J136" i="12"/>
  <c r="K136" i="12" s="1"/>
  <c r="J137" i="12"/>
  <c r="K137" i="12" s="1"/>
  <c r="J138" i="12"/>
  <c r="K138" i="12" s="1"/>
  <c r="J139" i="12"/>
  <c r="K139" i="12" s="1"/>
  <c r="J140" i="12"/>
  <c r="J141" i="12"/>
  <c r="J142" i="12"/>
  <c r="K142" i="12" s="1"/>
  <c r="J143" i="12"/>
  <c r="K143" i="12" s="1"/>
  <c r="J144" i="12"/>
  <c r="K144" i="12" s="1"/>
  <c r="J145" i="12"/>
  <c r="K145" i="12" s="1"/>
  <c r="J146" i="12"/>
  <c r="K146" i="12" s="1"/>
  <c r="J147" i="12"/>
  <c r="K147" i="12" s="1"/>
  <c r="J148" i="12"/>
  <c r="K148" i="12" s="1"/>
  <c r="J149" i="12"/>
  <c r="J150" i="12"/>
  <c r="K150" i="12" s="1"/>
  <c r="J151" i="12"/>
  <c r="J152" i="12"/>
  <c r="K152" i="12" s="1"/>
  <c r="J153" i="12"/>
  <c r="J154" i="12"/>
  <c r="K154" i="12" s="1"/>
  <c r="J155" i="12"/>
  <c r="K155" i="12" s="1"/>
  <c r="J156" i="12"/>
  <c r="J157" i="12"/>
  <c r="J158" i="12"/>
  <c r="K158" i="12" s="1"/>
  <c r="J159" i="12"/>
  <c r="K159" i="12" s="1"/>
  <c r="J160" i="12"/>
  <c r="K160" i="12" s="1"/>
  <c r="J161" i="12"/>
  <c r="K161" i="12" s="1"/>
  <c r="J162" i="12"/>
  <c r="K162" i="12" s="1"/>
  <c r="J163" i="12"/>
  <c r="K163" i="12" s="1"/>
  <c r="J164" i="12"/>
  <c r="J165" i="12"/>
  <c r="J166" i="12"/>
  <c r="K166" i="12" s="1"/>
  <c r="J167" i="12"/>
  <c r="K167" i="12" s="1"/>
  <c r="J168" i="12"/>
  <c r="K168" i="12" s="1"/>
  <c r="J169" i="12"/>
  <c r="K169" i="12" s="1"/>
  <c r="J170" i="12"/>
  <c r="K170" i="12" s="1"/>
  <c r="J171" i="12"/>
  <c r="K171" i="12" s="1"/>
  <c r="K133" i="12"/>
  <c r="K140" i="12"/>
  <c r="K141" i="12"/>
  <c r="K149" i="12"/>
  <c r="K151" i="12"/>
  <c r="K153" i="12"/>
  <c r="K156" i="12"/>
  <c r="K157" i="12"/>
  <c r="K164" i="12"/>
  <c r="K165"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I168" i="12" l="1"/>
  <c r="B58" i="130"/>
  <c r="I153" i="12"/>
  <c r="H140" i="12"/>
  <c r="I140" i="12" s="1"/>
  <c r="I146" i="12"/>
  <c r="I138" i="12"/>
  <c r="N148" i="12"/>
  <c r="I174" i="12"/>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3" i="12" s="1"/>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J121" i="12"/>
  <c r="K121" i="12" s="1"/>
  <c r="J122" i="12"/>
  <c r="K122" i="12" s="1"/>
  <c r="J123" i="12"/>
  <c r="K123" i="12" s="1"/>
  <c r="J124" i="12"/>
  <c r="K124" i="12" s="1"/>
  <c r="J125" i="12"/>
  <c r="K125" i="12" s="1"/>
  <c r="J126" i="12"/>
  <c r="K126" i="12" s="1"/>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I126" i="12" l="1"/>
  <c r="B36" i="136"/>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C9" i="3" s="1"/>
  <c r="O5" i="114" s="1"/>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I36" i="12" l="1"/>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K18" i="7"/>
  <c r="J18" i="7"/>
  <c r="I18" i="7"/>
  <c r="H18" i="7"/>
  <c r="G18" i="7"/>
  <c r="L17" i="7"/>
  <c r="L16" i="7"/>
  <c r="L15" i="7"/>
  <c r="K14" i="7"/>
  <c r="K19" i="7" s="1"/>
  <c r="J14" i="7"/>
  <c r="J19" i="7" s="1"/>
  <c r="I14" i="7"/>
  <c r="I19" i="7" s="1"/>
  <c r="H14" i="7"/>
  <c r="H19" i="7" s="1"/>
  <c r="G14" i="7"/>
  <c r="G19" i="7" s="1"/>
  <c r="L13" i="7"/>
  <c r="L12" i="7"/>
  <c r="L11" i="7"/>
  <c r="H21" i="5"/>
  <c r="H20" i="5"/>
  <c r="H19" i="5"/>
  <c r="H17" i="5"/>
  <c r="H16" i="5"/>
  <c r="H15" i="5"/>
  <c r="H12" i="5"/>
  <c r="H11" i="5"/>
  <c r="H9" i="5"/>
  <c r="H8" i="5"/>
  <c r="H7" i="5"/>
  <c r="H6" i="5"/>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H18" i="5" l="1"/>
  <c r="H10" i="5"/>
  <c r="L37" i="7" s="1"/>
  <c r="E13" i="5"/>
  <c r="I38" i="7" s="1"/>
  <c r="I39" i="7" s="1"/>
  <c r="F13" i="5"/>
  <c r="F4" i="5" s="1"/>
  <c r="G13" i="5"/>
  <c r="K38" i="7" s="1"/>
  <c r="K39" i="7" s="1"/>
  <c r="D13" i="5"/>
  <c r="H38" i="7" s="1"/>
  <c r="H39" i="7" s="1"/>
  <c r="H14" i="5"/>
  <c r="H13" i="5" s="1"/>
  <c r="L38" i="7" s="1"/>
  <c r="H5" i="5"/>
  <c r="J38" i="7"/>
  <c r="J39" i="7" s="1"/>
  <c r="G4" i="5"/>
  <c r="C13" i="5"/>
  <c r="G38" i="7" s="1"/>
  <c r="G39" i="7" s="1"/>
  <c r="L19" i="7"/>
  <c r="L18" i="7"/>
  <c r="K33" i="7"/>
  <c r="G33"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E4" i="5" l="1"/>
  <c r="D4" i="5"/>
  <c r="H4" i="5"/>
  <c r="C4" i="5"/>
  <c r="L36" i="7"/>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D274" i="39" l="1" a="1"/>
  <c r="F2" i="39" a="1"/>
  <c r="E36" i="39" a="1"/>
  <c r="D259" i="39" a="1"/>
  <c r="D775" i="39" a="1"/>
  <c r="G506" i="39" a="1"/>
  <c r="E253" i="39" a="1"/>
  <c r="I788" i="39" a="1"/>
  <c r="I91" i="39" a="1"/>
  <c r="D576" i="39" a="1"/>
  <c r="G450" i="39" a="1"/>
  <c r="G140" i="39" a="1"/>
  <c r="D217" i="39" a="1"/>
  <c r="I311" i="39" a="1"/>
  <c r="G86" i="39" a="1"/>
  <c r="G48" i="39" a="1"/>
  <c r="F315" i="39" a="1"/>
  <c r="G85" i="39" a="1"/>
  <c r="F4" i="39" a="1"/>
  <c r="D272" i="39" a="1"/>
  <c r="D37" i="39" a="1"/>
  <c r="H13" i="39" a="1"/>
  <c r="G709" i="39" a="1"/>
  <c r="D64" i="39" a="1"/>
  <c r="E288" i="39" a="1"/>
  <c r="C505" i="39" a="1"/>
  <c r="H83" i="39" a="1"/>
  <c r="F73" i="39" a="1"/>
  <c r="I739" i="39" a="1"/>
  <c r="G524" i="39" a="1"/>
  <c r="H850" i="39" a="1"/>
  <c r="G263" i="39" a="1"/>
  <c r="I63" i="39" a="1"/>
  <c r="D139" i="39" a="1"/>
  <c r="G109" i="39" a="1"/>
  <c r="I355" i="39" a="1"/>
  <c r="D423" i="39" a="1"/>
  <c r="H984" i="39" a="1"/>
  <c r="E33" i="39" a="1"/>
  <c r="D893" i="39" a="1"/>
  <c r="D132" i="39" a="1"/>
  <c r="F795" i="39" a="1"/>
  <c r="E827" i="39" a="1"/>
  <c r="D39" i="39" a="1"/>
  <c r="D216" i="39" a="1"/>
  <c r="F435" i="39" a="1"/>
  <c r="D756" i="39" a="1"/>
  <c r="I204" i="39" a="1"/>
  <c r="G115" i="39" a="1"/>
  <c r="H393" i="39" a="1"/>
  <c r="I165" i="39" a="1"/>
  <c r="G197" i="39" a="1"/>
  <c r="I64" i="39" a="1"/>
  <c r="H60" i="39" a="1"/>
  <c r="F506" i="39" a="1"/>
  <c r="I533" i="39" a="1"/>
  <c r="G322" i="39" a="1"/>
  <c r="G270" i="39" a="1"/>
  <c r="F502" i="39" a="1"/>
  <c r="H467" i="39" a="1"/>
  <c r="F227" i="39" a="1"/>
  <c r="I378" i="39" a="1"/>
  <c r="H872" i="39" a="1"/>
  <c r="I388" i="39" a="1"/>
  <c r="E67" i="39" a="1"/>
  <c r="G435" i="39" a="1"/>
  <c r="E81" i="39" a="1"/>
  <c r="I176" i="39" a="1"/>
  <c r="E581" i="39" a="1"/>
  <c r="D453" i="39" a="1"/>
  <c r="I313" i="39" a="1"/>
  <c r="F281" i="39" a="1"/>
  <c r="G50" i="39" a="1"/>
  <c r="H359" i="39" a="1"/>
  <c r="I74" i="39" a="1"/>
  <c r="D371" i="39" a="1"/>
  <c r="E248" i="39" a="1"/>
  <c r="E348" i="39" a="1"/>
  <c r="C90" i="39" a="1"/>
  <c r="H532" i="39" a="1"/>
  <c r="G128" i="39" a="1"/>
  <c r="H145" i="39" a="1"/>
  <c r="D56" i="39" a="1"/>
  <c r="H784" i="39" a="1"/>
  <c r="H369" i="39" a="1"/>
  <c r="G38" i="39" a="1"/>
  <c r="F386" i="39" a="1"/>
  <c r="E140" i="39" a="1"/>
  <c r="H318" i="39" a="1"/>
  <c r="D601" i="39" a="1"/>
  <c r="H400" i="39" a="1"/>
  <c r="G56" i="39" a="1"/>
  <c r="H239" i="39" a="1"/>
  <c r="F406" i="39" a="1"/>
  <c r="F395" i="39" a="1"/>
  <c r="E11" i="39" a="1"/>
  <c r="E104" i="39" a="1"/>
  <c r="F137" i="39" a="1"/>
  <c r="G662" i="39" a="1"/>
  <c r="H360" i="39" a="1"/>
  <c r="I22" i="39" a="1"/>
  <c r="F656" i="39" a="1"/>
  <c r="H12" i="39" a="1"/>
  <c r="F99" i="39" a="1"/>
  <c r="I316" i="39" a="1"/>
  <c r="D458" i="39" a="1"/>
  <c r="F519" i="39" a="1"/>
  <c r="C947" i="39" a="1"/>
  <c r="F126" i="39" a="1"/>
  <c r="E176" i="39" a="1"/>
  <c r="G294" i="39" a="1"/>
  <c r="F478" i="39" a="1"/>
  <c r="I732" i="39" a="1"/>
  <c r="F74" i="39" a="1"/>
  <c r="C250" i="39" a="1"/>
  <c r="G745" i="39" a="1"/>
  <c r="D666" i="39" a="1"/>
  <c r="C460" i="39" a="1"/>
  <c r="D480" i="39" a="1"/>
  <c r="F46" i="39" a="1"/>
  <c r="G9" i="39" a="1"/>
  <c r="F509" i="39" a="1"/>
  <c r="D984" i="39" a="1"/>
  <c r="H232" i="39" a="1"/>
  <c r="I94" i="39" a="1"/>
  <c r="G242" i="39" a="1"/>
  <c r="G461" i="39" a="1"/>
  <c r="H64" i="39" a="1"/>
  <c r="I120" i="39" a="1"/>
  <c r="H290" i="39" a="1"/>
  <c r="F90" i="39" a="1"/>
  <c r="F85" i="39" a="1"/>
  <c r="F968" i="39" a="1"/>
  <c r="I89" i="39" a="1"/>
  <c r="D299" i="39" a="1"/>
  <c r="E345" i="39" a="1"/>
  <c r="E554" i="39" a="1"/>
  <c r="D540" i="39" a="1"/>
  <c r="G529" i="39" a="1"/>
  <c r="H579" i="39" a="1"/>
  <c r="H190" i="39" a="1"/>
  <c r="H132" i="39" a="1"/>
  <c r="D20" i="39" a="1"/>
  <c r="E38" i="39" a="1"/>
  <c r="G22" i="39" a="1"/>
  <c r="E23" i="39" a="1"/>
  <c r="G230" i="39" a="1"/>
  <c r="H200" i="39" a="1"/>
  <c r="D127" i="39" a="1"/>
  <c r="D122" i="39" a="1"/>
  <c r="F926" i="39" a="1"/>
  <c r="G158" i="39" a="1"/>
  <c r="I193" i="39" a="1"/>
  <c r="D319" i="39" a="1"/>
  <c r="I547" i="39" a="1"/>
  <c r="F445" i="39" a="1"/>
  <c r="F32" i="39" a="1"/>
  <c r="D247" i="39" a="1"/>
  <c r="C585" i="39" a="1"/>
  <c r="G547" i="39" a="1"/>
  <c r="D1002" i="39" a="1"/>
  <c r="E239" i="39" a="1"/>
  <c r="E63" i="39" a="1"/>
  <c r="F104" i="39" a="1"/>
  <c r="G30" i="39" a="1"/>
  <c r="H1003" i="39" a="1"/>
  <c r="F81" i="39" a="1"/>
  <c r="E265" i="39" a="1"/>
  <c r="I217" i="39" a="1"/>
  <c r="I309" i="39" a="1"/>
  <c r="H116" i="39" a="1"/>
  <c r="H152" i="39" a="1"/>
  <c r="I706" i="39" a="1"/>
  <c r="F190" i="39" a="1"/>
  <c r="H616" i="39" a="1"/>
  <c r="E516" i="39" a="1"/>
  <c r="F184" i="39" a="1"/>
  <c r="F241" i="39" a="1"/>
  <c r="F21" i="39" a="1"/>
  <c r="G43" i="39" a="1"/>
  <c r="H666" i="39" a="1"/>
  <c r="F29" i="39" a="1"/>
  <c r="I88" i="39" a="1"/>
  <c r="I291" i="39" a="1"/>
  <c r="F217" i="39" a="1"/>
  <c r="H109" i="39" a="1"/>
  <c r="F984" i="39" a="1"/>
  <c r="I680" i="39" a="1"/>
  <c r="G77" i="39" a="1"/>
  <c r="G514" i="39" a="1"/>
  <c r="E238" i="39" a="1"/>
  <c r="D17" i="39" a="1"/>
  <c r="H662" i="39" a="1"/>
  <c r="I505" i="39" a="1"/>
  <c r="E406" i="39" a="1"/>
  <c r="G124" i="39" a="1"/>
  <c r="H340" i="39" a="1"/>
  <c r="I454" i="39" a="1"/>
  <c r="F121" i="39" a="1"/>
  <c r="E578" i="39" a="1"/>
  <c r="I395" i="39" a="1"/>
  <c r="G376" i="39" a="1"/>
  <c r="G47" i="39" a="1"/>
  <c r="I245" i="39" a="1"/>
  <c r="D798" i="39" a="1"/>
  <c r="I490" i="39" a="1"/>
  <c r="F243" i="39" a="1"/>
  <c r="F400" i="39" a="1"/>
  <c r="E353" i="39" a="1"/>
  <c r="I350" i="39" a="1"/>
  <c r="I377" i="39" a="1"/>
  <c r="F330" i="39" a="1"/>
  <c r="E294" i="39" a="1"/>
  <c r="H127" i="39" a="1"/>
  <c r="H3" i="39" a="1"/>
  <c r="D602" i="39" a="1"/>
  <c r="F475" i="39" a="1"/>
  <c r="G201" i="39" a="1"/>
  <c r="G107" i="39" a="1"/>
  <c r="F616" i="39" a="1"/>
  <c r="H160" i="39" a="1"/>
  <c r="F800" i="39" a="1"/>
  <c r="E583" i="39" a="1"/>
  <c r="H383" i="39" a="1"/>
  <c r="H297" i="39" a="1"/>
  <c r="E127" i="39" a="1"/>
  <c r="D441" i="39" a="1"/>
  <c r="C924" i="39" a="1"/>
  <c r="H543" i="39" a="1"/>
  <c r="G147" i="39" a="1"/>
  <c r="H77" i="39" a="1"/>
  <c r="F223" i="39" a="1"/>
  <c r="I13" i="39" a="1"/>
  <c r="I733" i="39" a="1"/>
  <c r="I394" i="39" a="1"/>
  <c r="I357" i="39" a="1"/>
  <c r="F592" i="39" a="1"/>
  <c r="I818" i="39" a="1"/>
  <c r="I619" i="39" a="1"/>
  <c r="H219" i="39" a="1"/>
  <c r="I32" i="39" a="1"/>
  <c r="I117" i="39" a="1"/>
  <c r="H508" i="39" a="1"/>
  <c r="F50" i="39" a="1"/>
  <c r="H416" i="39" a="1"/>
  <c r="B155" i="12"/>
  <c r="F20" i="39" a="1"/>
  <c r="I510" i="39" a="1"/>
  <c r="AD3788" i="9"/>
  <c r="H930" i="39" a="1"/>
  <c r="I410" i="39" a="1"/>
  <c r="G55" i="39" a="1"/>
  <c r="D97" i="39" a="1"/>
  <c r="F219" i="39" a="1"/>
  <c r="I109" i="39" a="1"/>
  <c r="E708" i="39" a="1"/>
  <c r="E148" i="39" a="1"/>
  <c r="H61" i="39" a="1"/>
  <c r="E13" i="39" a="1"/>
  <c r="H271" i="39" a="1"/>
  <c r="D11" i="39" a="1"/>
  <c r="E335" i="39" a="1"/>
  <c r="F10" i="39" a="1"/>
  <c r="H658" i="39" a="1"/>
  <c r="G160" i="39" a="1"/>
  <c r="E87" i="39" a="1"/>
  <c r="D276" i="39" a="1"/>
  <c r="D241" i="39" a="1"/>
  <c r="I288" i="39" a="1"/>
  <c r="G182" i="39" a="1"/>
  <c r="H334" i="39" a="1"/>
  <c r="F195" i="39" a="1"/>
  <c r="I247" i="39" a="1"/>
  <c r="G320" i="39" a="1"/>
  <c r="G221" i="39" a="1"/>
  <c r="G738" i="39" a="1"/>
  <c r="D457" i="39" a="1"/>
  <c r="F31" i="39" a="1"/>
  <c r="F220" i="39" a="1"/>
  <c r="H332" i="39" a="1"/>
  <c r="F351" i="39" a="1"/>
  <c r="G442" i="39" a="1"/>
  <c r="F11" i="39" a="1"/>
  <c r="F420" i="39" a="1"/>
  <c r="E264" i="39" a="1"/>
  <c r="F488" i="39" a="1"/>
  <c r="H295" i="39" a="1"/>
  <c r="F206" i="39" a="1"/>
  <c r="E270" i="39" a="1"/>
  <c r="I331" i="39" a="1"/>
  <c r="H68" i="39" a="1"/>
  <c r="H473" i="39" a="1"/>
  <c r="I419" i="39" a="1"/>
  <c r="G451" i="39" a="1"/>
  <c r="I417" i="39" a="1"/>
  <c r="F481" i="39" a="1"/>
  <c r="I179" i="39" a="1"/>
  <c r="E236" i="39" a="1"/>
  <c r="H62" i="39" a="1"/>
  <c r="H363" i="39" a="1"/>
  <c r="I23" i="39" a="1"/>
  <c r="D546" i="39" a="1"/>
  <c r="D408" i="39" a="1"/>
  <c r="G260" i="39" a="1"/>
  <c r="I402" i="39" a="1"/>
  <c r="E601" i="39" a="1"/>
  <c r="F501" i="39" a="1"/>
  <c r="H71" i="39" a="1"/>
  <c r="H380" i="39" a="1"/>
  <c r="G576" i="39" a="1"/>
  <c r="E136" i="39" a="1"/>
  <c r="G234" i="39" a="1"/>
  <c r="I652" i="39" a="1"/>
  <c r="D21" i="39" a="1"/>
  <c r="H178" i="39" a="1"/>
  <c r="I294" i="39" a="1"/>
  <c r="F76" i="39" a="1"/>
  <c r="H889" i="39" a="1"/>
  <c r="D46" i="39" a="1"/>
  <c r="I281" i="39" a="1"/>
  <c r="D362" i="39" a="1"/>
  <c r="H307" i="39" a="1"/>
  <c r="H535" i="39" a="1"/>
  <c r="D599" i="39" a="1"/>
  <c r="D120" i="39" a="1"/>
  <c r="D2" i="39" a="1"/>
  <c r="E130" i="39" a="1"/>
  <c r="H95" i="39" a="1"/>
  <c r="I369" i="39" a="1"/>
  <c r="D677" i="39" a="1"/>
  <c r="H647" i="39" a="1"/>
  <c r="G368" i="39" a="1"/>
  <c r="F300" i="39" a="1"/>
  <c r="E245" i="39" a="1"/>
  <c r="D196" i="39" a="1"/>
  <c r="F259" i="39" a="1"/>
  <c r="E64" i="39" a="1"/>
  <c r="E113" i="39" a="1"/>
  <c r="G243" i="39" a="1"/>
  <c r="H188" i="39" a="1"/>
  <c r="D9" i="39" a="1"/>
  <c r="H124" i="39" a="1"/>
  <c r="I358" i="39" a="1"/>
  <c r="D585" i="39" a="1"/>
  <c r="H10" i="39" a="1"/>
  <c r="D282" i="39" a="1"/>
  <c r="H34" i="39" a="1"/>
  <c r="G486" i="39" a="1"/>
  <c r="H429" i="39" a="1"/>
  <c r="F106" i="39" a="1"/>
  <c r="I307" i="39" a="1"/>
  <c r="E313" i="39" a="1"/>
  <c r="D302" i="39" a="1"/>
  <c r="H418" i="39" a="1"/>
  <c r="I424" i="39" a="1"/>
  <c r="H96" i="39" a="1"/>
  <c r="F225" i="39" a="1"/>
  <c r="F167" i="39" a="1"/>
  <c r="E164" i="39" a="1"/>
  <c r="D517" i="39" a="1"/>
  <c r="H216" i="39" a="1"/>
  <c r="E440" i="39" a="1"/>
  <c r="F436" i="39" a="1"/>
  <c r="G314" i="39" a="1"/>
  <c r="F115" i="39" a="1"/>
  <c r="C669" i="39" a="1"/>
  <c r="D121" i="39" a="1"/>
  <c r="G177" i="39" a="1"/>
  <c r="H555" i="39" a="1"/>
  <c r="D852" i="39" a="1"/>
  <c r="H441" i="39" a="1"/>
  <c r="C144" i="39" a="1"/>
  <c r="C491" i="39" a="1"/>
  <c r="D123" i="39" a="1"/>
  <c r="D277" i="39" a="1"/>
  <c r="E499" i="39" a="1"/>
  <c r="I216" i="39" a="1"/>
  <c r="F352" i="39" a="1"/>
  <c r="F537" i="39" a="1"/>
  <c r="E193" i="39" a="1"/>
  <c r="D103" i="39" a="1"/>
  <c r="G51" i="39" a="1"/>
  <c r="E28" i="39" a="1"/>
  <c r="H36" i="39" a="1"/>
  <c r="D387" i="39" a="1"/>
  <c r="I79" i="39" a="1"/>
  <c r="E386" i="39" a="1"/>
  <c r="G978" i="39" a="1"/>
  <c r="G29" i="39" a="1"/>
  <c r="E803" i="39" a="1"/>
  <c r="I323" i="39" a="1"/>
  <c r="AD3044" i="9"/>
  <c r="I484" i="39" a="1"/>
  <c r="D474" i="39" a="1"/>
  <c r="I200" i="39" a="1"/>
  <c r="G499" i="39" a="1"/>
  <c r="F449" i="39" a="1"/>
  <c r="E189" i="39" a="1"/>
  <c r="F329" i="39" a="1"/>
  <c r="E186" i="39" a="1"/>
  <c r="H65" i="39" a="1"/>
  <c r="E280" i="39" a="1"/>
  <c r="D183" i="39" a="1"/>
  <c r="F851" i="39" a="1"/>
  <c r="H622" i="39" a="1"/>
  <c r="I1002" i="39" a="1"/>
  <c r="F421" i="39" a="1"/>
  <c r="H601" i="39" a="1"/>
  <c r="I665" i="39" a="1"/>
  <c r="G59" i="39" a="1"/>
  <c r="E269" i="39" a="1"/>
  <c r="I7" i="39" a="1"/>
  <c r="D193" i="39" a="1"/>
  <c r="E195" i="39" a="1"/>
  <c r="D1014" i="39" a="1"/>
  <c r="E31" i="39" a="1"/>
  <c r="G176" i="39" a="1"/>
  <c r="C901" i="39" a="1"/>
  <c r="G676" i="39" a="1"/>
  <c r="H302" i="39" a="1"/>
  <c r="F350" i="39" a="1"/>
  <c r="D227" i="39" a="1"/>
  <c r="G840" i="39" a="1"/>
  <c r="F413" i="39" a="1"/>
  <c r="F173" i="39" a="1"/>
  <c r="G814" i="39" a="1"/>
  <c r="F196" i="39" a="1"/>
  <c r="D249" i="39" a="1"/>
  <c r="G473" i="39" a="1"/>
  <c r="H33" i="39" a="1"/>
  <c r="I98" i="39" a="1"/>
  <c r="F159" i="39" a="1"/>
  <c r="E547" i="39" a="1"/>
  <c r="D672" i="39" a="1"/>
  <c r="H258" i="39" a="1"/>
  <c r="G414" i="39" a="1"/>
  <c r="H280" i="39" a="1"/>
  <c r="H891" i="39" a="1"/>
  <c r="H73" i="39" a="1"/>
  <c r="E85" i="39" a="1"/>
  <c r="I128" i="39" a="1"/>
  <c r="F136" i="39" a="1"/>
  <c r="E543" i="39" a="1"/>
  <c r="I784" i="39" a="1"/>
  <c r="H928" i="39" a="1"/>
  <c r="F290" i="39" a="1"/>
  <c r="C674" i="39" a="1"/>
  <c r="F226" i="39" a="1"/>
  <c r="D294" i="39" a="1"/>
  <c r="F23" i="39" a="1"/>
  <c r="H708" i="39" a="1"/>
  <c r="D214" i="39" a="1"/>
  <c r="I301" i="39" a="1"/>
  <c r="F178" i="39" a="1"/>
  <c r="AD674" i="9"/>
  <c r="F84" i="39" a="1"/>
  <c r="F113" i="39" a="1"/>
  <c r="H257" i="39" a="1"/>
  <c r="H331" i="39" a="1"/>
  <c r="D228" i="39" a="1"/>
  <c r="F34" i="39" a="1"/>
  <c r="E228" i="39" a="1"/>
  <c r="G503" i="39" a="1"/>
  <c r="E34" i="39" a="1"/>
  <c r="D178" i="39" a="1"/>
  <c r="H531" i="39" a="1"/>
  <c r="H88" i="39" a="1"/>
  <c r="F866" i="39" a="1"/>
  <c r="G188" i="39" a="1"/>
  <c r="D405" i="39" a="1"/>
  <c r="I407" i="39" a="1"/>
  <c r="H861" i="39" a="1"/>
  <c r="F731" i="39" a="1"/>
  <c r="E15" i="39" a="1"/>
  <c r="D935" i="39" a="1"/>
  <c r="D616" i="39" a="1"/>
  <c r="E154" i="39" a="1"/>
  <c r="H273" i="39" a="1"/>
  <c r="D261" i="39" a="1"/>
  <c r="F360" i="39" a="1"/>
  <c r="F648" i="39" a="1"/>
  <c r="I3" i="39" a="1"/>
  <c r="D260" i="39" a="1"/>
  <c r="I219" i="39" a="1"/>
  <c r="G27" i="39" a="1"/>
  <c r="D529" i="39" a="1"/>
  <c r="D104" i="39" a="1"/>
  <c r="E593" i="39" a="1"/>
  <c r="G225" i="39" a="1"/>
  <c r="C619" i="39" a="1"/>
  <c r="H847" i="39" a="1"/>
  <c r="G194" i="39" a="1"/>
  <c r="F385" i="39" a="1"/>
  <c r="D82" i="39" a="1"/>
  <c r="E967" i="39" a="1"/>
  <c r="I240" i="39" a="1"/>
  <c r="H783" i="39" a="1"/>
  <c r="H403" i="39" a="1"/>
  <c r="G171" i="39" a="1"/>
  <c r="F455" i="39" a="1"/>
  <c r="I99" i="39" a="1"/>
  <c r="G404" i="39" a="1"/>
  <c r="H110" i="39" a="1"/>
  <c r="H228" i="39" a="1"/>
  <c r="E180" i="39" a="1"/>
  <c r="G602" i="39" a="1"/>
  <c r="G389" i="39" a="1"/>
  <c r="D351" i="39" a="1"/>
  <c r="F267" i="39" a="1"/>
  <c r="F101" i="39" a="1"/>
  <c r="G17" i="39" a="1"/>
  <c r="D455" i="39" a="1"/>
  <c r="E361" i="39" a="1"/>
  <c r="G248" i="39" a="1"/>
  <c r="E347" i="39" a="1"/>
  <c r="I12" i="39" a="1"/>
  <c r="H619" i="39" a="1"/>
  <c r="H201" i="39" a="1"/>
  <c r="I137" i="39" a="1"/>
  <c r="E181" i="39" a="1"/>
  <c r="H147" i="39" a="1"/>
  <c r="G281" i="39" a="1"/>
  <c r="D669" i="39" a="1"/>
  <c r="F387" i="39" a="1"/>
  <c r="G114" i="39" a="1"/>
  <c r="F250" i="39" a="1"/>
  <c r="G378" i="39" a="1"/>
  <c r="C784" i="39" a="1"/>
  <c r="H772" i="39" a="1"/>
  <c r="I138" i="39" a="1"/>
  <c r="G363" i="39" a="1"/>
  <c r="H137" i="39" a="1"/>
  <c r="D759" i="39" a="1"/>
  <c r="D662" i="39" a="1"/>
  <c r="H231" i="39" a="1"/>
  <c r="F553" i="39" a="1"/>
  <c r="G20" i="39" a="1"/>
  <c r="C124" i="39" a="1"/>
  <c r="I497" i="39" a="1"/>
  <c r="G252" i="39" a="1"/>
  <c r="I172" i="39" a="1"/>
  <c r="F216" i="39" a="1"/>
  <c r="H118" i="39" a="1"/>
  <c r="D66" i="39" a="1"/>
  <c r="E251" i="39" a="1"/>
  <c r="F363" i="39" a="1"/>
  <c r="D5" i="39" a="1"/>
  <c r="E201" i="39" a="1"/>
  <c r="G166" i="39" a="1"/>
  <c r="I37" i="39" a="1"/>
  <c r="G139" i="39" a="1"/>
  <c r="G388" i="39" a="1"/>
  <c r="F812" i="39" a="1"/>
  <c r="E2" i="39" a="1"/>
  <c r="H308" i="39" a="1"/>
  <c r="G137" i="39" a="1"/>
  <c r="D435" i="39" a="1"/>
  <c r="E318" i="39" a="1"/>
  <c r="E357" i="39" a="1"/>
  <c r="G23" i="39" a="1"/>
  <c r="E539" i="39" a="1"/>
  <c r="E100" i="39" a="1"/>
  <c r="E259" i="39" a="1"/>
  <c r="H312" i="39" a="1"/>
  <c r="C719" i="39" a="1"/>
  <c r="G431" i="39" a="1"/>
  <c r="D619" i="39" a="1"/>
  <c r="F906" i="39" a="1"/>
  <c r="E338" i="39" a="1"/>
  <c r="D520" i="39" a="1"/>
  <c r="H377" i="39" a="1"/>
  <c r="D494" i="39" a="1"/>
  <c r="D198" i="39" a="1"/>
  <c r="E30" i="39" a="1"/>
  <c r="AD1529" i="9"/>
  <c r="H370" i="39" a="1"/>
  <c r="G173" i="39" a="1"/>
  <c r="F541" i="39" a="1"/>
  <c r="F706" i="39" a="1"/>
  <c r="G855" i="39" a="1"/>
  <c r="AD4385" i="9"/>
  <c r="D887" i="39" a="1"/>
  <c r="H253" i="39" a="1"/>
  <c r="H311" i="39" a="1"/>
  <c r="G161" i="39" a="1"/>
  <c r="D43" i="39" a="1"/>
  <c r="D413" i="39" a="1"/>
  <c r="F164" i="39" a="1"/>
  <c r="G211" i="39" a="1"/>
  <c r="F1013" i="39" a="1"/>
  <c r="H506" i="39" a="1"/>
  <c r="G241" i="39" a="1"/>
  <c r="I352" i="39" a="1"/>
  <c r="I50" i="39" a="1"/>
  <c r="I188" i="39" a="1"/>
  <c r="G21" i="39" a="1"/>
  <c r="H117" i="39" a="1"/>
  <c r="I385" i="39" a="1"/>
  <c r="E402" i="39" a="1"/>
  <c r="D550" i="39" a="1"/>
  <c r="D304" i="39" a="1"/>
  <c r="F233" i="39" a="1"/>
  <c r="I345" i="39" a="1"/>
  <c r="H251" i="39" a="1"/>
  <c r="H70" i="39" a="1"/>
  <c r="I178" i="39" a="1"/>
  <c r="D392" i="39" a="1"/>
  <c r="F568" i="39" a="1"/>
  <c r="H226" i="39" a="1"/>
  <c r="G82" i="39" a="1"/>
  <c r="I45" i="39" a="1"/>
  <c r="I262" i="39" a="1"/>
  <c r="D209" i="39" a="1"/>
  <c r="I982" i="39" a="1"/>
  <c r="F414" i="39" a="1"/>
  <c r="AD768" i="9"/>
  <c r="F146" i="39" a="1"/>
  <c r="F200" i="39" a="1"/>
  <c r="I437" i="39" a="1"/>
  <c r="F142" i="39" a="1"/>
  <c r="E99" i="39" a="1"/>
  <c r="D373" i="39" a="1"/>
  <c r="E311" i="39" a="1"/>
  <c r="G261" i="39" a="1"/>
  <c r="F8" i="39" a="1"/>
  <c r="C852" i="39" a="1"/>
  <c r="E4" i="39" a="1"/>
  <c r="I536" i="39" a="1"/>
  <c r="F133" i="39" a="1"/>
  <c r="F36" i="39" a="1"/>
  <c r="I815" i="39" a="1"/>
  <c r="H665" i="39" a="1"/>
  <c r="F236" i="39" a="1"/>
  <c r="F433" i="39" a="1"/>
  <c r="G477" i="39" a="1"/>
  <c r="E814" i="39" a="1"/>
  <c r="D179" i="39" a="1"/>
  <c r="I530" i="39" a="1"/>
  <c r="H29" i="39" a="1"/>
  <c r="E35" i="39" a="1"/>
  <c r="H528" i="39" a="1"/>
  <c r="H27" i="39" a="1"/>
  <c r="D624" i="39" a="1"/>
  <c r="I252" i="39" a="1"/>
  <c r="D639" i="39" a="1"/>
  <c r="G136" i="39" a="1"/>
  <c r="H409" i="39" a="1"/>
  <c r="F209" i="39" a="1"/>
  <c r="E132" i="39" a="1"/>
  <c r="E665" i="39" a="1"/>
  <c r="G41" i="39" a="1"/>
  <c r="F667" i="39" a="1"/>
  <c r="F15" i="39" a="1"/>
  <c r="H42" i="39" a="1"/>
  <c r="F38" i="39" a="1"/>
  <c r="H681" i="39" a="1"/>
  <c r="E300" i="39" a="1"/>
  <c r="H549" i="39" a="1"/>
  <c r="I842" i="39" a="1"/>
  <c r="D460" i="39" a="1"/>
  <c r="C179" i="39" a="1"/>
  <c r="E296" i="39" a="1"/>
  <c r="C41" i="39" a="1"/>
  <c r="E532" i="39" a="1"/>
  <c r="D565" i="39" a="1"/>
  <c r="D113" i="39" a="1"/>
  <c r="G525" i="39" a="1"/>
  <c r="I227" i="39" a="1"/>
  <c r="F761" i="39" a="1"/>
  <c r="F71" i="39" a="1"/>
  <c r="I447" i="39" a="1"/>
  <c r="F303" i="39" a="1"/>
  <c r="E598" i="39" a="1"/>
  <c r="G300" i="39" a="1"/>
  <c r="E521" i="39" a="1"/>
  <c r="H869" i="39" a="1"/>
  <c r="H694" i="39" a="1"/>
  <c r="H2" i="39" a="1"/>
  <c r="I398" i="39" a="1"/>
  <c r="H522" i="39" a="1"/>
  <c r="I206" i="39" a="1"/>
  <c r="G108" i="39" a="1"/>
  <c r="F264" i="39" a="1"/>
  <c r="D464" i="39" a="1"/>
  <c r="I360" i="39" a="1"/>
  <c r="G235" i="39" a="1"/>
  <c r="I572" i="39" a="1"/>
  <c r="F6" i="39" a="1"/>
  <c r="E258" i="39" a="1"/>
  <c r="E169" i="39" a="1"/>
  <c r="E821" i="39" a="1"/>
  <c r="D108" i="39" a="1"/>
  <c r="F332" i="39" a="1"/>
  <c r="C786" i="39" a="1"/>
  <c r="G262" i="39" a="1"/>
  <c r="F672" i="39" a="1"/>
  <c r="G687" i="39" a="1"/>
  <c r="D570" i="39" a="1"/>
  <c r="E17" i="39" a="1"/>
  <c r="G665" i="39" a="1"/>
  <c r="C341" i="39" a="1"/>
  <c r="D429" i="39" a="1"/>
  <c r="I611" i="39" a="1"/>
  <c r="G444" i="39" a="1"/>
  <c r="D671" i="39" a="1"/>
  <c r="I555" i="39" a="1"/>
  <c r="F1017" i="39" a="1"/>
  <c r="I242" i="39" a="1"/>
  <c r="F172" i="39" a="1"/>
  <c r="F470" i="39" a="1"/>
  <c r="D36" i="39" a="1"/>
  <c r="G154" i="39" a="1"/>
  <c r="F543" i="39" a="1"/>
  <c r="D340" i="39" a="1"/>
  <c r="I306" i="39" a="1"/>
  <c r="F145" i="39" a="1"/>
  <c r="I18" i="39" a="1"/>
  <c r="I174" i="39" a="1"/>
  <c r="G192" i="39" a="1"/>
  <c r="D432" i="39" a="1"/>
  <c r="I157" i="39" a="1"/>
  <c r="G305" i="39" a="1"/>
  <c r="G325" i="39" a="1"/>
  <c r="F65" i="39" a="1"/>
  <c r="G555" i="39" a="1"/>
  <c r="F274" i="39" a="1"/>
  <c r="H378" i="39" a="1"/>
  <c r="H126" i="39" a="1"/>
  <c r="I622" i="39" a="1"/>
  <c r="D254" i="39" a="1"/>
  <c r="H142" i="39" a="1"/>
  <c r="D438" i="39" a="1"/>
  <c r="E457" i="39" a="1"/>
  <c r="D425" i="39" a="1"/>
  <c r="F170" i="39" a="1"/>
  <c r="F466" i="39" a="1"/>
  <c r="F174" i="39" a="1"/>
  <c r="G254" i="39" a="1"/>
  <c r="I445" i="39" a="1"/>
  <c r="G592" i="39" a="1"/>
  <c r="I243" i="39" a="1"/>
  <c r="E309" i="39" a="1"/>
  <c r="H19" i="39" a="1"/>
  <c r="F13" i="39" a="1"/>
  <c r="D24" i="39" a="1"/>
  <c r="D155" i="39" a="1"/>
  <c r="G321" i="39" a="1"/>
  <c r="D741" i="39" a="1"/>
  <c r="G411" i="39" a="1"/>
  <c r="I163" i="39" a="1"/>
  <c r="F5" i="39" a="1"/>
  <c r="G150" i="39" a="1"/>
  <c r="E307" i="39" a="1"/>
  <c r="D125" i="39" a="1"/>
  <c r="H105" i="39" a="1"/>
  <c r="G610" i="39" a="1"/>
  <c r="G7" i="39" a="1"/>
  <c r="AD2634" i="9"/>
  <c r="I126" i="39" a="1"/>
  <c r="H604" i="39" a="1"/>
  <c r="D91" i="39" a="1"/>
  <c r="B152" i="12"/>
  <c r="D312" i="39" a="1"/>
  <c r="E488" i="39" a="1"/>
  <c r="D148" i="39" a="1"/>
  <c r="E983" i="39" a="1"/>
  <c r="G190" i="39" a="1"/>
  <c r="H313" i="39" a="1"/>
  <c r="F764" i="39" a="1"/>
  <c r="I322" i="39" a="1"/>
  <c r="H76" i="39" a="1"/>
  <c r="F683" i="39" a="1"/>
  <c r="C703" i="39" a="1"/>
  <c r="H218" i="39" a="1"/>
  <c r="F265" i="39" a="1"/>
  <c r="I141" i="39" a="1"/>
  <c r="I414" i="39" a="1"/>
  <c r="E586" i="39" a="1"/>
  <c r="H196" i="39" a="1"/>
  <c r="H594" i="39" a="1"/>
  <c r="C205" i="39" a="1"/>
  <c r="H25" i="39" a="1"/>
  <c r="H415" i="39" a="1"/>
  <c r="E342" i="39" a="1"/>
  <c r="D390" i="39" a="1"/>
  <c r="I85" i="39" a="1"/>
  <c r="D394" i="39" a="1"/>
  <c r="E19" i="39" a="1"/>
  <c r="I735" i="39" a="1"/>
  <c r="D477" i="39" a="1"/>
  <c r="D105" i="39" a="1"/>
  <c r="G169" i="39" a="1"/>
  <c r="E284" i="39" a="1"/>
  <c r="E676" i="39" a="1"/>
  <c r="G409" i="39" a="1"/>
  <c r="H304" i="39" a="1"/>
  <c r="D321" i="39" a="1"/>
  <c r="I110" i="39" a="1"/>
  <c r="D7" i="39" a="1"/>
  <c r="F83" i="39" a="1"/>
  <c r="E111" i="39" a="1"/>
  <c r="F270" i="39" a="1"/>
  <c r="H437" i="39" a="1"/>
  <c r="D809" i="39" a="1"/>
  <c r="G498" i="39" a="1"/>
  <c r="D448" i="39" a="1"/>
  <c r="G616" i="39" a="1"/>
  <c r="E72" i="39" a="1"/>
  <c r="D79" i="39" a="1"/>
  <c r="I68" i="39" a="1"/>
  <c r="E53" i="39" a="1"/>
  <c r="F390" i="39" a="1"/>
  <c r="F247" i="39" a="1"/>
  <c r="E349" i="39" a="1"/>
  <c r="H854" i="39" a="1"/>
  <c r="C53" i="39" a="1"/>
  <c r="H292" i="39" a="1"/>
  <c r="D653" i="39" a="1"/>
  <c r="G37" i="39" a="1"/>
  <c r="I531" i="39" a="1"/>
  <c r="H26" i="39" a="1"/>
  <c r="F27" i="39" a="1"/>
  <c r="E178" i="39" a="1"/>
  <c r="G549" i="39" a="1"/>
  <c r="H568" i="39" a="1"/>
  <c r="H279" i="39" a="1"/>
  <c r="C233" i="39" a="1"/>
  <c r="I776" i="39" a="1"/>
  <c r="D62" i="39" a="1"/>
  <c r="H195" i="39" a="1"/>
  <c r="D133" i="39" a="1"/>
  <c r="E444" i="39" a="1"/>
  <c r="H242" i="39" a="1"/>
  <c r="F282" i="39" a="1"/>
  <c r="I939" i="39" a="1"/>
  <c r="E449" i="39" a="1"/>
  <c r="I67" i="39" a="1"/>
  <c r="G70" i="39" a="1"/>
  <c r="H177" i="39" a="1"/>
  <c r="F291" i="39" a="1"/>
  <c r="H9" i="39" a="1"/>
  <c r="I824" i="39" a="1"/>
  <c r="C92" i="39" a="1"/>
  <c r="AD3718" i="9"/>
  <c r="H401" i="39" a="1"/>
  <c r="G106" i="39" a="1"/>
  <c r="E383" i="39" a="1"/>
  <c r="E624" i="39" a="1"/>
  <c r="F392" i="39" a="1"/>
  <c r="F447" i="39" a="1"/>
  <c r="E57" i="39" a="1"/>
  <c r="D329" i="39" a="1"/>
  <c r="G157" i="39" a="1"/>
  <c r="AD250" i="9"/>
  <c r="C4" i="39" a="1"/>
  <c r="G932" i="39" a="1"/>
  <c r="I975" i="39" a="1"/>
  <c r="C651" i="39" a="1"/>
  <c r="D257" i="39" a="1"/>
  <c r="G537" i="39" a="1"/>
  <c r="G622" i="39" a="1"/>
  <c r="I839" i="39" a="1"/>
  <c r="D519" i="39" a="1"/>
  <c r="H102" i="39" a="1"/>
  <c r="AD172" i="9"/>
  <c r="H240" i="39" a="1"/>
  <c r="D991" i="39" a="1"/>
  <c r="G374" i="39" a="1"/>
  <c r="F772" i="39" a="1"/>
  <c r="E240" i="39" a="1"/>
  <c r="H801" i="39" a="1"/>
  <c r="G178" i="39" a="1"/>
  <c r="H344" i="39" a="1"/>
  <c r="G287" i="39" a="1"/>
  <c r="E493" i="39" a="1"/>
  <c r="E832" i="39" a="1"/>
  <c r="E669" i="39" a="1"/>
  <c r="C943" i="39" a="1"/>
  <c r="D90" i="39" a="1"/>
  <c r="D146" i="39" a="1"/>
  <c r="F321" i="39" a="1"/>
  <c r="F852" i="39" a="1"/>
  <c r="F138" i="39" a="1"/>
  <c r="AD1093" i="9"/>
  <c r="I225" i="39" a="1"/>
  <c r="G677" i="39" a="1"/>
  <c r="E70" i="39" a="1"/>
  <c r="F704" i="39" a="1"/>
  <c r="I182" i="39" a="1"/>
  <c r="H446" i="39" a="1"/>
  <c r="G423" i="39" a="1"/>
  <c r="G266" i="39" a="1"/>
  <c r="F231" i="39" a="1"/>
  <c r="D377" i="39" a="1"/>
  <c r="G319" i="39" a="1"/>
  <c r="H591" i="39" a="1"/>
  <c r="I478" i="39" a="1"/>
  <c r="G307" i="39" a="1"/>
  <c r="AD191" i="9"/>
  <c r="I493" i="39" a="1"/>
  <c r="AD3463" i="9"/>
  <c r="E568" i="39" a="1"/>
  <c r="F778" i="39" a="1"/>
  <c r="D171" i="39" a="1"/>
  <c r="E315" i="39" a="1"/>
  <c r="G545" i="39" a="1"/>
  <c r="F94" i="39" a="1"/>
  <c r="F89" i="39" a="1"/>
  <c r="F205" i="39" a="1"/>
  <c r="H540" i="39" a="1"/>
  <c r="E678" i="39" a="1"/>
  <c r="C549" i="39" a="1"/>
  <c r="I276" i="39" a="1"/>
  <c r="G116" i="39" a="1"/>
  <c r="E1010" i="39" a="1"/>
  <c r="E542" i="39" a="1"/>
  <c r="G724" i="39" a="1"/>
  <c r="D14" i="39" a="1"/>
  <c r="E156" i="39" a="1"/>
  <c r="E254" i="39" a="1"/>
  <c r="G172" i="39" a="1"/>
  <c r="E520" i="39" a="1"/>
  <c r="G948" i="39" a="1"/>
  <c r="I90" i="39" a="1"/>
  <c r="G959" i="39" a="1"/>
  <c r="D857" i="39" a="1"/>
  <c r="C61" i="39" a="1"/>
  <c r="H346" i="39" a="1"/>
  <c r="H813" i="39" a="1"/>
  <c r="E91" i="39" a="1"/>
  <c r="E628" i="39" a="1"/>
  <c r="C827" i="39" a="1"/>
  <c r="G455" i="39" a="1"/>
  <c r="H39" i="39" a="1"/>
  <c r="F295" i="39" a="1"/>
  <c r="AD2231" i="9"/>
  <c r="D530" i="39" a="1"/>
  <c r="AD239" i="9"/>
  <c r="F790" i="39" a="1"/>
  <c r="F416" i="39" a="1"/>
  <c r="D293" i="39" a="1"/>
  <c r="H670" i="39" a="1"/>
  <c r="E359" i="39" a="1"/>
  <c r="G274" i="39" a="1"/>
  <c r="G96" i="39" a="1"/>
  <c r="C454" i="39" a="1"/>
  <c r="H47" i="39" a="1"/>
  <c r="I899" i="39" a="1"/>
  <c r="I114" i="39" a="1"/>
  <c r="G309" i="39" a="1"/>
  <c r="E46" i="39" a="1"/>
  <c r="I545" i="39" a="1"/>
  <c r="G15" i="39" a="1"/>
  <c r="I132" i="39" a="1"/>
  <c r="G577" i="39" a="1"/>
  <c r="H175" i="39" a="1"/>
  <c r="G352" i="39" a="1"/>
  <c r="I421" i="39" a="1"/>
  <c r="F337" i="39" a="1"/>
  <c r="I86" i="39" a="1"/>
  <c r="E465" i="39" a="1"/>
  <c r="AD656" i="9"/>
  <c r="D357" i="39" a="1"/>
  <c r="E78" i="39" a="1"/>
  <c r="D134" i="39" a="1"/>
  <c r="H500" i="39" a="1"/>
  <c r="E737" i="39" a="1"/>
  <c r="D596" i="39" a="1"/>
  <c r="G105" i="39" a="1"/>
  <c r="D339" i="39" a="1"/>
  <c r="AD4032" i="9"/>
  <c r="G223" i="39" a="1"/>
  <c r="D102" i="39" a="1"/>
  <c r="H174" i="39" a="1"/>
  <c r="F784" i="39" a="1"/>
  <c r="C607" i="39" a="1"/>
  <c r="E200" i="39" a="1"/>
  <c r="E910" i="39" a="1"/>
  <c r="E616" i="39" a="1"/>
  <c r="G596" i="39" a="1"/>
  <c r="C699" i="39" a="1"/>
  <c r="H269" i="39" a="1"/>
  <c r="E659" i="39" a="1"/>
  <c r="H278" i="39" a="1"/>
  <c r="F576" i="39" a="1"/>
  <c r="F288" i="39" a="1"/>
  <c r="E334" i="39" a="1"/>
  <c r="E183" i="39" a="1"/>
  <c r="I127" i="39" a="1"/>
  <c r="E718" i="39" a="1"/>
  <c r="H153" i="39" a="1"/>
  <c r="I113" i="39" a="1"/>
  <c r="H645" i="39" a="1"/>
  <c r="D574" i="39" a="1"/>
  <c r="F774" i="39" a="1"/>
  <c r="G470" i="39" a="1"/>
  <c r="D963" i="39" a="1"/>
  <c r="C533" i="39" a="1"/>
  <c r="E135" i="39" a="1"/>
  <c r="G130" i="39" a="1"/>
  <c r="D126" i="39" a="1"/>
  <c r="G42" i="39" a="1"/>
  <c r="D84" i="39" a="1"/>
  <c r="H155" i="39" a="1"/>
  <c r="D359" i="39" a="1"/>
  <c r="H371" i="39" a="1"/>
  <c r="C931" i="39" a="1"/>
  <c r="I146" i="39" a="1"/>
  <c r="G509" i="39" a="1"/>
  <c r="I476" i="39" a="1"/>
  <c r="F625" i="39" a="1"/>
  <c r="I477" i="39" a="1"/>
  <c r="AD1637" i="9"/>
  <c r="AD2302" i="9"/>
  <c r="I362" i="39" a="1"/>
  <c r="H407" i="39" a="1"/>
  <c r="I479" i="39" a="1"/>
  <c r="G449" i="39" a="1"/>
  <c r="G132" i="39" a="1"/>
  <c r="I942" i="39" a="1"/>
  <c r="C1016" i="39" a="1"/>
  <c r="F181" i="39" a="1"/>
  <c r="E123" i="39" a="1"/>
  <c r="F394" i="39" a="1"/>
  <c r="F473" i="39" a="1"/>
  <c r="I170" i="39" a="1"/>
  <c r="F714" i="39" a="1"/>
  <c r="F279" i="39" a="1"/>
  <c r="D344" i="39" a="1"/>
  <c r="AD3622" i="9"/>
  <c r="D213" i="39" a="1"/>
  <c r="H243" i="39" a="1"/>
  <c r="H41" i="39" a="1"/>
  <c r="I260" i="39" a="1"/>
  <c r="D402" i="39" a="1"/>
  <c r="G696" i="39" a="1"/>
  <c r="D829" i="39" a="1"/>
  <c r="D262" i="39" a="1"/>
  <c r="AD2310" i="9"/>
  <c r="H248" i="39" a="1"/>
  <c r="E590" i="39" a="1"/>
  <c r="E128" i="39" a="1"/>
  <c r="E321" i="39" a="1"/>
  <c r="D368" i="39" a="1"/>
  <c r="F66" i="39" a="1"/>
  <c r="H67" i="39" a="1"/>
  <c r="F380" i="39" a="1"/>
  <c r="D192" i="39" a="1"/>
  <c r="E617" i="39" a="1"/>
  <c r="G145" i="39" a="1"/>
  <c r="D976" i="39" a="1"/>
  <c r="C248" i="39" a="1"/>
  <c r="AD1492" i="9"/>
  <c r="H208" i="39" a="1"/>
  <c r="I450" i="39" a="1"/>
  <c r="H82" i="39" a="1"/>
  <c r="AD3585" i="9"/>
  <c r="F922" i="39" a="1"/>
  <c r="AD2743" i="9"/>
  <c r="H903" i="39" a="1"/>
  <c r="I95" i="39" a="1"/>
  <c r="D57" i="39" a="1"/>
  <c r="AD2243" i="9"/>
  <c r="AD2548" i="9"/>
  <c r="I277" i="39" a="1"/>
  <c r="AD1626" i="9"/>
  <c r="I14" i="39" a="1"/>
  <c r="I817" i="39" a="1"/>
  <c r="C695" i="39" a="1"/>
  <c r="D164" i="39" a="1"/>
  <c r="F376" i="39" a="1"/>
  <c r="AD3414" i="9"/>
  <c r="G326" i="39" a="1"/>
  <c r="E824" i="39" a="1"/>
  <c r="AD1632" i="9"/>
  <c r="G295" i="39" a="1"/>
  <c r="I29" i="39" a="1"/>
  <c r="D50" i="39" a="1"/>
  <c r="D510" i="39" a="1"/>
  <c r="G97" i="39" a="1"/>
  <c r="F419" i="39" a="1"/>
  <c r="F298" i="39" a="1"/>
  <c r="C34" i="39" a="1"/>
  <c r="D903" i="39" a="1"/>
  <c r="D236" i="39" a="1"/>
  <c r="I147" i="39" a="1"/>
  <c r="E304" i="39" a="1"/>
  <c r="H111" i="39" a="1"/>
  <c r="G580" i="39" a="1"/>
  <c r="D107" i="39" a="1"/>
  <c r="D237" i="39" a="1"/>
  <c r="E42" i="39" a="1"/>
  <c r="E861" i="39" a="1"/>
  <c r="D167" i="39" a="1"/>
  <c r="H84" i="39" a="1"/>
  <c r="G337" i="39" a="1"/>
  <c r="D628" i="39" a="1"/>
  <c r="AD14" i="9"/>
  <c r="C39" i="39" a="1"/>
  <c r="G251" i="39" a="1"/>
  <c r="I431" i="39" a="1"/>
  <c r="C864" i="39" a="1"/>
  <c r="H999" i="39" a="1"/>
  <c r="E479" i="39" a="1"/>
  <c r="I77" i="39" a="1"/>
  <c r="H620" i="39" a="1"/>
  <c r="F22" i="39" a="1"/>
  <c r="D77" i="39" a="1"/>
  <c r="H101" i="39" a="1"/>
  <c r="E630" i="39" a="1"/>
  <c r="G361" i="39" a="1"/>
  <c r="D374" i="39" a="1"/>
  <c r="D220" i="39" a="1"/>
  <c r="E720" i="39" a="1"/>
  <c r="F512" i="39" a="1"/>
  <c r="F261" i="39" a="1"/>
  <c r="H626" i="39" a="1"/>
  <c r="D743" i="39" a="1"/>
  <c r="D481" i="39" a="1"/>
  <c r="G631" i="39" a="1"/>
  <c r="I221" i="39" a="1"/>
  <c r="E191" i="39" a="1"/>
  <c r="C271" i="39" a="1"/>
  <c r="D119" i="39" a="1"/>
  <c r="I787" i="39" a="1"/>
  <c r="H773" i="39" a="1"/>
  <c r="I700" i="39" a="1"/>
  <c r="E572" i="39" a="1"/>
  <c r="E487" i="39" a="1"/>
  <c r="F496" i="39" a="1"/>
  <c r="E390" i="39" a="1"/>
  <c r="E717" i="39" a="1"/>
  <c r="D157" i="39" a="1"/>
  <c r="AD2570" i="9"/>
  <c r="G584" i="39" a="1"/>
  <c r="AD2544" i="9"/>
  <c r="G103" i="39" a="1"/>
  <c r="I62" i="39" a="1"/>
  <c r="G1021" i="39" a="1"/>
  <c r="G645" i="39" a="1"/>
  <c r="F973" i="39" a="1"/>
  <c r="I106" i="39" a="1"/>
  <c r="H8" i="39" a="1"/>
  <c r="I70" i="39" a="1"/>
  <c r="H952" i="39" a="1"/>
  <c r="G432" i="39" a="1"/>
  <c r="E79" i="39" a="1"/>
  <c r="AD2050" i="9"/>
  <c r="D152" i="39" a="1"/>
  <c r="H488" i="39" a="1"/>
  <c r="E126" i="39" a="1"/>
  <c r="G32" i="39" a="1"/>
  <c r="C223" i="39" a="1"/>
  <c r="D597" i="39" a="1"/>
  <c r="G100" i="39" a="1"/>
  <c r="H845" i="39" a="1"/>
  <c r="H423" i="39" a="1"/>
  <c r="G362" i="39" a="1"/>
  <c r="E1008" i="39" a="1"/>
  <c r="H120" i="39" a="1"/>
  <c r="H150" i="39" a="1"/>
  <c r="F271" i="39" a="1"/>
  <c r="C822" i="39" a="1"/>
  <c r="AD1951" i="9"/>
  <c r="H451" i="39" a="1"/>
  <c r="C376" i="39" a="1"/>
  <c r="AD1602" i="9"/>
  <c r="F423" i="39" a="1"/>
  <c r="G739" i="39" a="1"/>
  <c r="I805" i="39" a="1"/>
  <c r="H915" i="39" a="1"/>
  <c r="AD3765" i="9"/>
  <c r="G246" i="39" a="1"/>
  <c r="F694" i="39" a="1"/>
  <c r="D215" i="39" a="1"/>
  <c r="I382" i="39" a="1"/>
  <c r="E387" i="39" a="1"/>
  <c r="G777" i="39" a="1"/>
  <c r="C89" i="39" a="1"/>
  <c r="C292" i="39" a="1"/>
  <c r="F254" i="39" a="1"/>
  <c r="H206" i="39" a="1"/>
  <c r="I613" i="39" a="1"/>
  <c r="H1009" i="39" a="1"/>
  <c r="H576" i="39" a="1"/>
  <c r="C709" i="39" a="1"/>
  <c r="AD4302" i="9"/>
  <c r="F240" i="39" a="1"/>
  <c r="B164" i="12"/>
  <c r="I823" i="39" a="1"/>
  <c r="G828" i="39" a="1"/>
  <c r="E999" i="39" a="1"/>
  <c r="AD3587" i="9"/>
  <c r="E116" i="39" a="1"/>
  <c r="G504" i="39" a="1"/>
  <c r="I712" i="39" a="1"/>
  <c r="D372" i="39" a="1"/>
  <c r="F558" i="39" a="1"/>
  <c r="G471" i="39" a="1"/>
  <c r="AD3411" i="9"/>
  <c r="AD3464" i="9"/>
  <c r="E920" i="39" a="1"/>
  <c r="D27" i="39" a="1"/>
  <c r="C133" i="39" a="1"/>
  <c r="I284" i="39" a="1"/>
  <c r="D19" i="39" a="1"/>
  <c r="H238" i="39" a="1"/>
  <c r="D328" i="39" a="1"/>
  <c r="E1005" i="39" a="1"/>
  <c r="H11" i="39" a="1"/>
  <c r="C116" i="39" a="1"/>
  <c r="D728" i="39" a="1"/>
  <c r="D383" i="39" a="1"/>
  <c r="I125" i="39" a="1"/>
  <c r="D467" i="39" a="1"/>
  <c r="E549" i="39" a="1"/>
  <c r="B150" i="12"/>
  <c r="I640" i="39" a="1"/>
  <c r="F940" i="39" a="1"/>
  <c r="F581" i="39" a="1"/>
  <c r="H781" i="39" a="1"/>
  <c r="I981" i="39" a="1"/>
  <c r="H339" i="39" a="1"/>
  <c r="G422" i="39" a="1"/>
  <c r="I517" i="39" a="1"/>
  <c r="G65" i="39" a="1"/>
  <c r="I594" i="39" a="1"/>
  <c r="D297" i="39" a="1"/>
  <c r="C611" i="39" a="1"/>
  <c r="D484" i="39" a="1"/>
  <c r="F1001" i="39" a="1"/>
  <c r="I189" i="39" a="1"/>
  <c r="E562" i="39" a="1"/>
  <c r="G939" i="39" a="1"/>
  <c r="D275" i="39" a="1"/>
  <c r="I804" i="39" a="1"/>
  <c r="C679" i="39" a="1"/>
  <c r="E58" i="39" a="1"/>
  <c r="I707" i="39" a="1"/>
  <c r="D972" i="39" a="1"/>
  <c r="H14" i="39" a="1"/>
  <c r="F698" i="39" a="1"/>
  <c r="E234" i="39" a="1"/>
  <c r="C27" i="39" a="1"/>
  <c r="H192" i="39" a="1"/>
  <c r="D4" i="39" a="1"/>
  <c r="H136" i="39" a="1"/>
  <c r="C354" i="39" a="1"/>
  <c r="D141" i="39" a="1"/>
  <c r="D865" i="39" a="1"/>
  <c r="F129" i="39" a="1"/>
  <c r="G683" i="39" a="1"/>
  <c r="F47" i="39" a="1"/>
  <c r="D184" i="39" a="1"/>
  <c r="H625" i="39" a="1"/>
  <c r="G397" i="39" a="1"/>
  <c r="G256" i="39" a="1"/>
  <c r="G681" i="39" a="1"/>
  <c r="I9" i="39" a="1"/>
  <c r="F42" i="39" a="1"/>
  <c r="H553" i="39" a="1"/>
  <c r="C138" i="39" a="1"/>
  <c r="D350" i="39" a="1"/>
  <c r="I662" i="39" a="1"/>
  <c r="F910" i="39" a="1"/>
  <c r="AD2659" i="9"/>
  <c r="G146" i="39" a="1"/>
  <c r="F131" i="39" a="1"/>
  <c r="E427" i="39" a="1"/>
  <c r="F246" i="39" a="1"/>
  <c r="F511" i="39" a="1"/>
  <c r="D149" i="39" a="1"/>
  <c r="G637" i="39" a="1"/>
  <c r="H851" i="39" a="1"/>
  <c r="H746" i="39" a="1"/>
  <c r="I791" i="39" a="1"/>
  <c r="AD3153" i="9"/>
  <c r="G353" i="39" a="1"/>
  <c r="AD1027" i="9"/>
  <c r="D98" i="39" a="1"/>
  <c r="E49" i="39" a="1"/>
  <c r="H293" i="39" a="1"/>
  <c r="C44" i="39" a="1"/>
  <c r="F456" i="39" a="1"/>
  <c r="G187" i="39" a="1"/>
  <c r="F78" i="39" a="1"/>
  <c r="I251" i="39" a="1"/>
  <c r="I855" i="39" a="1"/>
  <c r="F586" i="39" a="1"/>
  <c r="F825" i="39" a="1"/>
  <c r="F628" i="39" a="1"/>
  <c r="I317" i="39" a="1"/>
  <c r="I756" i="39" a="1"/>
  <c r="E187" i="39" a="1"/>
  <c r="C1008" i="39" a="1"/>
  <c r="C153" i="39" a="1"/>
  <c r="G224" i="39" a="1"/>
  <c r="H133" i="39" a="1"/>
  <c r="H485" i="39" a="1"/>
  <c r="I152" i="39" a="1"/>
  <c r="H459" i="39" a="1"/>
  <c r="E273" i="39" a="1"/>
  <c r="D283" i="39" a="1"/>
  <c r="I751" i="39" a="1"/>
  <c r="G412" i="39" a="1"/>
  <c r="G227" i="39" a="1"/>
  <c r="D924" i="39" a="1"/>
  <c r="C500" i="39" a="1"/>
  <c r="G915" i="39" a="1"/>
  <c r="H769" i="39" a="1"/>
  <c r="F737" i="39" a="1"/>
  <c r="G255" i="39" a="1"/>
  <c r="AD2628" i="9"/>
  <c r="I35" i="39" a="1"/>
  <c r="E379" i="39" a="1"/>
  <c r="F213" i="39" a="1"/>
  <c r="I346" i="39" a="1"/>
  <c r="E856" i="39" a="1"/>
  <c r="H51" i="39" a="1"/>
  <c r="I124" i="39" a="1"/>
  <c r="G239" i="39" a="1"/>
  <c r="G216" i="39" a="1"/>
  <c r="H505" i="39" a="1"/>
  <c r="E51" i="39" a="1"/>
  <c r="E463" i="39" a="1"/>
  <c r="I326" i="39" a="1"/>
  <c r="I846" i="39" a="1"/>
  <c r="C213" i="39" a="1"/>
  <c r="C836" i="39" a="1"/>
  <c r="E469" i="39" a="1"/>
  <c r="I590" i="39" a="1"/>
  <c r="D764" i="39" a="1"/>
  <c r="F294" i="39" a="1"/>
  <c r="G84" i="39" a="1"/>
  <c r="D559" i="39" a="1"/>
  <c r="G717" i="39" a="1"/>
  <c r="H114" i="39" a="1"/>
  <c r="I213" i="39" a="1"/>
  <c r="D110" i="39" a="1"/>
  <c r="D522" i="39" a="1"/>
  <c r="F495" i="39" a="1"/>
  <c r="E951" i="39" a="1"/>
  <c r="D264" i="39" a="1"/>
  <c r="F183" i="39" a="1"/>
  <c r="G69" i="39" a="1"/>
  <c r="G866" i="39" a="1"/>
  <c r="F886" i="39" a="1"/>
  <c r="D205" i="39" a="1"/>
  <c r="C365" i="39" a="1"/>
  <c r="F460" i="39" a="1"/>
  <c r="G231" i="39" a="1"/>
  <c r="E177" i="39" a="1"/>
  <c r="I694" i="39" a="1"/>
  <c r="D641" i="39" a="1"/>
  <c r="D154" i="39" a="1"/>
  <c r="I295" i="39" a="1"/>
  <c r="F689" i="39" a="1"/>
  <c r="E504" i="39" a="1"/>
  <c r="I47" i="39" a="1"/>
  <c r="F848" i="39" a="1"/>
  <c r="I287" i="39" a="1"/>
  <c r="D543" i="39" a="1"/>
  <c r="I107" i="39" a="1"/>
  <c r="AD4314" i="9"/>
  <c r="F201" i="39" a="1"/>
  <c r="F19" i="39" a="1"/>
  <c r="F479" i="39" a="1"/>
  <c r="D174" i="39" a="1"/>
  <c r="H392" i="39" a="1"/>
  <c r="G762" i="39" a="1"/>
  <c r="I973" i="39" a="1"/>
  <c r="I1010" i="39" a="1"/>
  <c r="H222" i="39" a="1"/>
  <c r="E157" i="39" a="1"/>
  <c r="H220" i="39" a="1"/>
  <c r="I511" i="39" a="1"/>
  <c r="I305" i="39" a="1"/>
  <c r="E836" i="39" a="1"/>
  <c r="H66" i="39" a="1"/>
  <c r="F215" i="39" a="1"/>
  <c r="C811" i="39" a="1"/>
  <c r="E314" i="39" a="1"/>
  <c r="E706" i="39" a="1"/>
  <c r="E456" i="39" a="1"/>
  <c r="C693" i="39" a="1"/>
  <c r="G35" i="39" a="1"/>
  <c r="H1022" i="39" a="1"/>
  <c r="D552" i="39" a="1"/>
  <c r="E350" i="39" a="1"/>
  <c r="C928" i="39" a="1"/>
  <c r="E8" i="39" a="1"/>
  <c r="G723" i="39" a="1"/>
  <c r="G359" i="39" a="1"/>
  <c r="AD2311" i="9"/>
  <c r="G583" i="39" a="1"/>
  <c r="AD1808" i="9"/>
  <c r="H564" i="39" a="1"/>
  <c r="H57" i="39" a="1"/>
  <c r="I740" i="39" a="1"/>
  <c r="I485" i="39" a="1"/>
  <c r="AD1414" i="9"/>
  <c r="D580" i="39" a="1"/>
  <c r="D1022" i="39" a="1"/>
  <c r="F718" i="39" a="1"/>
  <c r="E677" i="39" a="1"/>
  <c r="AD1083" i="9"/>
  <c r="C252" i="39" a="1"/>
  <c r="C562" i="39" a="1"/>
  <c r="AD4084" i="9"/>
  <c r="I212" i="39" a="1"/>
  <c r="E267" i="39" a="1"/>
  <c r="H324" i="39" a="1"/>
  <c r="H825" i="39" a="1"/>
  <c r="G212" i="39" a="1"/>
  <c r="G587" i="39" a="1"/>
  <c r="H433" i="39" a="1"/>
  <c r="F645" i="39" a="1"/>
  <c r="F595" i="39" a="1"/>
  <c r="E322" i="39" a="1"/>
  <c r="F494" i="39" a="1"/>
  <c r="AD3937" i="9"/>
  <c r="E495" i="39" a="1"/>
  <c r="B41" i="12"/>
  <c r="C766" i="39" a="1"/>
  <c r="I361" i="39" a="1"/>
  <c r="H247" i="39" a="1"/>
  <c r="I338" i="39" a="1"/>
  <c r="G335" i="39" a="1"/>
  <c r="G750" i="39" a="1"/>
  <c r="I688" i="39" a="1"/>
  <c r="H424" i="39" a="1"/>
  <c r="E179" i="39" a="1"/>
  <c r="AD2500" i="9"/>
  <c r="I909" i="39" a="1"/>
  <c r="I1020" i="39" a="1"/>
  <c r="G638" i="39" a="1"/>
  <c r="I220" i="39" a="1"/>
  <c r="B103" i="12"/>
  <c r="AD3968" i="9"/>
  <c r="H287" i="39" a="1"/>
  <c r="C136" i="39" a="1"/>
  <c r="G906" i="39" a="1"/>
  <c r="C642" i="39" a="1"/>
  <c r="C917" i="39" a="1"/>
  <c r="C820" i="39" a="1"/>
  <c r="I71" i="39" a="1"/>
  <c r="E209" i="39" a="1"/>
  <c r="H125" i="39" a="1"/>
  <c r="D642" i="39" a="1"/>
  <c r="H325" i="39" a="1"/>
  <c r="AD1473" i="9"/>
  <c r="G143" i="39" a="1"/>
  <c r="E913" i="39" a="1"/>
  <c r="H414" i="39" a="1"/>
  <c r="G410" i="39" a="1"/>
  <c r="G39" i="39" a="1"/>
  <c r="F915" i="39" a="1"/>
  <c r="G704" i="39" a="1"/>
  <c r="E232" i="39" a="1"/>
  <c r="C321" i="39" a="1"/>
  <c r="H372" i="39" a="1"/>
  <c r="G328" i="39" a="1"/>
  <c r="E358" i="39" a="1"/>
  <c r="I153" i="39" a="1"/>
  <c r="F57" i="39" a="1"/>
  <c r="E548" i="39" a="1"/>
  <c r="I83" i="39" a="1"/>
  <c r="I368" i="39" a="1"/>
  <c r="I957" i="39" a="1"/>
  <c r="H56" i="39" a="1"/>
  <c r="D211" i="39" a="1"/>
  <c r="F403" i="39" a="1"/>
  <c r="F671" i="39" a="1"/>
  <c r="H512" i="39" a="1"/>
  <c r="I267" i="39" a="1"/>
  <c r="G536" i="39" a="1"/>
  <c r="AD1203" i="9"/>
  <c r="D610" i="39" a="1"/>
  <c r="I129" i="39" a="1"/>
  <c r="F130" i="39" a="1"/>
  <c r="D65" i="39" a="1"/>
  <c r="F664" i="39" a="1"/>
  <c r="F30" i="39" a="1"/>
  <c r="H504" i="39" a="1"/>
  <c r="AD2446" i="9"/>
  <c r="H425" i="39" a="1"/>
  <c r="E41" i="39" a="1"/>
  <c r="G75" i="39" a="1"/>
  <c r="F162" i="39" a="1"/>
  <c r="I873" i="39" a="1"/>
  <c r="C440" i="39" a="1"/>
  <c r="H169" i="39" a="1"/>
  <c r="F192" i="39" a="1"/>
  <c r="F152" i="39" a="1"/>
  <c r="E292" i="39" a="1"/>
  <c r="G729" i="39" a="1"/>
  <c r="I857" i="39" a="1"/>
  <c r="H517" i="39" a="1"/>
  <c r="D512" i="39" a="1"/>
  <c r="G968" i="39" a="1"/>
  <c r="F92" i="39" a="1"/>
  <c r="F12" i="39" a="1"/>
  <c r="I717" i="39" a="1"/>
  <c r="AD1188" i="9"/>
  <c r="C504" i="39" a="1"/>
  <c r="F524" i="39" a="1"/>
  <c r="G196" i="39" a="1"/>
  <c r="E108" i="39" a="1"/>
  <c r="G90" i="39" a="1"/>
  <c r="AD1627" i="9"/>
  <c r="G824" i="39" a="1"/>
  <c r="C866" i="39" a="1"/>
  <c r="E433" i="39" a="1"/>
  <c r="F710" i="39" a="1"/>
  <c r="E305" i="39" a="1"/>
  <c r="D288" i="39" a="1"/>
  <c r="G198" i="39" a="1"/>
  <c r="H194" i="39" a="1"/>
  <c r="D363" i="39" a="1"/>
  <c r="F493" i="39" a="1"/>
  <c r="G142" i="39" a="1"/>
  <c r="F58" i="39" a="1"/>
  <c r="D896" i="39" a="1"/>
  <c r="D881" i="39" a="1"/>
  <c r="I258" i="39" a="1"/>
  <c r="G462" i="39" a="1"/>
  <c r="H55" i="39" a="1"/>
  <c r="H603" i="39" a="1"/>
  <c r="D503" i="39" a="1"/>
  <c r="I134" i="39" a="1"/>
  <c r="G872" i="39" a="1"/>
  <c r="H589" i="39" a="1"/>
  <c r="AD3092" i="9"/>
  <c r="D1024" i="39" a="1"/>
  <c r="E793" i="39" a="1"/>
  <c r="I524" i="39" a="1"/>
  <c r="F249" i="39" a="1"/>
  <c r="F599" i="39" a="1"/>
  <c r="G10" i="39" a="1"/>
  <c r="I324" i="39" a="1"/>
  <c r="D731" i="39" a="1"/>
  <c r="D428" i="39" a="1"/>
  <c r="I867" i="39" a="1"/>
  <c r="E61" i="39" a="1"/>
  <c r="AD920" i="9"/>
  <c r="G94" i="39" a="1"/>
  <c r="E804" i="39" a="1"/>
  <c r="E382" i="39" a="1"/>
  <c r="H799" i="39" a="1"/>
  <c r="H394" i="39" a="1"/>
  <c r="F539" i="39" a="1"/>
  <c r="I24" i="39" a="1"/>
  <c r="D961" i="39" a="1"/>
  <c r="F132" i="39" a="1"/>
  <c r="G191" i="39" a="1"/>
  <c r="E681" i="39" a="1"/>
  <c r="F756" i="39" a="1"/>
  <c r="D52" i="39" a="1"/>
  <c r="I122" i="39" a="1"/>
  <c r="H209" i="39" a="1"/>
  <c r="G329" i="39" a="1"/>
  <c r="H768" i="39" a="1"/>
  <c r="F369" i="39" a="1"/>
  <c r="AD507" i="9"/>
  <c r="AD2656" i="9"/>
  <c r="C670" i="39" a="1"/>
  <c r="G894" i="39" a="1"/>
  <c r="E230" i="39" a="1"/>
  <c r="D212" i="39" a="1"/>
  <c r="D397" i="39" a="1"/>
  <c r="D673" i="39" a="1"/>
  <c r="I630" i="39" a="1"/>
  <c r="I379" i="39" a="1"/>
  <c r="I709" i="39" a="1"/>
  <c r="D708" i="39" a="1"/>
  <c r="D921" i="39" a="1"/>
  <c r="D229" i="39" a="1"/>
  <c r="E476" i="39" a="1"/>
  <c r="AD1254" i="9"/>
  <c r="F874" i="39" a="1"/>
  <c r="F677" i="39" a="1"/>
  <c r="AD1561" i="9"/>
  <c r="F847" i="39" a="1"/>
  <c r="H185" i="39" a="1"/>
  <c r="G167" i="39" a="1"/>
  <c r="D964" i="39" a="1"/>
  <c r="H165" i="39" a="1"/>
  <c r="I211" i="39" a="1"/>
  <c r="I167" i="39" a="1"/>
  <c r="AD2171" i="9"/>
  <c r="C420" i="39" a="1"/>
  <c r="AD3261" i="9"/>
  <c r="D287" i="39" a="1"/>
  <c r="H756" i="39" a="1"/>
  <c r="I175" i="39" a="1"/>
  <c r="G332" i="39" a="1"/>
  <c r="D500" i="39" a="1"/>
  <c r="D504" i="39" a="1"/>
  <c r="F469" i="39" a="1"/>
  <c r="F312" i="39" a="1"/>
  <c r="E231" i="39" a="1"/>
  <c r="F751" i="39" a="1"/>
  <c r="F365" i="39" a="1"/>
  <c r="G156" i="39" a="1"/>
  <c r="F307" i="39" a="1"/>
  <c r="D316" i="39" a="1"/>
  <c r="F842" i="39" a="1"/>
  <c r="F155" i="39" a="1"/>
  <c r="H154" i="39" a="1"/>
  <c r="E414" i="39" a="1"/>
  <c r="G428" i="39" a="1"/>
  <c r="D941" i="39" a="1"/>
  <c r="H444" i="39" a="1"/>
  <c r="I913" i="39" a="1"/>
  <c r="AD65" i="9"/>
  <c r="F17" i="39" a="1"/>
  <c r="E295" i="39" a="1"/>
  <c r="AD4340" i="9"/>
  <c r="AD3543" i="9"/>
  <c r="E468" i="39" a="1"/>
  <c r="H20" i="39" a="1"/>
  <c r="H23" i="39" a="1"/>
  <c r="E341" i="39" a="1"/>
  <c r="F464" i="39" a="1"/>
  <c r="E968" i="39" a="1"/>
  <c r="F753" i="39" a="1"/>
  <c r="D309" i="39" a="1"/>
  <c r="C403" i="39" a="1"/>
  <c r="AD1740" i="9"/>
  <c r="D812" i="39" a="1"/>
  <c r="F26" i="39" a="1"/>
  <c r="C577" i="39" a="1"/>
  <c r="AD9" i="9"/>
  <c r="F70" i="39" a="1"/>
  <c r="I314" i="39" a="1"/>
  <c r="G131" i="39" a="1"/>
  <c r="D159" i="39" a="1"/>
  <c r="G4" i="39" a="1"/>
  <c r="G608" i="39" a="1"/>
  <c r="F128" i="39" a="1"/>
  <c r="D782" i="39" a="1"/>
  <c r="AD1440" i="9"/>
  <c r="AD2448" i="9"/>
  <c r="H434" i="39" a="1"/>
  <c r="F619" i="39" a="1"/>
  <c r="I669" i="39" a="1"/>
  <c r="G426" i="39" a="1"/>
  <c r="E903" i="39" a="1"/>
  <c r="I471" i="39" a="1"/>
  <c r="AD50" i="9"/>
  <c r="I599" i="39" a="1"/>
  <c r="D279" i="39" a="1"/>
  <c r="G815" i="39" a="1"/>
  <c r="I425" i="39" a="1"/>
  <c r="G955" i="39" a="1"/>
  <c r="E17" i="6"/>
  <c r="C208" i="39" a="1"/>
  <c r="D541" i="39" a="1"/>
  <c r="D623" i="39" a="1"/>
  <c r="C601" i="39" a="1"/>
  <c r="H937" i="39" a="1"/>
  <c r="C965" i="39" a="1"/>
  <c r="D51" i="39" a="1"/>
  <c r="F289" i="39" a="1"/>
  <c r="H597" i="39" a="1"/>
  <c r="G456" i="39" a="1"/>
  <c r="H367" i="39" a="1"/>
  <c r="F556" i="39" a="1"/>
  <c r="C253" i="39" a="1"/>
  <c r="D830" i="39" a="1"/>
  <c r="G533" i="39" a="1"/>
  <c r="F993" i="39" a="1"/>
  <c r="G561" i="39" a="1"/>
  <c r="AD875" i="9"/>
  <c r="E940" i="39" a="1"/>
  <c r="AD2703" i="9"/>
  <c r="AD3293" i="9"/>
  <c r="G413" i="39" a="1"/>
  <c r="D754" i="39" a="1"/>
  <c r="G813" i="39" a="1"/>
  <c r="C83" i="39" a="1"/>
  <c r="G556" i="39" a="1"/>
  <c r="C427" i="39" a="1"/>
  <c r="G515" i="39" a="1"/>
  <c r="H184" i="39" a="1"/>
  <c r="E746" i="39" a="1"/>
  <c r="C11" i="39" a="1"/>
  <c r="F251" i="39" a="1"/>
  <c r="H838" i="39" a="1"/>
  <c r="AD737" i="9"/>
  <c r="AD366" i="9"/>
  <c r="AD3297" i="9"/>
  <c r="H516" i="39" a="1"/>
  <c r="G350" i="39" a="1"/>
  <c r="H524" i="39" a="1"/>
  <c r="G474" i="39" a="1"/>
  <c r="C893" i="39" a="1"/>
  <c r="F789" i="39" a="1"/>
  <c r="D840" i="39" a="1"/>
  <c r="E610" i="39" a="1"/>
  <c r="E632" i="39" a="1"/>
  <c r="C293" i="39" a="1"/>
  <c r="G689" i="39" a="1"/>
  <c r="I282" i="39" a="1"/>
  <c r="D231" i="39" a="1"/>
  <c r="I626" i="39" a="1"/>
  <c r="I774" i="39" a="1"/>
  <c r="F458" i="39" a="1"/>
  <c r="AD4023" i="9"/>
  <c r="G597" i="39" a="1"/>
  <c r="H338" i="39" a="1"/>
  <c r="I249" i="39" a="1"/>
  <c r="G45" i="39" a="1"/>
  <c r="F16" i="39" a="1"/>
  <c r="AD3161" i="9"/>
  <c r="G122" i="39" a="1"/>
  <c r="G204" i="39" a="1"/>
  <c r="AD3822" i="9"/>
  <c r="I548" i="39" a="1"/>
  <c r="E283" i="39" a="1"/>
  <c r="I773" i="39" a="1"/>
  <c r="G8" i="39" a="1"/>
  <c r="E106" i="39" a="1"/>
  <c r="C636" i="39" a="1"/>
  <c r="AD4058" i="9"/>
  <c r="H128" i="39" a="1"/>
  <c r="I48" i="39" a="1"/>
  <c r="E44" i="39" a="1"/>
  <c r="AD1287" i="9"/>
  <c r="D538" i="39" a="1"/>
  <c r="G121" i="39" a="1"/>
  <c r="C344" i="39" a="1"/>
  <c r="E829" i="39" a="1"/>
  <c r="F520" i="39" a="1"/>
  <c r="D166" i="39" a="1"/>
  <c r="E306" i="39" a="1"/>
  <c r="I720" i="39" a="1"/>
  <c r="AD260" i="9"/>
  <c r="E74" i="39" a="1"/>
  <c r="G282" i="39" a="1"/>
  <c r="F98" i="39" a="1"/>
  <c r="E71" i="39" a="1"/>
  <c r="G277" i="39" a="1"/>
  <c r="H384" i="39" a="1"/>
  <c r="D486" i="39" a="1"/>
  <c r="AD3352" i="9"/>
  <c r="D145" i="39" a="1"/>
  <c r="F507" i="39" a="1"/>
  <c r="F405" i="39" a="1"/>
  <c r="D248" i="39" a="1"/>
  <c r="I639" i="39" a="1"/>
  <c r="I53" i="39" a="1"/>
  <c r="I149" i="39" a="1"/>
  <c r="H644" i="39" a="1"/>
  <c r="I458" i="39" a="1"/>
  <c r="D334" i="39" a="1"/>
  <c r="D670" i="39" a="1"/>
  <c r="E761" i="39" a="1"/>
  <c r="E298" i="39" a="1"/>
  <c r="I372" i="39" a="1"/>
  <c r="H883" i="39" a="1"/>
  <c r="G761" i="39" a="1"/>
  <c r="G179" i="39" a="1"/>
  <c r="D781" i="39" a="1"/>
  <c r="F728" i="39" a="1"/>
  <c r="H49" i="39" a="1"/>
  <c r="G181" i="39" a="1"/>
  <c r="D491" i="39" a="1"/>
  <c r="I229" i="39" a="1"/>
  <c r="E649" i="39" a="1"/>
  <c r="E575" i="39" a="1"/>
  <c r="AD3828" i="9"/>
  <c r="C221" i="39" a="1"/>
  <c r="F665" i="39" a="1"/>
  <c r="D210" i="39" a="1"/>
  <c r="E93" i="39" a="1"/>
  <c r="F383" i="39" a="1"/>
  <c r="G864" i="39" a="1"/>
  <c r="F293" i="39" a="1"/>
  <c r="E844" i="39" a="1"/>
  <c r="AD1621" i="9"/>
  <c r="F668" i="39" a="1"/>
  <c r="G379" i="39" a="1"/>
  <c r="I606" i="39" a="1"/>
  <c r="G746" i="39" a="1"/>
  <c r="I354" i="39" a="1"/>
  <c r="C681" i="39" a="1"/>
  <c r="H631" i="39" a="1"/>
  <c r="I636" i="39" a="1"/>
  <c r="G373" i="39" a="1"/>
  <c r="F59" i="39" a="1"/>
  <c r="G129" i="39" a="1"/>
  <c r="D226" i="39" a="1"/>
  <c r="H675" i="39" a="1"/>
  <c r="I792" i="39" a="1"/>
  <c r="I605" i="39" a="1"/>
  <c r="F97" i="39" a="1"/>
  <c r="I1022" i="39" a="1"/>
  <c r="G660" i="39" a="1"/>
  <c r="I49" i="39" a="1"/>
  <c r="C28" i="39" a="1"/>
  <c r="C848" i="39" a="1"/>
  <c r="AD1564" i="9"/>
  <c r="E945" i="39" a="1"/>
  <c r="F338" i="39" a="1"/>
  <c r="H50" i="39" a="1"/>
  <c r="D721" i="39" a="1"/>
  <c r="G842" i="39" a="1"/>
  <c r="H148" i="39" a="1"/>
  <c r="F401" i="39" a="1"/>
  <c r="E510" i="39" a="1"/>
  <c r="H495" i="39" a="1"/>
  <c r="I674" i="39" a="1"/>
  <c r="F571" i="39" a="1"/>
  <c r="E672" i="39" a="1"/>
  <c r="C890" i="39" a="1"/>
  <c r="F1012" i="39" a="1"/>
  <c r="AD4218" i="9"/>
  <c r="I390" i="39" a="1"/>
  <c r="E805" i="39" a="1"/>
  <c r="G28" i="39" a="1"/>
  <c r="G929" i="39" a="1"/>
  <c r="AD3053" i="9"/>
  <c r="E88" i="39" a="1"/>
  <c r="I202" i="39" a="1"/>
  <c r="C186" i="39" a="1"/>
  <c r="H630" i="39" a="1"/>
  <c r="C105" i="39" a="1"/>
  <c r="AD1515" i="9"/>
  <c r="H432" i="39" a="1"/>
  <c r="G973" i="39" a="1"/>
  <c r="C873" i="39" a="1"/>
  <c r="I681" i="39" a="1"/>
  <c r="F850" i="39" a="1"/>
  <c r="I813" i="39" a="1"/>
  <c r="E604" i="39" a="1"/>
  <c r="G988" i="39" a="1"/>
  <c r="AD4432" i="9"/>
  <c r="I903" i="39" a="1"/>
  <c r="E566" i="39" a="1"/>
  <c r="H417" i="39" a="1"/>
  <c r="C902" i="39" a="1"/>
  <c r="I27" i="39" a="1"/>
  <c r="H809" i="39" a="1"/>
  <c r="E789" i="39" a="1"/>
  <c r="AD2749" i="9"/>
  <c r="I184" i="39" a="1"/>
  <c r="H362" i="39" a="1"/>
  <c r="F976" i="39" a="1"/>
  <c r="F35" i="39" a="1"/>
  <c r="E889" i="39" a="1"/>
  <c r="D803" i="39" a="1"/>
  <c r="AD3719" i="9"/>
  <c r="G215" i="39" a="1"/>
  <c r="I57" i="39" a="1"/>
  <c r="G493" i="39" a="1"/>
  <c r="AD94" i="9"/>
  <c r="D557" i="39" a="1"/>
  <c r="AD1963" i="9"/>
  <c r="I349" i="39" a="1"/>
  <c r="I806" i="39" a="1"/>
  <c r="D30" i="39" a="1"/>
  <c r="I919" i="39" a="1"/>
  <c r="G104" i="39" a="1"/>
  <c r="C9" i="39" a="1"/>
  <c r="C391" i="39" a="1"/>
  <c r="G259" i="39" a="1"/>
  <c r="F678" i="39" a="1"/>
  <c r="C229" i="39" a="1"/>
  <c r="G418" i="39" a="1"/>
  <c r="AD277" i="9"/>
  <c r="D55" i="39" a="1"/>
  <c r="AD484" i="9"/>
  <c r="H752" i="39" a="1"/>
  <c r="G591" i="39" a="1"/>
  <c r="H17" i="39" a="1"/>
  <c r="H135" i="39" a="1"/>
  <c r="G54" i="39" a="1"/>
  <c r="F278" i="39" a="1"/>
  <c r="H725" i="39" a="1"/>
  <c r="G280" i="39" a="1"/>
  <c r="D949" i="39" a="1"/>
  <c r="E394" i="39" a="1"/>
  <c r="E167" i="39" a="1"/>
  <c r="I907" i="39" a="1"/>
  <c r="AD2096" i="9"/>
  <c r="I491" i="39" a="1"/>
  <c r="H317" i="39" a="1"/>
  <c r="H933" i="39" a="1"/>
  <c r="F28" i="39" a="1"/>
  <c r="G68" i="39" a="1"/>
  <c r="F60" i="39" a="1"/>
  <c r="F954" i="39" a="1"/>
  <c r="F154" i="39" a="1"/>
  <c r="I177" i="39" a="1"/>
  <c r="I635" i="39" a="1"/>
  <c r="H389" i="39" a="1"/>
  <c r="AD2882" i="9"/>
  <c r="G334" i="39" a="1"/>
  <c r="G911" i="39" a="1"/>
  <c r="I670" i="39" a="1"/>
  <c r="D18" i="39" a="1"/>
  <c r="F721" i="39" a="1"/>
  <c r="G380" i="39" a="1"/>
  <c r="E185" i="39" a="1"/>
  <c r="F596" i="39" a="1"/>
  <c r="E62" i="39" a="1"/>
  <c r="I308" i="39" a="1"/>
  <c r="D454" i="39" a="1"/>
  <c r="AD1825" i="9"/>
  <c r="G372" i="39" a="1"/>
  <c r="G464" i="39" a="1"/>
  <c r="D649" i="39" a="1"/>
  <c r="E736" i="39" a="1"/>
  <c r="F197" i="39" a="1"/>
  <c r="D303" i="39" a="1"/>
  <c r="G76" i="39" a="1"/>
  <c r="G347" i="39" a="1"/>
  <c r="F723" i="39" a="1"/>
  <c r="H939" i="39" a="1"/>
  <c r="E290" i="39" a="1"/>
  <c r="D12" i="6"/>
  <c r="E282" i="39" a="1"/>
  <c r="AD510" i="9"/>
  <c r="AD300" i="9"/>
  <c r="H445" i="39" a="1"/>
  <c r="G497" i="39" a="1"/>
  <c r="I246" i="39" a="1"/>
  <c r="H802" i="39" a="1"/>
  <c r="F9" i="39" a="1"/>
  <c r="I51" i="39" a="1"/>
  <c r="I290" i="39" a="1"/>
  <c r="I312" i="39" a="1"/>
  <c r="D367" i="39" a="1"/>
  <c r="D253" i="39" a="1"/>
  <c r="H996" i="39" a="1"/>
  <c r="E328" i="39" a="1"/>
  <c r="G210" i="39" a="1"/>
  <c r="G892" i="39" a="1"/>
  <c r="E811" i="39" a="1"/>
  <c r="F582" i="39" a="1"/>
  <c r="C616" i="39" a="1"/>
  <c r="F442" i="39" a="1"/>
  <c r="I875" i="39" a="1"/>
  <c r="AD3990" i="9"/>
  <c r="E229" i="39" a="1"/>
  <c r="G416" i="39" a="1"/>
  <c r="I945" i="39" a="1"/>
  <c r="E277" i="39" a="1"/>
  <c r="F221" i="39" a="1"/>
  <c r="H285" i="39" a="1"/>
  <c r="H35" i="39" a="1"/>
  <c r="D88" i="39" a="1"/>
  <c r="D137" i="39" a="1"/>
  <c r="H276" i="39" a="1"/>
  <c r="F139" i="39" a="1"/>
  <c r="F257" i="39" a="1"/>
  <c r="H382" i="39" a="1"/>
  <c r="D281" i="39" a="1"/>
  <c r="G24" i="39" a="1"/>
  <c r="AD118" i="9"/>
  <c r="F134" i="39" a="1"/>
  <c r="D86" i="39" a="1"/>
  <c r="H74" i="39" a="1"/>
  <c r="H130" i="39" a="1"/>
  <c r="E73" i="39" a="1"/>
  <c r="G478" i="39" a="1"/>
  <c r="F166" i="39" a="1"/>
  <c r="AD448" i="9"/>
  <c r="E27" i="39" a="1"/>
  <c r="AD1766" i="9"/>
  <c r="G541" i="39" a="1"/>
  <c r="F438" i="39" a="1"/>
  <c r="D521" i="39" a="1"/>
  <c r="H979" i="39" a="1"/>
  <c r="I198" i="39" a="1"/>
  <c r="F77" i="39" a="1"/>
  <c r="F110" i="39" a="1"/>
  <c r="E550" i="39" a="1"/>
  <c r="G310" i="39" a="1"/>
  <c r="I926" i="39" a="1"/>
  <c r="E43" i="39" a="1"/>
  <c r="AD3123" i="9"/>
  <c r="G151" i="39" a="1"/>
  <c r="I600" i="39" a="1"/>
  <c r="E337" i="39" a="1"/>
  <c r="D855" i="39" a="1"/>
  <c r="G604" i="39" a="1"/>
  <c r="F696" i="39" a="1"/>
  <c r="C948" i="39" a="1"/>
  <c r="E98" i="39" a="1"/>
  <c r="F699" i="39" a="1"/>
  <c r="G1" i="39" a="1"/>
  <c r="E738" i="39" a="1"/>
  <c r="F199" i="39" a="1"/>
  <c r="G66" i="39" a="1"/>
  <c r="AD1419" i="9"/>
  <c r="D807" i="39" a="1"/>
  <c r="C173" i="39" a="1"/>
  <c r="AD699" i="9"/>
  <c r="F378" i="39" a="1"/>
  <c r="H305" i="39" a="1"/>
  <c r="G67" i="39" a="1"/>
  <c r="H328" i="39" a="1"/>
  <c r="E522" i="39" a="1"/>
  <c r="D143" i="39" a="1"/>
  <c r="H554" i="39" a="1"/>
  <c r="C603" i="39" a="1"/>
  <c r="I893" i="39" a="1"/>
  <c r="I81" i="39" a="1"/>
  <c r="D208" i="39" a="1"/>
  <c r="H557" i="39" a="1"/>
  <c r="AD2850" i="9"/>
  <c r="E134" i="39" a="1"/>
  <c r="E869" i="39" a="1"/>
  <c r="AD234" i="9"/>
  <c r="I97" i="39" a="1"/>
  <c r="I286" i="39" a="1"/>
  <c r="E308" i="39" a="1"/>
  <c r="I76" i="39" a="1"/>
  <c r="I52" i="39" a="1"/>
  <c r="I239" i="39" a="1"/>
  <c r="H890" i="39" a="1"/>
  <c r="D468" i="39" a="1"/>
  <c r="D398" i="39" a="1"/>
  <c r="G72" i="39" a="1"/>
  <c r="F540" i="39" a="1"/>
  <c r="D953" i="39" a="1"/>
  <c r="I601" i="39" a="1"/>
  <c r="AD3953" i="9"/>
  <c r="C1004" i="39" a="1"/>
  <c r="E219" i="39" a="1"/>
  <c r="F177" i="39" a="1"/>
  <c r="F40" i="39" a="1"/>
  <c r="C336" i="39" a="1"/>
  <c r="H315" i="39" a="1"/>
  <c r="F870" i="39" a="1"/>
  <c r="F7" i="39" a="1"/>
  <c r="D129" i="39" a="1"/>
  <c r="AD276" i="9"/>
  <c r="F903" i="39" a="1"/>
  <c r="D1007" i="39" a="1"/>
  <c r="G17" i="6"/>
  <c r="F52" i="39" a="1"/>
  <c r="D771" i="39" a="1"/>
  <c r="G691" i="39" a="1"/>
  <c r="I837" i="39" a="1"/>
  <c r="I271" i="39" a="1"/>
  <c r="I743" i="39" a="1"/>
  <c r="I278" i="39" a="1"/>
  <c r="I195" i="39" a="1"/>
  <c r="I579" i="39" a="1"/>
  <c r="D298" i="39" a="1"/>
  <c r="H37" i="39" a="1"/>
  <c r="D240" i="39" a="1"/>
  <c r="E765" i="39" a="1"/>
  <c r="I96" i="39" a="1"/>
  <c r="H965" i="39" a="1"/>
  <c r="AD3397" i="9"/>
  <c r="AD2190" i="9"/>
  <c r="H397" i="39" a="1"/>
  <c r="F149" i="39" a="1"/>
  <c r="H156" i="39" a="1"/>
  <c r="G34" i="39" a="1"/>
  <c r="F348" i="39" a="1"/>
  <c r="E320" i="39" a="1"/>
  <c r="AD3662" i="9"/>
  <c r="F143" i="39" a="1"/>
  <c r="H352" i="39" a="1"/>
  <c r="D8" i="39" a="1"/>
  <c r="D648" i="39" a="1"/>
  <c r="D582" i="39" a="1"/>
  <c r="I280" i="39" a="1"/>
  <c r="AD3334" i="9"/>
  <c r="G434" i="39" a="1"/>
  <c r="E652" i="39" a="1"/>
  <c r="AD2334" i="9"/>
  <c r="AD1490" i="9"/>
  <c r="D734" i="39" a="1"/>
  <c r="E897" i="39" a="1"/>
  <c r="G400" i="39" a="1"/>
  <c r="H729" i="39" a="1"/>
  <c r="G19" i="39" a="1"/>
  <c r="E272" i="39" a="1"/>
  <c r="F530" i="39" a="1"/>
  <c r="I261" i="39" a="1"/>
  <c r="E422" i="39" a="1"/>
  <c r="I420" i="39" a="1"/>
  <c r="D162" i="39" a="1"/>
  <c r="D418" i="39" a="1"/>
  <c r="I651" i="39" a="1"/>
  <c r="E815" i="39" a="1"/>
  <c r="E83" i="39" a="1"/>
  <c r="C483" i="39" a="1"/>
  <c r="AD2120" i="9"/>
  <c r="G348" i="39" a="1"/>
  <c r="E808" i="39" a="1"/>
  <c r="AD2675" i="9"/>
  <c r="E268" i="39" a="1"/>
  <c r="E76" i="39" a="1"/>
  <c r="E501" i="39" a="1"/>
  <c r="D185" i="39" a="1"/>
  <c r="AD1430" i="9"/>
  <c r="E115" i="39" a="1"/>
  <c r="E249" i="39" a="1"/>
  <c r="G174" i="39" a="1"/>
  <c r="I541" i="39" a="1"/>
  <c r="F253" i="39" a="1"/>
  <c r="G678" i="39" a="1"/>
  <c r="E77" i="39" a="1"/>
  <c r="C910" i="39" a="1"/>
  <c r="E174" i="39" a="1"/>
  <c r="AD449" i="9"/>
  <c r="AD2416" i="9"/>
  <c r="I856" i="39" a="1"/>
  <c r="G847" i="39" a="1"/>
  <c r="I551" i="39" a="1"/>
  <c r="I862" i="39" a="1"/>
  <c r="H881" i="39" a="1"/>
  <c r="I679" i="39" a="1"/>
  <c r="E21" i="39" a="1"/>
  <c r="E790" i="39" a="1"/>
  <c r="I17" i="39" a="1"/>
  <c r="I943" i="39" a="1"/>
  <c r="G193" i="39" a="1"/>
  <c r="AD2668" i="9"/>
  <c r="F399" i="39" a="1"/>
  <c r="E151" i="39" a="1"/>
  <c r="E173" i="39" a="1"/>
  <c r="E166" i="39" a="1"/>
  <c r="D42" i="39" a="1"/>
  <c r="F39" i="39" a="1"/>
  <c r="F726" i="39" a="1"/>
  <c r="G141" i="39" a="1"/>
  <c r="F314" i="39" a="1"/>
  <c r="AD2020" i="9"/>
  <c r="F711" i="39" a="1"/>
  <c r="I334" i="39" a="1"/>
  <c r="C178" i="39" a="1"/>
  <c r="AD1274" i="9"/>
  <c r="C754" i="39" a="1"/>
  <c r="AD1144" i="9"/>
  <c r="E395" i="39" a="1"/>
  <c r="E564" i="39" a="1"/>
  <c r="E615" i="39" a="1"/>
  <c r="E470" i="39" a="1"/>
  <c r="D945" i="39" a="1"/>
  <c r="AD4437" i="9"/>
  <c r="G1000" i="39" a="1"/>
  <c r="C1014" i="39" a="1"/>
  <c r="F709" i="39" a="1"/>
  <c r="AD868" i="9"/>
  <c r="E101" i="39" a="1"/>
  <c r="I118" i="39" a="1"/>
  <c r="I183" i="39" a="1"/>
  <c r="AD2193" i="9"/>
  <c r="I93" i="39" a="1"/>
  <c r="G343" i="39" a="1"/>
  <c r="H217" i="39" a="1"/>
  <c r="G775" i="39" a="1"/>
  <c r="I432" i="39" a="1"/>
  <c r="D310" i="39" a="1"/>
  <c r="D401" i="39" a="1"/>
  <c r="I231" i="39" a="1"/>
  <c r="B55" i="12"/>
  <c r="I486" i="39" a="1"/>
  <c r="C532" i="39" a="1"/>
  <c r="D335" i="39" a="1"/>
  <c r="I427" i="39" a="1"/>
  <c r="G298" i="39" a="1"/>
  <c r="H1017" i="39" a="1"/>
  <c r="D562" i="39" a="1"/>
  <c r="F758" i="39" a="1"/>
  <c r="I747" i="39" a="1"/>
  <c r="H86" i="39" a="1"/>
  <c r="D525" i="39" a="1"/>
  <c r="E675" i="39" a="1"/>
  <c r="H134" i="39" a="1"/>
  <c r="D13" i="39" a="1"/>
  <c r="H140" i="39" a="1"/>
  <c r="I803" i="39" a="1"/>
  <c r="AD1876" i="9"/>
  <c r="F141" i="39" a="1"/>
  <c r="C739" i="39" a="1"/>
  <c r="I655" i="39" a="1"/>
  <c r="AD1182" i="9"/>
  <c r="H79" i="39" a="1"/>
  <c r="E12" i="39" a="1"/>
  <c r="H93" i="39" a="1"/>
  <c r="I54" i="39" a="1"/>
  <c r="D385" i="39" a="1"/>
  <c r="D427" i="39" a="1"/>
  <c r="E421" i="39" a="1"/>
  <c r="G95" i="39" a="1"/>
  <c r="G613" i="39" a="1"/>
  <c r="E60" i="39" a="1"/>
  <c r="E898" i="39" a="1"/>
  <c r="AD66" i="9"/>
  <c r="H229" i="39" a="1"/>
  <c r="C484" i="39" a="1"/>
  <c r="H963" i="39" a="1"/>
  <c r="F218" i="39" a="1"/>
  <c r="E289" i="39" a="1"/>
  <c r="F869" i="39" a="1"/>
  <c r="AD1730" i="9"/>
  <c r="C885" i="39" a="1"/>
  <c r="F336" i="39" a="1"/>
  <c r="D395" i="39" a="1"/>
  <c r="I366" i="39" a="1"/>
  <c r="G276" i="39" a="1"/>
  <c r="AD2650" i="9"/>
  <c r="E10" i="39" a="1"/>
  <c r="G479" i="39" a="1"/>
  <c r="F434" i="39" a="1"/>
  <c r="AD55" i="9"/>
  <c r="D151" i="39" a="1"/>
  <c r="D48" i="39" a="1"/>
  <c r="I699" i="39" a="1"/>
  <c r="G402" i="39" a="1"/>
  <c r="I409" i="39" a="1"/>
  <c r="G439" i="39" a="1"/>
  <c r="I396" i="39" a="1"/>
  <c r="I610" i="39" a="1"/>
  <c r="E709" i="39" a="1"/>
  <c r="G482" i="39" a="1"/>
  <c r="C326" i="39" a="1"/>
  <c r="I158" i="39" a="1"/>
  <c r="C360" i="39" a="1"/>
  <c r="F186" i="39" a="1"/>
  <c r="D726" i="39" a="1"/>
  <c r="E216" i="39" a="1"/>
  <c r="I185" i="39" a="1"/>
  <c r="H951" i="39" a="1"/>
  <c r="G331" i="39" a="1"/>
  <c r="D761" i="39" a="1"/>
  <c r="D26" i="39" a="1"/>
  <c r="E393" i="39" a="1"/>
  <c r="H282" i="39" a="1"/>
  <c r="F366" i="39" a="1"/>
  <c r="E316" i="39" a="1"/>
  <c r="H832" i="39" a="1"/>
  <c r="G424" i="39" a="1"/>
  <c r="F68" i="39" a="1"/>
  <c r="H676" i="39" a="1"/>
  <c r="D273" i="39" a="1"/>
  <c r="E428" i="39" a="1"/>
  <c r="E447" i="39" a="1"/>
  <c r="F613" i="39" a="1"/>
  <c r="G698" i="39" a="1"/>
  <c r="AD3692" i="9"/>
  <c r="D651" i="39" a="1"/>
  <c r="H81" i="39" a="1"/>
  <c r="AD3877" i="9"/>
  <c r="H520" i="39" a="1"/>
  <c r="I19" i="39" a="1"/>
  <c r="G869" i="39" a="1"/>
  <c r="D446" i="39" a="1"/>
  <c r="H692" i="39" a="1"/>
  <c r="G731" i="39" a="1"/>
  <c r="H782" i="39" a="1"/>
  <c r="C404" i="39" a="1"/>
  <c r="G247" i="39" a="1"/>
  <c r="D612" i="39" a="1"/>
  <c r="D63" i="39" a="1"/>
  <c r="F54" i="39" a="1"/>
  <c r="F623" i="39" a="1"/>
  <c r="I918" i="39" a="1"/>
  <c r="H72" i="39" a="1"/>
  <c r="F12" i="6"/>
  <c r="D607" i="39" a="1"/>
  <c r="G697" i="39" a="1"/>
  <c r="E461" i="39" a="1"/>
  <c r="D182" i="39" a="1"/>
  <c r="F214" i="39" a="1"/>
  <c r="D788" i="39" a="1"/>
  <c r="F532" i="39" a="1"/>
  <c r="AD1140" i="9"/>
  <c r="I336" i="39" a="1"/>
  <c r="AD1528" i="9"/>
  <c r="I248" i="39" a="1"/>
  <c r="E368" i="39" a="1"/>
  <c r="AD2524" i="9"/>
  <c r="H566" i="39" a="1"/>
  <c r="G909" i="39" a="1"/>
  <c r="D701" i="39" a="1"/>
  <c r="F743" i="39" a="1"/>
  <c r="E252" i="39" a="1"/>
  <c r="E411" i="39" a="1"/>
  <c r="E206" i="39" a="1"/>
  <c r="H31" i="39" a="1"/>
  <c r="I723" i="39" a="1"/>
  <c r="D922" i="39" a="1"/>
  <c r="C750" i="39" a="1"/>
  <c r="AD1505" i="9"/>
  <c r="F961" i="39" a="1"/>
  <c r="I289" i="39" a="1"/>
  <c r="H16" i="39" a="1"/>
  <c r="D135" i="39" a="1"/>
  <c r="G692" i="39" a="1"/>
  <c r="F198" i="39" a="1"/>
  <c r="C151" i="39" a="1"/>
  <c r="E607" i="39" a="1"/>
  <c r="G330" i="39" a="1"/>
  <c r="I887" i="39" a="1"/>
  <c r="AD978" i="9"/>
  <c r="D172" i="39" a="1"/>
  <c r="G152" i="39" a="1"/>
  <c r="E434" i="39" a="1"/>
  <c r="B40" i="12"/>
  <c r="I199" i="39" a="1"/>
  <c r="G935" i="39" a="1"/>
  <c r="E117" i="39" a="1"/>
  <c r="I192" i="39" a="1"/>
  <c r="I265" i="39" a="1"/>
  <c r="G199" i="39" a="1"/>
  <c r="H121" i="39" a="1"/>
  <c r="H552" i="39" a="1"/>
  <c r="G675" i="39" a="1"/>
  <c r="F899" i="39" a="1"/>
  <c r="H351" i="39" a="1"/>
  <c r="E878" i="39" a="1"/>
  <c r="AD3089" i="9"/>
  <c r="E25" i="39" a="1"/>
  <c r="I1009" i="39" a="1"/>
  <c r="AD1321" i="9"/>
  <c r="F692" i="39" a="1"/>
  <c r="D89" i="39" a="1"/>
  <c r="AD3713" i="9"/>
  <c r="F224" i="39" a="1"/>
  <c r="H763" i="39" a="1"/>
  <c r="D518" i="39" a="1"/>
  <c r="F588" i="39" a="1"/>
  <c r="E655" i="39" a="1"/>
  <c r="F515" i="39" a="1"/>
  <c r="G12" i="39" a="1"/>
  <c r="I351" i="39" a="1"/>
  <c r="E786" i="39" a="1"/>
  <c r="D691" i="39" a="1"/>
  <c r="I233" i="39" a="1"/>
  <c r="D561" i="39" a="1"/>
  <c r="E534" i="39" a="1"/>
  <c r="G494" i="39" a="1"/>
  <c r="C313" i="39" a="1"/>
  <c r="G789" i="39" a="1"/>
  <c r="AD2704" i="9"/>
  <c r="AD31" i="9"/>
  <c r="H805" i="39" a="1"/>
  <c r="H288" i="39" a="1"/>
  <c r="G634" i="39" a="1"/>
  <c r="AD1322" i="9"/>
  <c r="AD4174" i="9"/>
  <c r="G760" i="39" a="1"/>
  <c r="I871" i="39" a="1"/>
  <c r="F189" i="39" a="1"/>
  <c r="H707" i="39" a="1"/>
  <c r="D868" i="39" a="1"/>
  <c r="AD795" i="9"/>
  <c r="G53" i="39" a="1"/>
  <c r="AD1856" i="9"/>
  <c r="AD4022" i="9"/>
  <c r="F371" i="39" a="1"/>
  <c r="H950" i="39" a="1"/>
  <c r="I768" i="39" a="1"/>
  <c r="D443" i="39" a="1"/>
  <c r="I168" i="39" a="1"/>
  <c r="F893" i="39" a="1"/>
  <c r="I80" i="39" a="1"/>
  <c r="I166" i="39" a="1"/>
  <c r="D943" i="39" a="1"/>
  <c r="F158" i="39" a="1"/>
  <c r="I460" i="39" a="1"/>
  <c r="F826" i="39" a="1"/>
  <c r="AD1021" i="9"/>
  <c r="F375" i="39" a="1"/>
  <c r="AD2690" i="9"/>
  <c r="F191" i="39" a="1"/>
  <c r="AD151" i="9"/>
  <c r="AD1975" i="9"/>
  <c r="H395" i="39" a="1"/>
  <c r="C671" i="39" a="1"/>
  <c r="AD1329" i="9"/>
  <c r="G111" i="39" a="1"/>
  <c r="H92" i="39" a="1"/>
  <c r="E882" i="39" a="1"/>
  <c r="F564" i="39" a="1"/>
  <c r="F1023" i="39" a="1"/>
  <c r="F958" i="39" a="1"/>
  <c r="I930" i="39" a="1"/>
  <c r="F276" i="39" a="1"/>
  <c r="AD1624" i="9"/>
  <c r="H737" i="39" a="1"/>
  <c r="I820" i="39" a="1"/>
  <c r="E894" i="39" a="1"/>
  <c r="C748" i="39" a="1"/>
  <c r="D808" i="39" a="1"/>
  <c r="H529" i="39" a="1"/>
  <c r="F268" i="39" a="1"/>
  <c r="F114" i="39" a="1"/>
  <c r="C495" i="39" a="1"/>
  <c r="AD4118" i="9"/>
  <c r="B123" i="12"/>
  <c r="C600" i="39" a="1"/>
  <c r="AD1368" i="9"/>
  <c r="H660" i="39" a="1"/>
  <c r="D762" i="39" a="1"/>
  <c r="AD1605" i="9"/>
  <c r="I912" i="39" a="1"/>
  <c r="C494" i="39" a="1"/>
  <c r="AD3544" i="9"/>
  <c r="G930" i="39" a="1"/>
  <c r="AD2086" i="9"/>
  <c r="G345" i="39" a="1"/>
  <c r="AD2698" i="9"/>
  <c r="H497" i="39" a="1"/>
  <c r="G534" i="39" a="1"/>
  <c r="AD3551" i="9"/>
  <c r="C859" i="39" a="1"/>
  <c r="D165" i="39" a="1"/>
  <c r="D875" i="39" a="1"/>
  <c r="H460" i="39" a="1"/>
  <c r="F309" i="39" a="1"/>
  <c r="E500" i="39" a="1"/>
  <c r="AD990" i="9"/>
  <c r="H770" i="39" a="1"/>
  <c r="F331" i="39" a="1"/>
  <c r="AD283" i="9"/>
  <c r="C716" i="39" a="1"/>
  <c r="D242" i="39" a="1"/>
  <c r="AD1351" i="9"/>
  <c r="AD4141" i="9"/>
  <c r="AD1499" i="9"/>
  <c r="E885" i="39" a="1"/>
  <c r="AD1823" i="9"/>
  <c r="D684" i="39" a="1"/>
  <c r="E244" i="39" a="1"/>
  <c r="D221" i="39" a="1"/>
  <c r="D579" i="39" a="1"/>
  <c r="E203" i="39" a="1"/>
  <c r="E211" i="39" a="1"/>
  <c r="I330" i="39" a="1"/>
  <c r="C373" i="39" a="1"/>
  <c r="I593" i="39" a="1"/>
  <c r="H189" i="39" a="1"/>
  <c r="AD537" i="9"/>
  <c r="E429" i="39" a="1"/>
  <c r="AD1759" i="9"/>
  <c r="D361" i="39" a="1"/>
  <c r="E22" i="39" a="1"/>
  <c r="H5" i="39" a="1"/>
  <c r="F544" i="39" a="1"/>
  <c r="I434" i="39" a="1"/>
  <c r="C759" i="39" a="1"/>
  <c r="G571" i="39" a="1"/>
  <c r="H123" i="39" a="1"/>
  <c r="C37" i="39" a="1"/>
  <c r="F111" i="39" a="1"/>
  <c r="G292" i="39" a="1"/>
  <c r="G901" i="39" a="1"/>
  <c r="H233" i="39" a="1"/>
  <c r="H167" i="39" a="1"/>
  <c r="I962" i="39" a="1"/>
  <c r="AD3418" i="9"/>
  <c r="C992" i="39" a="1"/>
  <c r="I513" i="39" a="1"/>
  <c r="E89" i="39" a="1"/>
  <c r="C383" i="39" a="1"/>
  <c r="D421" i="39" a="1"/>
  <c r="F640" i="39" a="1"/>
  <c r="AD2579" i="9"/>
  <c r="G891" i="39" a="1"/>
  <c r="D773" i="39" a="1"/>
  <c r="D894" i="39" a="1"/>
  <c r="H143" i="39" a="1"/>
  <c r="D202" i="39" a="1"/>
  <c r="AD2852" i="9"/>
  <c r="E947" i="39" a="1"/>
  <c r="AD3854" i="9"/>
  <c r="D757" i="39" a="1"/>
  <c r="D846" i="39" a="1"/>
  <c r="H301" i="39" a="1"/>
  <c r="C115" i="39" a="1"/>
  <c r="I451" i="39" a="1"/>
  <c r="C865" i="39" a="1"/>
  <c r="H173" i="39" a="1"/>
  <c r="AD1589" i="9"/>
  <c r="D563" i="39" a="1"/>
  <c r="G366" i="39" a="1"/>
  <c r="AD1661" i="9"/>
  <c r="D986" i="39" a="1"/>
  <c r="AD2210" i="9"/>
  <c r="C155" i="39" a="1"/>
  <c r="D735" i="39" a="1"/>
  <c r="E7" i="6"/>
  <c r="C385" i="39" a="1"/>
  <c r="I571" i="39" a="1"/>
  <c r="AD1670" i="9"/>
  <c r="AD710" i="9"/>
  <c r="F724" i="39" a="1"/>
  <c r="AD204" i="9"/>
  <c r="G92" i="39" a="1"/>
  <c r="G560" i="39" a="1"/>
  <c r="AD4109" i="9"/>
  <c r="E771" i="39" a="1"/>
  <c r="E828" i="39" a="1"/>
  <c r="E171" i="39" a="1"/>
  <c r="D834" i="39" a="1"/>
  <c r="G81" i="39" a="1"/>
  <c r="I383" i="39" a="1"/>
  <c r="G440" i="39" a="1"/>
  <c r="E965" i="39" a="1"/>
  <c r="I996" i="39" a="1"/>
  <c r="AD916" i="9"/>
  <c r="AD1004" i="9"/>
  <c r="AD2082" i="9"/>
  <c r="G303" i="39" a="1"/>
  <c r="E710" i="39" a="1"/>
  <c r="H89" i="39" a="1"/>
  <c r="E934" i="39" a="1"/>
  <c r="I462" i="39" a="1"/>
  <c r="E184" i="39" a="1"/>
  <c r="E155" i="39" a="1"/>
  <c r="E143" i="39" a="1"/>
  <c r="C421" i="39" a="1"/>
  <c r="C819" i="39" a="1"/>
  <c r="AD1885" i="9"/>
  <c r="AD141" i="9"/>
  <c r="AD860" i="9"/>
  <c r="AD2672" i="9"/>
  <c r="F127" i="39" a="1"/>
  <c r="I254" i="39" a="1"/>
  <c r="AD4504" i="9"/>
  <c r="H30" i="39" a="1"/>
  <c r="H267" i="39" a="1"/>
  <c r="D652" i="39" a="1"/>
  <c r="G732" i="39" a="1"/>
  <c r="I783" i="39" a="1"/>
  <c r="C700" i="39" a="1"/>
  <c r="D144" i="39" a="1"/>
  <c r="E657" i="39" a="1"/>
  <c r="AD4492" i="9"/>
  <c r="AD3746" i="9"/>
  <c r="E517" i="39" a="1"/>
  <c r="G593" i="39" a="1"/>
  <c r="C445" i="39" a="1"/>
  <c r="H677" i="39" a="1"/>
  <c r="AD2489" i="9"/>
  <c r="AD3376" i="9"/>
  <c r="E682" i="39" a="1"/>
  <c r="I103" i="39" a="1"/>
  <c r="AD211" i="9"/>
  <c r="AD3225" i="9"/>
  <c r="AD1124" i="9"/>
  <c r="H215" i="39" a="1"/>
  <c r="G267" i="39" a="1"/>
  <c r="E536" i="39" a="1"/>
  <c r="D289" i="39" a="1"/>
  <c r="F373" i="39" a="1"/>
  <c r="G349" i="39" a="1"/>
  <c r="E162" i="39" a="1"/>
  <c r="D271" i="39" a="1"/>
  <c r="I6" i="39" a="1"/>
  <c r="I522" i="39" a="1"/>
  <c r="H509" i="39" a="1"/>
  <c r="D22" i="39" a="1"/>
  <c r="F563" i="39" a="1"/>
  <c r="H103" i="39" a="1"/>
  <c r="B158" i="12"/>
  <c r="I554" i="39" a="1"/>
  <c r="E160" i="39" a="1"/>
  <c r="I230" i="39" a="1"/>
  <c r="D396" i="39" a="1"/>
  <c r="I656" i="39" a="1"/>
  <c r="D136" i="39" a="1"/>
  <c r="F418" i="39" a="1"/>
  <c r="G382" i="39" a="1"/>
  <c r="H191" i="39" a="1"/>
  <c r="H609" i="39" a="1"/>
  <c r="C448" i="39" a="1"/>
  <c r="G817" i="39" a="1"/>
  <c r="D618" i="39" a="1"/>
  <c r="H596" i="39" a="1"/>
  <c r="D83" i="39" a="1"/>
  <c r="E585" i="39" a="1"/>
  <c r="D693" i="39" a="1"/>
  <c r="I668" i="39" a="1"/>
  <c r="F817" i="39" a="1"/>
  <c r="E908" i="39" a="1"/>
  <c r="AD1193" i="9"/>
  <c r="AD1717" i="9"/>
  <c r="G1010" i="39" a="1"/>
  <c r="I270" i="39" a="1"/>
  <c r="E694" i="39" a="1"/>
  <c r="AD4195" i="9"/>
  <c r="I55" i="39" a="1"/>
  <c r="E963" i="39" a="1"/>
  <c r="I406" i="39" a="1"/>
  <c r="G339" i="39" a="1"/>
  <c r="AD470" i="9"/>
  <c r="E190" i="39" a="1"/>
  <c r="E75" i="39" a="1"/>
  <c r="C528" i="39" a="1"/>
  <c r="AD579" i="9"/>
  <c r="C640" i="39" a="1"/>
  <c r="E602" i="39" a="1"/>
  <c r="AD1660" i="9"/>
  <c r="AD890" i="9"/>
  <c r="F988" i="39" a="1"/>
  <c r="AD2480" i="9"/>
  <c r="I549" i="39" a="1"/>
  <c r="AD2969" i="9"/>
  <c r="C683" i="39" a="1"/>
  <c r="F280" i="39" a="1"/>
  <c r="H595" i="39" a="1"/>
  <c r="D160" i="39" a="1"/>
  <c r="AD4221" i="9"/>
  <c r="AD2260" i="9"/>
  <c r="D493" i="39" a="1"/>
  <c r="AD180" i="9"/>
  <c r="E868" i="39" a="1"/>
  <c r="E587" i="39" a="1"/>
  <c r="E204" i="39" a="1"/>
  <c r="C103" i="39" a="1"/>
  <c r="D444" i="39" a="1"/>
  <c r="AD3445" i="9"/>
  <c r="F379" i="39" a="1"/>
  <c r="AD632" i="9"/>
  <c r="C279" i="39" a="1"/>
  <c r="F605" i="39" a="1"/>
  <c r="D59" i="39" a="1"/>
  <c r="H602" i="39" a="1"/>
  <c r="I895" i="39" a="1"/>
  <c r="AD2287" i="9"/>
  <c r="B126" i="12"/>
  <c r="AD235" i="9"/>
  <c r="D459" i="39" a="1"/>
  <c r="AD2064" i="9"/>
  <c r="C641" i="39" a="1"/>
  <c r="D505" i="39" a="1"/>
  <c r="I30" i="39" a="1"/>
  <c r="C323" i="39" a="1"/>
  <c r="F1021" i="39" a="1"/>
  <c r="H515" i="39" a="1"/>
  <c r="AD3934" i="9"/>
  <c r="D558" i="39" a="1"/>
  <c r="H673" i="39" a="1"/>
  <c r="I452" i="39" a="1"/>
  <c r="E518" i="39" a="1"/>
  <c r="AD3576" i="9"/>
  <c r="G920" i="39" a="1"/>
  <c r="AD2897" i="9"/>
  <c r="AD572" i="9"/>
  <c r="C991" i="39" a="1"/>
  <c r="I241" i="39" a="1"/>
  <c r="F169" i="39" a="1"/>
  <c r="F546" i="39" a="1"/>
  <c r="E351" i="39" a="1"/>
  <c r="C762" i="39" a="1"/>
  <c r="AD3888" i="9"/>
  <c r="D409" i="39" a="1"/>
  <c r="I641" i="39" a="1"/>
  <c r="G480" i="39" a="1"/>
  <c r="AD3033" i="9"/>
  <c r="C1005" i="39" a="1"/>
  <c r="F1002" i="39" a="1"/>
  <c r="AD565" i="9"/>
  <c r="C316" i="39" a="1"/>
  <c r="G308" i="39" a="1"/>
  <c r="D269" i="39" a="1"/>
  <c r="G63" i="39" a="1"/>
  <c r="G469" i="39" a="1"/>
  <c r="E59" i="39" a="1"/>
  <c r="H857" i="39" a="1"/>
  <c r="AD3688" i="9"/>
  <c r="AD2308" i="9"/>
  <c r="AD2237" i="9"/>
  <c r="AD2449" i="9"/>
  <c r="F651" i="39" a="1"/>
  <c r="AD108" i="9"/>
  <c r="AD1153" i="9"/>
  <c r="E454" i="39" a="1"/>
  <c r="F608" i="39" a="1"/>
  <c r="I671" i="39" a="1"/>
  <c r="C858" i="39" a="1"/>
  <c r="H309" i="39" a="1"/>
  <c r="D175" i="39" a="1"/>
  <c r="I752" i="39" a="1"/>
  <c r="G961" i="39" a="1"/>
  <c r="AD3401" i="9"/>
  <c r="D200" i="39" a="1"/>
  <c r="E199" i="39" a="1"/>
  <c r="E16" i="39" a="1"/>
  <c r="AD681" i="9"/>
  <c r="I298" i="39" a="1"/>
  <c r="E1021" i="39" a="1"/>
  <c r="D630" i="39" a="1"/>
  <c r="H289" i="39" a="1"/>
  <c r="D246" i="39" a="1"/>
  <c r="D578" i="39" a="1"/>
  <c r="H182" i="39" a="1"/>
  <c r="F559" i="39" a="1"/>
  <c r="C987" i="39" a="1"/>
  <c r="I443" i="39" a="1"/>
  <c r="G102" i="39" a="1"/>
  <c r="G217" i="39" a="1"/>
  <c r="B99" i="12"/>
  <c r="D794" i="39" a="1"/>
  <c r="C735" i="39" a="1"/>
  <c r="G598" i="39" a="1"/>
  <c r="F147" i="39" a="1"/>
  <c r="F487" i="39" a="1"/>
  <c r="H513" i="39" a="1"/>
  <c r="I542" i="39" a="1"/>
  <c r="G183" i="39" a="1"/>
  <c r="D305" i="39" a="1"/>
  <c r="C325" i="39" a="1"/>
  <c r="AD2125" i="9"/>
  <c r="E721" i="39" a="1"/>
  <c r="F367" i="39" a="1"/>
  <c r="G605" i="39" a="1"/>
  <c r="H230" i="39" a="1"/>
  <c r="I412" i="39" a="1"/>
  <c r="F431" i="39" a="1"/>
  <c r="H853" i="39" a="1"/>
  <c r="G508" i="39" a="1"/>
  <c r="C768" i="39" a="1"/>
  <c r="I690" i="39" a="1"/>
  <c r="G586" i="39" a="1"/>
  <c r="E261" i="39" a="1"/>
  <c r="AD2762" i="9"/>
  <c r="AD3013" i="9"/>
  <c r="F982" i="39" a="1"/>
  <c r="G162" i="39" a="1"/>
  <c r="AD3392" i="9"/>
  <c r="H252" i="39" a="1"/>
  <c r="C291" i="39" a="1"/>
  <c r="H924" i="39" a="1"/>
  <c r="I41" i="39" a="1"/>
  <c r="E271" i="39" a="1"/>
  <c r="G539" i="39" a="1"/>
  <c r="H539" i="39" a="1"/>
  <c r="G502" i="39" a="1"/>
  <c r="C278" i="39" a="1"/>
  <c r="AD4219" i="9"/>
  <c r="C180" i="39" a="1"/>
  <c r="AD4194" i="9"/>
  <c r="AD3486" i="9"/>
  <c r="AD2017" i="9"/>
  <c r="E5" i="39" a="1"/>
  <c r="E442" i="39" a="1"/>
  <c r="G25" i="39" a="1"/>
  <c r="C545" i="39" a="1"/>
  <c r="C294" i="39" a="1"/>
  <c r="AD3135" i="9"/>
  <c r="C727" i="39" a="1"/>
  <c r="AD1204" i="9"/>
  <c r="AD2694" i="9"/>
  <c r="AD1141" i="9"/>
  <c r="C380" i="39" a="1"/>
  <c r="C723" i="39" a="1"/>
  <c r="AD4071" i="9"/>
  <c r="C721" i="39" a="1"/>
  <c r="E9" i="39" a="1"/>
  <c r="F944" i="39" a="1"/>
  <c r="E489" i="39" a="1"/>
  <c r="D12" i="39" a="1"/>
  <c r="H590" i="39" a="1"/>
  <c r="I719" i="39" a="1"/>
  <c r="H306" i="39" a="1"/>
  <c r="AD1349" i="9"/>
  <c r="AD571" i="9"/>
  <c r="AD2288" i="9"/>
  <c r="H198" i="39" a="1"/>
  <c r="H456" i="39" a="1"/>
  <c r="C1023" i="39" a="1"/>
  <c r="D902" i="39" a="1"/>
  <c r="H22" i="39" a="1"/>
  <c r="E355" i="39" a="1"/>
  <c r="E750" i="39" a="1"/>
  <c r="AD4095" i="9"/>
  <c r="C76" i="39" a="1"/>
  <c r="D698" i="39" a="1"/>
  <c r="AD1563" i="9"/>
  <c r="G725" i="39" a="1"/>
  <c r="G520" i="39" a="1"/>
  <c r="D58" i="39" a="1"/>
  <c r="C466" i="39" a="1"/>
  <c r="G433" i="39" a="1"/>
  <c r="AD1035" i="9"/>
  <c r="AD1240" i="9"/>
  <c r="E574" i="39" a="1"/>
  <c r="C164" i="39" a="1"/>
  <c r="AD3470" i="9"/>
  <c r="AD1017" i="9"/>
  <c r="F96" i="39" a="1"/>
  <c r="I603" i="39" a="1"/>
  <c r="C139" i="39" a="1"/>
  <c r="D473" i="39" a="1"/>
  <c r="I848" i="39" a="1"/>
  <c r="F1011" i="39" a="1"/>
  <c r="AD2583" i="9"/>
  <c r="AD1217" i="9"/>
  <c r="H335" i="39" a="1"/>
  <c r="AD960" i="9"/>
  <c r="G126" i="39" a="1"/>
  <c r="G809" i="39" a="1"/>
  <c r="AD1775" i="9"/>
  <c r="I8" i="39" a="1"/>
  <c r="I78" i="39" a="1"/>
  <c r="C152" i="39" a="1"/>
  <c r="E47" i="39" a="1"/>
  <c r="AD3160" i="9"/>
  <c r="E565" i="39" a="1"/>
  <c r="AD271" i="9"/>
  <c r="C172" i="39" a="1"/>
  <c r="G377" i="39" a="1"/>
  <c r="E257" i="39" a="1"/>
  <c r="C763" i="39" a="1"/>
  <c r="AD685" i="9"/>
  <c r="G127" i="39" a="1"/>
  <c r="H523" i="39" a="1"/>
  <c r="E188" i="39" a="1"/>
  <c r="E1017" i="39" a="1"/>
  <c r="G603" i="39" a="1"/>
  <c r="E555" i="39" a="1"/>
  <c r="G657" i="39" a="1"/>
  <c r="I264" i="39" a="1"/>
  <c r="G521" i="39" a="1"/>
  <c r="AD4099" i="9"/>
  <c r="D341" i="39" a="1"/>
  <c r="G765" i="39" a="1"/>
  <c r="E291" i="39" a="1"/>
  <c r="AD3729" i="9"/>
  <c r="F895" i="39" a="1"/>
  <c r="AD2809" i="9"/>
  <c r="I105" i="39" a="1"/>
  <c r="D161" i="39" a="1"/>
  <c r="H99" i="39" a="1"/>
  <c r="H159" i="39" a="1"/>
  <c r="D742" i="39" a="1"/>
  <c r="G942" i="39" a="1"/>
  <c r="D600" i="39" a="1"/>
  <c r="D313" i="39" a="1"/>
  <c r="G250" i="39" a="1"/>
  <c r="F853" i="39" a="1"/>
  <c r="G844" i="39" a="1"/>
  <c r="H399" i="39" a="1"/>
  <c r="H108" i="39" a="1"/>
  <c r="E18" i="39" a="1"/>
  <c r="B166" i="12"/>
  <c r="AD541" i="9"/>
  <c r="F48" i="39" a="1"/>
  <c r="F904" i="39" a="1"/>
  <c r="G858" i="39" a="1"/>
  <c r="D654" i="39" a="1"/>
  <c r="H107" i="39" a="1"/>
  <c r="AD2597" i="9"/>
  <c r="E592" i="39" a="1"/>
  <c r="H357" i="39" a="1"/>
  <c r="I1004" i="39" a="1"/>
  <c r="I194" i="39" a="1"/>
  <c r="G485" i="39" a="1"/>
  <c r="H867" i="39" a="1"/>
  <c r="I958" i="39" a="1"/>
  <c r="G672" i="39" a="1"/>
  <c r="F748" i="39" a="1"/>
  <c r="G13" i="39" a="1"/>
  <c r="E478" i="39" a="1"/>
  <c r="AD2914" i="9"/>
  <c r="AD2245" i="9"/>
  <c r="AD4019" i="9"/>
  <c r="F123" i="39" a="1"/>
  <c r="AD3635" i="9"/>
  <c r="H646" i="39" a="1"/>
  <c r="F626" i="39" a="1"/>
  <c r="C879" i="39" a="1"/>
  <c r="C967" i="39" a="1"/>
  <c r="C935" i="39" a="1"/>
  <c r="D268" i="39" a="1"/>
  <c r="I760" i="39" a="1"/>
  <c r="AD3101" i="9"/>
  <c r="I832" i="39" a="1"/>
  <c r="C514" i="39" a="1"/>
  <c r="C846" i="39" a="1"/>
  <c r="G859" i="39" a="1"/>
  <c r="G647" i="39" a="1"/>
  <c r="AD2344" i="9"/>
  <c r="C944" i="39" a="1"/>
  <c r="I952" i="39" a="1"/>
  <c r="C801" i="39" a="1"/>
  <c r="G791" i="39" a="1"/>
  <c r="I564" i="39" a="1"/>
  <c r="D250" i="39" a="1"/>
  <c r="C357" i="39" a="1"/>
  <c r="I544" i="39" a="1"/>
  <c r="E235" i="39" a="1"/>
  <c r="F967" i="39" a="1"/>
  <c r="C844" i="39" a="1"/>
  <c r="E918" i="39" a="1"/>
  <c r="G257" i="39" a="1"/>
  <c r="AD4395" i="9"/>
  <c r="AD3874" i="9"/>
  <c r="D419" i="39" a="1"/>
  <c r="AD3079" i="9"/>
  <c r="G980" i="39" a="1"/>
  <c r="H888" i="39" a="1"/>
  <c r="AD837" i="9"/>
  <c r="F245" i="39" a="1"/>
  <c r="AD4094" i="9"/>
  <c r="F929" i="39" a="1"/>
  <c r="D406" i="39" a="1"/>
  <c r="H158" i="39" a="1"/>
  <c r="AD4464" i="9"/>
  <c r="AD3010" i="9"/>
  <c r="H353" i="39" a="1"/>
  <c r="G346" i="39" a="1"/>
  <c r="I446" i="39" a="1"/>
  <c r="C871" i="39" a="1"/>
  <c r="D417" i="39" a="1"/>
  <c r="C596" i="39" a="1"/>
  <c r="G40" i="39" a="1"/>
  <c r="G283" i="39" a="1"/>
  <c r="B138" i="12"/>
  <c r="E287" i="39" a="1"/>
  <c r="AD2341" i="9"/>
  <c r="AD1142" i="9"/>
  <c r="AD675" i="9"/>
  <c r="I659" i="39" a="1"/>
  <c r="E474" i="39" a="1"/>
  <c r="AD1306" i="9"/>
  <c r="F327" i="39" a="1"/>
  <c r="H361" i="39" a="1"/>
  <c r="G407" i="39" a="1"/>
  <c r="AD2611" i="9"/>
  <c r="C632" i="39" a="1"/>
  <c r="E170" i="39" a="1"/>
  <c r="C66" i="39" a="1"/>
  <c r="E95" i="39" a="1"/>
  <c r="G88" i="39" a="1"/>
  <c r="AD4116" i="9"/>
  <c r="F575" i="39" a="1"/>
  <c r="H1024" i="39" a="1"/>
  <c r="E895" i="39" a="1"/>
  <c r="E202" i="39" a="1"/>
  <c r="E297" i="39" a="1"/>
  <c r="H946" i="39" a="1"/>
  <c r="I11" i="39" a="1"/>
  <c r="G850" i="39" a="1"/>
  <c r="C148" i="39" a="1"/>
  <c r="I428" i="39" a="1"/>
  <c r="G982" i="39" a="1"/>
  <c r="I40" i="39" a="1"/>
  <c r="AD34" i="9"/>
  <c r="E86" i="39" a="1"/>
  <c r="H953" i="39" a="1"/>
  <c r="G253" i="39" a="1"/>
  <c r="AD3912" i="9"/>
  <c r="D664" i="39" a="1"/>
  <c r="E371" i="39" a="1"/>
  <c r="G611" i="39" a="1"/>
  <c r="G297" i="39" a="1"/>
  <c r="I595" i="39" a="1"/>
  <c r="I757" i="39" a="1"/>
  <c r="G679" i="39" a="1"/>
  <c r="E378" i="39" a="1"/>
  <c r="F697" i="39" a="1"/>
  <c r="H443" i="39" a="1"/>
  <c r="I575" i="39" a="1"/>
  <c r="F258" i="39" a="1"/>
  <c r="F523" i="39" a="1"/>
  <c r="AD2786" i="9"/>
  <c r="H688" i="39" a="1"/>
  <c r="I143" i="39" a="1"/>
  <c r="C234" i="39" a="1"/>
  <c r="G706" i="39" a="1"/>
  <c r="AD1096" i="9"/>
  <c r="AD3643" i="9"/>
  <c r="G208" i="39" a="1"/>
  <c r="E705" i="39" a="1"/>
  <c r="D476" i="39" a="1"/>
  <c r="E6" i="39" a="1"/>
  <c r="D657" i="39" a="1"/>
  <c r="D170" i="39" a="1"/>
  <c r="AD2397" i="9"/>
  <c r="G758" i="39" a="1"/>
  <c r="C736" i="39" a="1"/>
  <c r="H679" i="39" a="1"/>
  <c r="E285" i="39" a="1"/>
  <c r="D450" i="39" a="1"/>
  <c r="F585" i="39" a="1"/>
  <c r="I489" i="39" a="1"/>
  <c r="H411" i="39" a="1"/>
  <c r="AD2820" i="9"/>
  <c r="AD3366" i="9"/>
  <c r="E921" i="39" a="1"/>
  <c r="H561" i="39" a="1"/>
  <c r="AD792" i="9"/>
  <c r="E854" i="39" a="1"/>
  <c r="G952" i="39" a="1"/>
  <c r="G290" i="39" a="1"/>
  <c r="H827" i="39" a="1"/>
  <c r="E494" i="39" a="1"/>
  <c r="F88" i="39" a="1"/>
  <c r="I523" i="39" a="1"/>
  <c r="H431" i="39" a="1"/>
  <c r="F1009" i="39" a="1"/>
  <c r="D54" i="39" a="1"/>
  <c r="AD996" i="9"/>
  <c r="AD4008" i="9"/>
  <c r="C1000" i="39" a="1"/>
  <c r="D234" i="39" a="1"/>
  <c r="AD1299" i="9"/>
  <c r="F67" i="39" a="1"/>
  <c r="AD910" i="9"/>
  <c r="D278" i="39" a="1"/>
  <c r="C529" i="39" a="1"/>
  <c r="AD2865" i="9"/>
  <c r="AD4015" i="9"/>
  <c r="G155" i="39" a="1"/>
  <c r="AD2476" i="9"/>
  <c r="E150" i="39" a="1"/>
  <c r="C982" i="39" a="1"/>
  <c r="G623" i="39" a="1"/>
  <c r="E839" i="39" a="1"/>
  <c r="AD2022" i="9"/>
  <c r="AD3364" i="9"/>
  <c r="C985" i="39" a="1"/>
  <c r="G175" i="39" a="1"/>
  <c r="AD1792" i="9"/>
  <c r="G544" i="39" a="1"/>
  <c r="AD1316" i="9"/>
  <c r="I827" i="39" a="1"/>
  <c r="AD3898" i="9"/>
  <c r="F124" i="39" a="1"/>
  <c r="E310" i="39" a="1"/>
  <c r="G684" i="39" a="1"/>
  <c r="AD321" i="9"/>
  <c r="C370" i="39" a="1"/>
  <c r="G73" i="39" a="1"/>
  <c r="AD889" i="9"/>
  <c r="E482" i="39" a="1"/>
  <c r="F793" i="39" a="1"/>
  <c r="H706" i="39" a="1"/>
  <c r="AD1325" i="9"/>
  <c r="D188" i="39" a="1"/>
  <c r="AD1852" i="9"/>
  <c r="AD2727" i="9"/>
  <c r="E864" i="39" a="1"/>
  <c r="I102" i="39" a="1"/>
  <c r="G99" i="39" a="1"/>
  <c r="I151" i="39" a="1"/>
  <c r="F686" i="39" a="1"/>
  <c r="E392" i="39" a="1"/>
  <c r="AD4345" i="9"/>
  <c r="H440" i="39" a="1"/>
  <c r="AD1685" i="9"/>
  <c r="F381" i="39" a="1"/>
  <c r="F234" i="39" a="1"/>
  <c r="AD1971" i="9"/>
  <c r="D966" i="39" a="1"/>
  <c r="D933" i="39" a="1"/>
  <c r="H6" i="39" a="1"/>
  <c r="E636" i="39" a="1"/>
  <c r="H260" i="39" a="1"/>
  <c r="I506" i="39" a="1"/>
  <c r="H237" i="39" a="1"/>
  <c r="H212" i="39" a="1"/>
  <c r="F237" i="39" a="1"/>
  <c r="I236" i="39" a="1"/>
  <c r="H790" i="39" a="1"/>
  <c r="AD3560" i="9"/>
  <c r="F660" i="39" a="1"/>
  <c r="D667" i="39" a="1"/>
  <c r="D983" i="39" a="1"/>
  <c r="D925" i="39" a="1"/>
  <c r="F326" i="39" a="1"/>
  <c r="C7" i="39" a="1"/>
  <c r="G997" i="39" a="1"/>
  <c r="H146" i="39" a="1"/>
  <c r="I675" i="39" a="1"/>
  <c r="AD103" i="9"/>
  <c r="AD3959" i="9"/>
  <c r="G375" i="39" a="1"/>
  <c r="AD1772" i="9"/>
  <c r="I915" i="39" a="1"/>
  <c r="C470" i="39" a="1"/>
  <c r="E263" i="39" a="1"/>
  <c r="AD4363" i="9"/>
  <c r="I381" i="39" a="1"/>
  <c r="H465" i="39" a="1"/>
  <c r="F308" i="39" a="1"/>
  <c r="I319" i="39" a="1"/>
  <c r="E639" i="39" a="1"/>
  <c r="AD4436" i="9"/>
  <c r="H748" i="39" a="1"/>
  <c r="D243" i="39" a="1"/>
  <c r="H250" i="39" a="1"/>
  <c r="D69" i="39" a="1"/>
  <c r="I583" i="39" a="1"/>
  <c r="AD4002" i="9"/>
  <c r="H894" i="39" a="1"/>
  <c r="E247" i="39" a="1"/>
  <c r="E886" i="39" a="1"/>
  <c r="F579" i="39" a="1"/>
  <c r="AD4181" i="9"/>
  <c r="AD2516" i="9"/>
  <c r="F144" i="39" a="1"/>
  <c r="D6" i="39" a="1"/>
  <c r="C241" i="39" a="1"/>
  <c r="H91" i="39" a="1"/>
  <c r="C830" i="39" a="1"/>
  <c r="G1005" i="39" a="1"/>
  <c r="H499" i="39" a="1"/>
  <c r="C999" i="39" a="1"/>
  <c r="G589" i="39" a="1"/>
  <c r="AD1080" i="9"/>
  <c r="E415" i="39" a="1"/>
  <c r="AD4157" i="9"/>
  <c r="C802" i="39" a="1"/>
  <c r="C329" i="39" a="1"/>
  <c r="D864" i="39" a="1"/>
  <c r="AD2493" i="9"/>
  <c r="G381" i="39" a="1"/>
  <c r="D311" i="39" a="1"/>
  <c r="AD2990" i="9"/>
  <c r="I696" i="39" a="1"/>
  <c r="D199" i="39" a="1"/>
  <c r="AD1087" i="9"/>
  <c r="AD1076" i="9"/>
  <c r="E650" i="39" a="1"/>
  <c r="AD3982" i="9"/>
  <c r="G233" i="39" a="1"/>
  <c r="E698" i="39" a="1"/>
  <c r="C145" i="39" a="1"/>
  <c r="D445" i="39" a="1"/>
  <c r="H366" i="39" a="1"/>
  <c r="AD1802" i="9"/>
  <c r="G384" i="39" a="1"/>
  <c r="F885" i="39" a="1"/>
  <c r="AD802" i="9"/>
  <c r="F570" i="39" a="1"/>
  <c r="I387" i="39" a="1"/>
  <c r="C305" i="39" a="1"/>
  <c r="H618" i="39" a="1"/>
  <c r="H284" i="39" a="1"/>
  <c r="B23" i="12"/>
  <c r="AD644" i="9"/>
  <c r="C240" i="39" a="1"/>
  <c r="D403" i="39" a="1"/>
  <c r="G748" i="39" a="1"/>
  <c r="AD2007" i="9"/>
  <c r="I703" i="39" a="1"/>
  <c r="AD476" i="9"/>
  <c r="G299" i="39" a="1"/>
  <c r="E899" i="39" a="1"/>
  <c r="AD1359" i="9"/>
  <c r="G886" i="39" a="1"/>
  <c r="F18" i="39" a="1"/>
  <c r="AD208" i="9"/>
  <c r="G927" i="39" a="1"/>
  <c r="C274" i="39" a="1"/>
  <c r="AD1154" i="9"/>
  <c r="AD428" i="9"/>
  <c r="G500" i="39" a="1"/>
  <c r="AD206" i="9"/>
  <c r="AD3972" i="9"/>
  <c r="H365" i="39" a="1"/>
  <c r="C489" i="39" a="1"/>
  <c r="I990" i="39" a="1"/>
  <c r="I623" i="39" a="1"/>
  <c r="D233" i="39" a="1"/>
  <c r="AD3772" i="9"/>
  <c r="I953" i="39" a="1"/>
  <c r="F472" i="39" a="1"/>
  <c r="C751" i="39" a="1"/>
  <c r="G755" i="39" a="1"/>
  <c r="AD1446" i="9"/>
  <c r="G562" i="39" a="1"/>
  <c r="I226" i="39" a="1"/>
  <c r="AD622" i="9"/>
  <c r="AD1840" i="9"/>
  <c r="C371" i="39" a="1"/>
  <c r="F583" i="39" a="1"/>
  <c r="F140" i="39" a="1"/>
  <c r="D440" i="39" a="1"/>
  <c r="AD4159" i="9"/>
  <c r="H263" i="39" a="1"/>
  <c r="H995" i="39" a="1"/>
  <c r="AD3354" i="9"/>
  <c r="F325" i="39" a="1"/>
  <c r="I461" i="39" a="1"/>
  <c r="E725" i="39" a="1"/>
  <c r="F33" i="39" a="1"/>
  <c r="AD2024" i="9"/>
  <c r="E54" i="39" a="1"/>
  <c r="C324" i="39" a="1"/>
  <c r="G49" i="39" a="1"/>
  <c r="AD1895" i="9"/>
  <c r="G214" i="39" a="1"/>
  <c r="AD2389" i="9"/>
  <c r="D681" i="39" a="1"/>
  <c r="AD3677" i="9"/>
  <c r="F637" i="39" a="1"/>
  <c r="H502" i="39" a="1"/>
  <c r="D497" i="39" a="1"/>
  <c r="F962" i="39" a="1"/>
  <c r="G606" i="39" a="1"/>
  <c r="F459" i="39" a="1"/>
  <c r="I746" i="39" a="1"/>
  <c r="AD26" i="9"/>
  <c r="E346" i="39" a="1"/>
  <c r="AD3532" i="9"/>
  <c r="AD2772" i="9"/>
  <c r="C458" i="39" a="1"/>
  <c r="D814" i="39" a="1"/>
  <c r="H205" i="39" a="1"/>
  <c r="G98" i="39" a="1"/>
  <c r="AD3370" i="9"/>
  <c r="E278" i="39" a="1"/>
  <c r="AD3127" i="9"/>
  <c r="E640" i="39" a="1"/>
  <c r="F286" i="39" a="1"/>
  <c r="I148" i="39" a="1"/>
  <c r="F503" i="39" a="1"/>
  <c r="AD1078" i="9"/>
  <c r="C451" i="39" a="1"/>
  <c r="AD2376" i="9"/>
  <c r="G888" i="39" a="1"/>
  <c r="H461" i="39" a="1"/>
  <c r="D564" i="39" a="1"/>
  <c r="AD2706" i="9"/>
  <c r="I772" i="39" a="1"/>
  <c r="E217" i="39" a="1"/>
  <c r="D931" i="39" a="1"/>
  <c r="AD1907" i="9"/>
  <c r="D598" i="39" a="1"/>
  <c r="AD2733" i="9"/>
  <c r="I673" i="39" a="1"/>
  <c r="F549" i="39" a="1"/>
  <c r="H778" i="39" a="1"/>
  <c r="F266" i="39" a="1"/>
  <c r="I974" i="39" a="1"/>
  <c r="AD2187" i="9"/>
  <c r="AD953" i="9"/>
  <c r="C432" i="39" a="1"/>
  <c r="F354" i="39" a="1"/>
  <c r="H122" i="39" a="1"/>
  <c r="AD4165" i="9"/>
  <c r="I210" i="39" a="1"/>
  <c r="AD4362" i="9"/>
  <c r="F945" i="39" a="1"/>
  <c r="AD2359" i="9"/>
  <c r="G385" i="39" a="1"/>
  <c r="AD4488" i="9"/>
  <c r="AD3921" i="9"/>
  <c r="C531" i="39" a="1"/>
  <c r="AD1687" i="9"/>
  <c r="C556" i="39" a="1"/>
  <c r="D47" i="39" a="1"/>
  <c r="I502" i="39" a="1"/>
  <c r="D73" i="39" a="1"/>
  <c r="AD951" i="9"/>
  <c r="AD1739" i="9"/>
  <c r="AD1122" i="9"/>
  <c r="AD3840" i="9"/>
  <c r="I825" i="39" a="1"/>
  <c r="I459" i="39" a="1"/>
  <c r="AD4225" i="9"/>
  <c r="G922" i="39" a="1"/>
  <c r="D489" i="39" a="1"/>
  <c r="I344" i="39" a="1"/>
  <c r="H683" i="39" a="1"/>
  <c r="D566" i="39" a="1"/>
  <c r="F368" i="39" a="1"/>
  <c r="F212" i="39" a="1"/>
  <c r="AD504" i="9"/>
  <c r="G841" i="39" a="1"/>
  <c r="C409" i="39" a="1"/>
  <c r="AD626" i="9"/>
  <c r="I775" i="39" a="1"/>
  <c r="F872" i="39" a="1"/>
  <c r="AD3522" i="9"/>
  <c r="D239" i="39" a="1"/>
  <c r="AD3141" i="9"/>
  <c r="H927" i="39" a="1"/>
  <c r="C19" i="39" a="1"/>
  <c r="F844" i="39" a="1"/>
  <c r="D722" i="39" a="1"/>
  <c r="D573" i="39" a="1"/>
  <c r="C755" i="39" a="1"/>
  <c r="AD2620" i="9"/>
  <c r="AD2757" i="9"/>
  <c r="G467" i="39" a="1"/>
  <c r="C527" i="39" a="1"/>
  <c r="C624" i="39" a="1"/>
  <c r="AD2035" i="9"/>
  <c r="I977" i="39" a="1"/>
  <c r="G370" i="39" a="1"/>
  <c r="C701" i="39" a="1"/>
  <c r="D635" i="39" a="1"/>
  <c r="H525" i="39" a="1"/>
  <c r="AD2565" i="9"/>
  <c r="AD1776" i="9"/>
  <c r="AD1145" i="9"/>
  <c r="E599" i="39" a="1"/>
  <c r="H281" i="39" a="1"/>
  <c r="G125" i="39" a="1"/>
  <c r="AD2428" i="9"/>
  <c r="AD74" i="9"/>
  <c r="E984" i="39" a="1"/>
  <c r="H171" i="39" a="1"/>
  <c r="D218" i="39" a="1"/>
  <c r="H32" i="39" a="1"/>
  <c r="C634" i="39" a="1"/>
  <c r="D819" i="39" a="1"/>
  <c r="G822" i="39" a="1"/>
  <c r="F641" i="39" a="1"/>
  <c r="C10" i="39" a="1"/>
  <c r="AD582" i="9"/>
  <c r="AD1214" i="9"/>
  <c r="F426" i="39" a="1"/>
  <c r="I631" i="39" a="1"/>
  <c r="G1014" i="39" a="1"/>
  <c r="AD614" i="9"/>
  <c r="AD197" i="9"/>
  <c r="AD4024" i="9"/>
  <c r="D25" i="39" a="1"/>
  <c r="H498" i="39" a="1"/>
  <c r="G595" i="39" a="1"/>
  <c r="D792" i="39" a="1"/>
  <c r="I142" i="39" a="1"/>
  <c r="E926" i="39" a="1"/>
  <c r="G507" i="39" a="1"/>
  <c r="AD623" i="9"/>
  <c r="AD3851" i="9"/>
  <c r="G1004" i="39" a="1"/>
  <c r="F417" i="39" a="1"/>
  <c r="AD601" i="9"/>
  <c r="I66" i="39" a="1"/>
  <c r="AD3558" i="9"/>
  <c r="G786" i="39" a="1"/>
  <c r="D595" i="39" a="1"/>
  <c r="AD1061" i="9"/>
  <c r="AD225" i="9"/>
  <c r="AD2387" i="9"/>
  <c r="H213" i="39" a="1"/>
  <c r="AD3480" i="9"/>
  <c r="E400" i="39" a="1"/>
  <c r="H7" i="39" a="1"/>
  <c r="AD429" i="9"/>
  <c r="AD2517" i="9"/>
  <c r="G827" i="39" a="1"/>
  <c r="AD1104" i="9"/>
  <c r="C482" i="39" a="1"/>
  <c r="AD3578" i="9"/>
  <c r="H985" i="39" a="1"/>
  <c r="AD4208" i="9"/>
  <c r="AD2678" i="9"/>
  <c r="E159" i="39" a="1"/>
  <c r="AD1476" i="9"/>
  <c r="AD462" i="9"/>
  <c r="AD4252" i="9"/>
  <c r="F322" i="39" a="1"/>
  <c r="AD1258" i="9"/>
  <c r="C672" i="39" a="1"/>
  <c r="I1023" i="39" a="1"/>
  <c r="F991" i="39" a="1"/>
  <c r="AD3609" i="9"/>
  <c r="D694" i="39" a="1"/>
  <c r="AD232" i="9"/>
  <c r="C981" i="39" a="1"/>
  <c r="AD3228" i="9"/>
  <c r="I567" i="39" a="1"/>
  <c r="F25" i="39" a="1"/>
  <c r="C161" i="39" a="1"/>
  <c r="AD1878" i="9"/>
  <c r="AD3928" i="9"/>
  <c r="G618" i="39" a="1"/>
  <c r="AD114" i="9"/>
  <c r="AD2794" i="9"/>
  <c r="AD284" i="9"/>
  <c r="G807" i="39" a="1"/>
  <c r="I592" i="39" a="1"/>
  <c r="E795" i="39" a="1"/>
  <c r="G943" i="39" a="1"/>
  <c r="AD3060" i="9"/>
  <c r="H115" i="39" a="1"/>
  <c r="I801" i="39" a="1"/>
  <c r="C102" i="39" a="1"/>
  <c r="H964" i="39" a="1"/>
  <c r="C908" i="39" a="1"/>
  <c r="AD3388" i="9"/>
  <c r="F650" i="39" a="1"/>
  <c r="C544" i="39" a="1"/>
  <c r="C26" i="39" a="1"/>
  <c r="AD3818" i="9"/>
  <c r="I268" i="39" a="1"/>
  <c r="I453" i="39" a="1"/>
  <c r="H486" i="39" a="1"/>
  <c r="AD560" i="9"/>
  <c r="AD2648" i="9"/>
  <c r="H129" i="39" a="1"/>
  <c r="C1021" i="39" a="1"/>
  <c r="D223" i="39" a="1"/>
  <c r="E477" i="39" a="1"/>
  <c r="C744" i="39" a="1"/>
  <c r="F867" i="39" a="1"/>
  <c r="I901" i="39" a="1"/>
  <c r="C363" i="39" a="1"/>
  <c r="G712" i="39" a="1"/>
  <c r="C176" i="39" a="1"/>
  <c r="E743" i="39" a="1"/>
  <c r="AD3188" i="9"/>
  <c r="C64" i="39" a="1"/>
  <c r="AD2729" i="9"/>
  <c r="AD1280" i="9"/>
  <c r="E995" i="39" a="1"/>
  <c r="AD1089" i="9"/>
  <c r="D804" i="39" a="1"/>
  <c r="D977" i="39" a="1"/>
  <c r="AD3221" i="9"/>
  <c r="D318" i="39" a="1"/>
  <c r="I810" i="39" a="1"/>
  <c r="AD1865" i="9"/>
  <c r="G487" i="39" a="1"/>
  <c r="AD1917" i="9"/>
  <c r="AD149" i="9"/>
  <c r="AD3956" i="9"/>
  <c r="AD3179" i="9"/>
  <c r="I980" i="39" a="1"/>
  <c r="G209" i="39" a="1"/>
  <c r="H862" i="39" a="1"/>
  <c r="AD2905" i="9"/>
  <c r="G360" i="39" a="1"/>
  <c r="AD4227" i="9"/>
  <c r="C874" i="39" a="1"/>
  <c r="G693" i="39" a="1"/>
  <c r="AD825" i="9"/>
  <c r="C78" i="39" a="1"/>
  <c r="F242" i="39" a="1"/>
  <c r="E196" i="39" a="1"/>
  <c r="G476" i="39" a="1"/>
  <c r="AD3848" i="9"/>
  <c r="H787" i="39" a="1"/>
  <c r="B137" i="12"/>
  <c r="E780" i="39" a="1"/>
  <c r="I697" i="39" a="1"/>
  <c r="G752" i="39" a="1"/>
  <c r="E807" i="39" a="1"/>
  <c r="I608" i="39" a="1"/>
  <c r="H358" i="39" a="1"/>
  <c r="E561" i="39" a="1"/>
  <c r="AD1691" i="9"/>
  <c r="AD71" i="9"/>
  <c r="H786" i="39" a="1"/>
  <c r="G460" i="39" a="1"/>
  <c r="C244" i="39" a="1"/>
  <c r="AD1400" i="9"/>
  <c r="G619" i="39" a="1"/>
  <c r="AD2006" i="9"/>
  <c r="F297" i="39" a="1"/>
  <c r="C598" i="39" a="1"/>
  <c r="AD1927" i="9"/>
  <c r="C753" i="39" a="1"/>
  <c r="AD1721" i="9"/>
  <c r="AD2362" i="9"/>
  <c r="H580" i="39" a="1"/>
  <c r="AD4027" i="9"/>
  <c r="E646" i="39" a="1"/>
  <c r="E533" i="39" a="1"/>
  <c r="G371" i="39" a="1"/>
  <c r="D380" i="39" a="1"/>
  <c r="AD4312" i="9"/>
  <c r="D882" i="39" a="1"/>
  <c r="AD2138" i="9"/>
  <c r="G1018" i="39" a="1"/>
  <c r="C525" i="39" a="1"/>
  <c r="C863" i="39" a="1"/>
  <c r="AD4061" i="9"/>
  <c r="E594" i="39" a="1"/>
  <c r="AD2130" i="9"/>
  <c r="D347" i="39" a="1"/>
  <c r="I405" i="39" a="1"/>
  <c r="C273" i="39" a="1"/>
  <c r="AD3797" i="9"/>
  <c r="AD2117" i="9"/>
  <c r="C117" i="39" a="1"/>
  <c r="F937" i="39" a="1"/>
  <c r="B119" i="12"/>
  <c r="C197" i="39" a="1"/>
  <c r="G165" i="39" a="1"/>
  <c r="C212" i="39" a="1"/>
  <c r="AD3163" i="9"/>
  <c r="AD1185" i="9"/>
  <c r="D194" i="39" a="1"/>
  <c r="H221" i="39" a="1"/>
  <c r="I880" i="39" a="1"/>
  <c r="AD888" i="9"/>
  <c r="I789" i="39" a="1"/>
  <c r="F306" i="39" a="1"/>
  <c r="H139" i="39" a="1"/>
  <c r="F429" i="39" a="1"/>
  <c r="F828" i="39" a="1"/>
  <c r="E418" i="39" a="1"/>
  <c r="AD1376" i="9"/>
  <c r="H1016" i="39" a="1"/>
  <c r="I15" i="39" a="1"/>
  <c r="AD1585" i="9"/>
  <c r="AD2718" i="9"/>
  <c r="F964" i="39" a="1"/>
  <c r="D219" i="39" a="1"/>
  <c r="H800" i="39" a="1"/>
  <c r="AD1556" i="9"/>
  <c r="I190" i="39" a="1"/>
  <c r="AD3373" i="9"/>
  <c r="AD1275" i="9"/>
  <c r="F822" i="39" a="1"/>
  <c r="AD2667" i="9"/>
  <c r="D942" i="39" a="1"/>
  <c r="F933" i="39" a="1"/>
  <c r="E1003" i="39" a="1"/>
  <c r="F345" i="39" a="1"/>
  <c r="C230" i="39" a="1"/>
  <c r="AD3568" i="9"/>
  <c r="C980" i="39" a="1"/>
  <c r="C785" i="39" a="1"/>
  <c r="C894" i="39" a="1"/>
  <c r="E563" i="39" a="1"/>
  <c r="AD4150" i="9"/>
  <c r="D613" i="39" a="1"/>
  <c r="I46" i="39" a="1"/>
  <c r="AD3580" i="9"/>
  <c r="AD2217" i="9"/>
  <c r="G1007" i="39" a="1"/>
  <c r="E472" i="39" a="1"/>
  <c r="E847" i="39" a="1"/>
  <c r="AD1736" i="9"/>
  <c r="F86" i="39" a="1"/>
  <c r="D687" i="39" a="1"/>
  <c r="G563" i="39" a="1"/>
  <c r="C770" i="39" a="1"/>
  <c r="C426" i="39" a="1"/>
  <c r="AD1294" i="9"/>
  <c r="I341" i="39" a="1"/>
  <c r="AD4394" i="9"/>
  <c r="G792" i="39" a="1"/>
  <c r="C816" i="39" a="1"/>
  <c r="AD4389" i="9"/>
  <c r="H197" i="39" a="1"/>
  <c r="AD3782" i="9"/>
  <c r="AD762" i="9"/>
  <c r="H747" i="39" a="1"/>
  <c r="F1004" i="39" a="1"/>
  <c r="H931" i="39" a="1"/>
  <c r="AD196" i="9"/>
  <c r="G195" i="39" a="1"/>
  <c r="H527" i="39" a="1"/>
  <c r="C842" i="39" a="1"/>
  <c r="AD4334" i="9"/>
  <c r="F930" i="39" a="1"/>
  <c r="H762" i="39" a="1"/>
  <c r="AD386" i="9"/>
  <c r="D442" i="39" a="1"/>
  <c r="AD1981" i="9"/>
  <c r="AD1939" i="9"/>
  <c r="F72" i="39" a="1"/>
  <c r="G707" i="39" a="1"/>
  <c r="I908" i="39" a="1"/>
  <c r="H840" i="39" a="1"/>
  <c r="AD3184" i="9"/>
  <c r="H487" i="39" a="1"/>
  <c r="E1002" i="39" a="1"/>
  <c r="E613" i="39" a="1"/>
  <c r="E55" i="39" a="1"/>
  <c r="H542" i="39" a="1"/>
  <c r="F889" i="39" a="1"/>
  <c r="AD1177" i="9"/>
  <c r="C779" i="39" a="1"/>
  <c r="AD209" i="9"/>
  <c r="F845" i="39" a="1"/>
  <c r="AD2640" i="9"/>
  <c r="G879" i="39" a="1"/>
  <c r="D617" i="39" a="1"/>
  <c r="G903" i="39" a="1"/>
  <c r="E950" i="39" a="1"/>
  <c r="D588" i="39" a="1"/>
  <c r="I1017" i="39" a="1"/>
  <c r="AD739" i="9"/>
  <c r="B64" i="12"/>
  <c r="AD298" i="9"/>
  <c r="D844" i="39" a="1"/>
  <c r="D587" i="39" a="1"/>
  <c r="C883" i="39" a="1"/>
  <c r="E194" i="39" a="1"/>
  <c r="AD3172" i="9"/>
  <c r="B132" i="12"/>
  <c r="G3" i="39" a="1"/>
  <c r="AD2770" i="9"/>
  <c r="F547" i="39" a="1"/>
  <c r="F135" i="39" a="1"/>
  <c r="I329" i="39" a="1"/>
  <c r="AD3702" i="9"/>
  <c r="AD4430" i="9"/>
  <c r="E713" i="39" a="1"/>
  <c r="D900" i="39" a="1"/>
  <c r="AD1018" i="9"/>
  <c r="I136" i="39" a="1"/>
  <c r="AD2112" i="9"/>
  <c r="F684" i="39" a="1"/>
  <c r="AD4170" i="9"/>
  <c r="E430" i="39" a="1"/>
  <c r="F799" i="39" a="1"/>
  <c r="AD3675" i="9"/>
  <c r="AD2115" i="9"/>
  <c r="AD2976" i="9"/>
  <c r="E638" i="39" a="1"/>
  <c r="AD4276" i="9"/>
  <c r="D498" i="39" a="1"/>
  <c r="I224" i="39" a="1"/>
  <c r="C767" i="39" a="1"/>
  <c r="G265" i="39" a="1"/>
  <c r="AD2293" i="9"/>
  <c r="I687" i="39" a="1"/>
  <c r="G715" i="39" a="1"/>
  <c r="AD1402" i="9"/>
  <c r="E988" i="39" a="1"/>
  <c r="G871" i="39" a="1"/>
  <c r="AD2664" i="9"/>
  <c r="G614" i="39" a="1"/>
  <c r="AD803" i="9"/>
  <c r="E399" i="39" a="1"/>
  <c r="AD836" i="9"/>
  <c r="H275" i="39" a="1"/>
  <c r="AD1118" i="9"/>
  <c r="I401" i="39" a="1"/>
  <c r="G805" i="39" a="1"/>
  <c r="D556" i="39" a="1"/>
  <c r="AD4198" i="9"/>
  <c r="I518" i="39" a="1"/>
  <c r="AD2015" i="9"/>
  <c r="E641" i="39" a="1"/>
  <c r="AD21" i="9"/>
  <c r="I864" i="39" a="1"/>
  <c r="I1016" i="39" a="1"/>
  <c r="C68" i="39" a="1"/>
  <c r="AD3368" i="9"/>
  <c r="G244" i="39" a="1"/>
  <c r="H90" i="39" a="1"/>
  <c r="AD1517" i="9"/>
  <c r="AD1410" i="9"/>
  <c r="AD3693" i="9"/>
  <c r="AD3850" i="9"/>
  <c r="I293" i="39" a="1"/>
  <c r="AD4244" i="9"/>
  <c r="D375" i="39" a="1"/>
  <c r="C512" i="39" a="1"/>
  <c r="E979" i="39" a="1"/>
  <c r="F673" i="39" a="1"/>
  <c r="E506" i="39" a="1"/>
  <c r="E124" i="39" a="1"/>
  <c r="AD1905" i="9"/>
  <c r="AD3574" i="9"/>
  <c r="I244" i="39" a="1"/>
  <c r="AD3468" i="9"/>
  <c r="AD1539" i="9"/>
  <c r="F63" i="39" a="1"/>
  <c r="AD4148" i="9"/>
  <c r="D366" i="39" a="1"/>
  <c r="AD1168" i="9"/>
  <c r="AD84" i="9"/>
  <c r="I643" i="39" a="1"/>
  <c r="AD2151" i="9"/>
  <c r="H577" i="39" a="1"/>
  <c r="I467" i="39" a="1"/>
  <c r="AD2697" i="9"/>
  <c r="F658" i="39" a="1"/>
  <c r="D74" i="39" a="1"/>
  <c r="D577" i="39" a="1"/>
  <c r="E966" i="39" a="1"/>
  <c r="AD3561" i="9"/>
  <c r="B65" i="12"/>
  <c r="D911" i="39" a="1"/>
  <c r="AD1813" i="9"/>
  <c r="E197" i="39" a="1"/>
  <c r="AD4176" i="9"/>
  <c r="C73" i="39" a="1"/>
  <c r="C471" i="39" a="1"/>
  <c r="C777" i="39" a="1"/>
  <c r="AD2973" i="9"/>
  <c r="AD2153" i="9"/>
  <c r="C468" i="39" a="1"/>
  <c r="AD2908" i="9"/>
  <c r="H567" i="39" a="1"/>
  <c r="C43" i="39" a="1"/>
  <c r="F618" i="39" a="1"/>
  <c r="I501" i="39" a="1"/>
  <c r="G713" i="39" a="1"/>
  <c r="D904" i="39" a="1"/>
  <c r="F17" i="6"/>
  <c r="E782" i="39" a="1"/>
  <c r="D739" i="39" a="1"/>
  <c r="G716" i="39" a="1"/>
  <c r="AD651" i="9"/>
  <c r="C496" i="39" a="1"/>
  <c r="D388" i="39" a="1"/>
  <c r="D594" i="39" a="1"/>
  <c r="D379" i="39" a="1"/>
  <c r="AD546" i="9"/>
  <c r="H714" i="39" a="1"/>
  <c r="F358" i="39" a="1"/>
  <c r="D187" i="39" a="1"/>
  <c r="C715" i="39" a="1"/>
  <c r="C184" i="39" a="1"/>
  <c r="F410" i="39" a="1"/>
  <c r="H1" i="39" a="1"/>
  <c r="D841" i="39" a="1"/>
  <c r="AD1127" i="9"/>
  <c r="AD418" i="9"/>
  <c r="AD2737" i="9"/>
  <c r="F211" i="39" a="1"/>
  <c r="H138" i="39" a="1"/>
  <c r="E213" i="39" a="1"/>
  <c r="AD4080" i="9"/>
  <c r="AD434" i="9"/>
  <c r="H214" i="39" a="1"/>
  <c r="H224" i="39" a="1"/>
  <c r="E806" i="39" a="1"/>
  <c r="E26" i="39" a="1"/>
  <c r="AD2083" i="9"/>
  <c r="C259" i="39" a="1"/>
  <c r="G778" i="39" a="1"/>
  <c r="D848" i="39" a="1"/>
  <c r="AD456" i="9"/>
  <c r="C101" i="39" a="1"/>
  <c r="H978" i="39" a="1"/>
  <c r="AD4106" i="9"/>
  <c r="F990" i="39" a="1"/>
  <c r="AD1663" i="9"/>
  <c r="C797" i="39" a="1"/>
  <c r="F739" i="39" a="1"/>
  <c r="G249" i="39" a="1"/>
  <c r="G528" i="39" a="1"/>
  <c r="H761" i="39" a="1"/>
  <c r="G829" i="39" a="1"/>
  <c r="AD370" i="9"/>
  <c r="AD3951" i="9"/>
  <c r="G134" i="39" a="1"/>
  <c r="AD1284" i="9"/>
  <c r="H396" i="39" a="1"/>
  <c r="AD4255" i="9"/>
  <c r="F457" i="39" a="1"/>
  <c r="F157" i="39" a="1"/>
  <c r="C888" i="39" a="1"/>
  <c r="H584" i="39" a="1"/>
  <c r="H593" i="39" a="1"/>
  <c r="F750" i="39" a="1"/>
  <c r="H598" i="39" a="1"/>
  <c r="F920" i="39" a="1"/>
  <c r="E144" i="39" a="1"/>
  <c r="D962" i="39" a="1"/>
  <c r="E927" i="39" a="1"/>
  <c r="F454" i="39" a="1"/>
  <c r="G862" i="39" a="1"/>
  <c r="AD3820" i="9"/>
  <c r="I207" i="39" a="1"/>
  <c r="AD3136" i="9"/>
  <c r="AD1198" i="9"/>
  <c r="C645" i="39" a="1"/>
  <c r="AD2754" i="9"/>
  <c r="AD3061" i="9"/>
  <c r="AD967" i="9"/>
  <c r="I971" i="39" a="1"/>
  <c r="D858" i="39" a="1"/>
  <c r="G427" i="39" a="1"/>
  <c r="E325" i="39" a="1"/>
  <c r="H852" i="39" a="1"/>
  <c r="AD2013" i="9"/>
  <c r="F679" i="39" a="1"/>
  <c r="I995" i="39" a="1"/>
  <c r="I716" i="39" a="1"/>
  <c r="AD3647" i="9"/>
  <c r="AD3861" i="9"/>
  <c r="D768" i="39" a="1"/>
  <c r="E68" i="39" a="1"/>
  <c r="I466" i="39" a="1"/>
  <c r="AD4321" i="9"/>
  <c r="I250" i="39" a="1"/>
  <c r="I737" i="39" a="1"/>
  <c r="F263" i="39" a="1"/>
  <c r="AD2182" i="9"/>
  <c r="E857" i="39" a="1"/>
  <c r="C523" i="39" a="1"/>
  <c r="I303" i="39" a="1"/>
  <c r="AD672" i="9"/>
  <c r="AD1909" i="9"/>
  <c r="G421" i="39" a="1"/>
  <c r="H916" i="39" a="1"/>
  <c r="C958" i="39" a="1"/>
  <c r="AD1037" i="9"/>
  <c r="AD1298" i="9"/>
  <c r="F796" i="39" a="1"/>
  <c r="H550" i="39" a="1"/>
  <c r="E700" i="39" a="1"/>
  <c r="G682" i="39" a="1"/>
  <c r="D81" i="39" a="1"/>
  <c r="AD3222" i="9"/>
  <c r="C637" i="39" a="1"/>
  <c r="G553" i="39" a="1"/>
  <c r="F818" i="39" a="1"/>
  <c r="AD1484" i="9"/>
  <c r="H472" i="39" a="1"/>
  <c r="G148" i="39" a="1"/>
  <c r="H1008" i="39" a="1"/>
  <c r="F468" i="39" a="1"/>
  <c r="AD2060" i="9"/>
  <c r="F693" i="39" a="1"/>
  <c r="H333" i="39" a="1"/>
  <c r="E1012" i="39" a="1"/>
  <c r="D430" i="39" a="1"/>
  <c r="I654" i="39" a="1"/>
  <c r="G764" i="39" a="1"/>
  <c r="AD3748" i="9"/>
  <c r="F685" i="39" a="1"/>
  <c r="AD2778" i="9"/>
  <c r="F900" i="39" a="1"/>
  <c r="AD885" i="9"/>
  <c r="AD524" i="9"/>
  <c r="I386" i="39" a="1"/>
  <c r="E112" i="39" a="1"/>
  <c r="AD251" i="9"/>
  <c r="AD2839" i="9"/>
  <c r="AD2099" i="9"/>
  <c r="AD1898" i="9"/>
  <c r="I44" i="39" a="1"/>
  <c r="C686" i="39" a="1"/>
  <c r="D138" i="39" a="1"/>
  <c r="D539" i="39" a="1"/>
  <c r="C488" i="39" a="1"/>
  <c r="E147" i="39" a="1"/>
  <c r="D592" i="39" a="1"/>
  <c r="AD525" i="9"/>
  <c r="G896" i="39" a="1"/>
  <c r="AD1028" i="9"/>
  <c r="AD2071" i="9"/>
  <c r="AD4503" i="9"/>
  <c r="AD1657" i="9"/>
  <c r="AD2226" i="9"/>
  <c r="AD2400" i="9"/>
  <c r="F182" i="39" a="1"/>
  <c r="AD3031" i="9"/>
  <c r="G654" i="39" a="1"/>
  <c r="C623" i="39" a="1"/>
  <c r="C280" i="39" a="1"/>
  <c r="D533" i="39" a="1"/>
  <c r="H949" i="39" a="1"/>
  <c r="AD2331" i="9"/>
  <c r="E511" i="39" a="1"/>
  <c r="B37" i="12"/>
  <c r="F762" i="39" a="1"/>
  <c r="H727" i="39" a="1"/>
  <c r="AD2561" i="9"/>
  <c r="D507" i="39" a="1"/>
  <c r="AD2435" i="9"/>
  <c r="I932" i="39" a="1"/>
  <c r="AD365" i="9"/>
  <c r="AD4213" i="9"/>
  <c r="B82" i="12"/>
  <c r="C558" i="39" a="1"/>
  <c r="AD2901" i="9"/>
  <c r="AD4462" i="9"/>
  <c r="H986" i="39" a="1"/>
  <c r="AD3931" i="9"/>
  <c r="AD2374" i="9"/>
  <c r="E262" i="39" a="1"/>
  <c r="E622" i="39" a="1"/>
  <c r="I5" i="39" a="1"/>
  <c r="H398" i="39" a="1"/>
  <c r="C486" i="39" a="1"/>
  <c r="C423" i="39" a="1"/>
  <c r="D910" i="39" a="1"/>
  <c r="G962" i="39" a="1"/>
  <c r="AD2460" i="9"/>
  <c r="H477" i="39" a="1"/>
  <c r="I516" i="39" a="1"/>
  <c r="AD1884" i="9"/>
  <c r="AD3778" i="9"/>
  <c r="AD3353" i="9"/>
  <c r="AD1954" i="9"/>
  <c r="AD645" i="9"/>
  <c r="D266" i="39" a="1"/>
  <c r="H430" i="39" a="1"/>
  <c r="F490" i="39" a="1"/>
  <c r="AD4413" i="9"/>
  <c r="I588" i="39" a="1"/>
  <c r="AD3659" i="9"/>
  <c r="F862" i="39" a="1"/>
  <c r="E605" i="39" a="1"/>
  <c r="D60" i="39" a="1"/>
  <c r="AD1936" i="9"/>
  <c r="D733" i="39" a="1"/>
  <c r="I215" i="39" a="1"/>
  <c r="D871" i="39" a="1"/>
  <c r="AD1242" i="9"/>
  <c r="AD3661" i="9"/>
  <c r="AD2911" i="9"/>
  <c r="G768" i="39" a="1"/>
  <c r="C592" i="39" a="1"/>
  <c r="AD3495" i="9"/>
  <c r="AD1955" i="9"/>
  <c r="D725" i="39" a="1"/>
  <c r="D33" i="39" a="1"/>
  <c r="AD862" i="9"/>
  <c r="E426" i="39" a="1"/>
  <c r="E481" i="39" a="1"/>
  <c r="AD1234" i="9"/>
  <c r="AD169" i="9"/>
  <c r="AD3526" i="9"/>
  <c r="H841" i="39" a="1"/>
  <c r="B112" i="12"/>
  <c r="H296" i="39" a="1"/>
  <c r="AD1247" i="9"/>
  <c r="AD4090" i="9"/>
  <c r="C680" i="39" a="1"/>
  <c r="D795" i="39" a="1"/>
  <c r="I162" i="39" a="1"/>
  <c r="AD4414" i="9"/>
  <c r="F597" i="39" a="1"/>
  <c r="AD2361" i="9"/>
  <c r="D919" i="39" a="1"/>
  <c r="AD3657" i="9"/>
  <c r="AD443" i="9"/>
  <c r="AD2948" i="9"/>
  <c r="AD1565" i="9"/>
  <c r="B51" i="12"/>
  <c r="E658" i="39" a="1"/>
  <c r="B75" i="12"/>
  <c r="AD1980" i="9"/>
  <c r="AD1111" i="9"/>
  <c r="AD407" i="9"/>
  <c r="H723" i="39" a="1"/>
  <c r="AD2103" i="9"/>
  <c r="AD1007" i="9"/>
  <c r="AD2518" i="9"/>
  <c r="H636" i="39" a="1"/>
  <c r="D883" i="39" a="1"/>
  <c r="G856" i="39" a="1"/>
  <c r="AD3003" i="9"/>
  <c r="F808" i="39" a="1"/>
  <c r="AD2920" i="9"/>
  <c r="C969" i="39" a="1"/>
  <c r="F491" i="39" a="1"/>
  <c r="AD3208" i="9"/>
  <c r="I519" i="39" a="1"/>
  <c r="C817" i="39" a="1"/>
  <c r="C968" i="39" a="1"/>
  <c r="G897" i="39" a="1"/>
  <c r="AD2004" i="9"/>
  <c r="H792" i="39" a="1"/>
  <c r="C453" i="39" a="1"/>
  <c r="AD993" i="9"/>
  <c r="AD1098" i="9"/>
  <c r="AD54" i="9"/>
  <c r="I645" i="39" a="1"/>
  <c r="E260" i="39" a="1"/>
  <c r="G226" i="39" a="1"/>
  <c r="H493" i="39" a="1"/>
  <c r="C3" i="39" a="1"/>
  <c r="H28" i="39" a="1"/>
  <c r="AD2463" i="9"/>
  <c r="G1002" i="39" a="1"/>
  <c r="AD1223" i="9"/>
  <c r="H876" i="39" a="1"/>
  <c r="E644" i="39" a="1"/>
  <c r="AD336" i="9"/>
  <c r="AD2222" i="9"/>
  <c r="AD3389" i="9"/>
  <c r="D542" i="39" a="1"/>
  <c r="E626" i="39" a="1"/>
  <c r="F45" i="39" a="1"/>
  <c r="C108" i="39" a="1"/>
  <c r="AD2775" i="9"/>
  <c r="I87" i="39" a="1"/>
  <c r="E210" i="39" a="1"/>
  <c r="E809" i="39" a="1"/>
  <c r="AD2008" i="9"/>
  <c r="AD3007" i="9"/>
  <c r="G558" i="39" a="1"/>
  <c r="AD198" i="9"/>
  <c r="AD2213" i="9"/>
  <c r="AD4366" i="9"/>
  <c r="G135" i="39" a="1"/>
  <c r="I464" i="39" a="1"/>
  <c r="F783" i="39" a="1"/>
  <c r="H571" i="39" a="1"/>
  <c r="G819" i="39" a="1"/>
  <c r="C812" i="39" a="1"/>
  <c r="F666" i="39" a="1"/>
  <c r="AD1344" i="9"/>
  <c r="AD202" i="9"/>
  <c r="AD1438" i="9"/>
  <c r="B34" i="12"/>
  <c r="AD798" i="9"/>
  <c r="E845" i="39" a="1"/>
  <c r="AD1030" i="9"/>
  <c r="G138" i="39" a="1"/>
  <c r="AD4495" i="9"/>
  <c r="AD2256" i="9"/>
  <c r="AD1819" i="9"/>
  <c r="AD3309" i="9"/>
  <c r="AD2593" i="9"/>
  <c r="H551" i="39" a="1"/>
  <c r="AD3497" i="9"/>
  <c r="D38" i="39" a="1"/>
  <c r="AD308" i="9"/>
  <c r="AD854" i="9"/>
  <c r="G991" i="39" a="1"/>
  <c r="H80" i="39" a="1"/>
  <c r="I863" i="39" a="1"/>
  <c r="AD1225" i="9"/>
  <c r="AD3750" i="9"/>
  <c r="C382" i="39" a="1"/>
  <c r="D702" i="39" a="1"/>
  <c r="E763" i="39" a="1"/>
  <c r="AD299" i="9"/>
  <c r="AD1201" i="9"/>
  <c r="H569" i="39" a="1"/>
  <c r="AD3471" i="9"/>
  <c r="F222" i="39" a="1"/>
  <c r="C131" i="39" a="1"/>
  <c r="E928" i="39" a="1"/>
  <c r="AD1448" i="9"/>
  <c r="I514" i="39" a="1"/>
  <c r="AD2318" i="9"/>
  <c r="H906" i="39" a="1"/>
  <c r="AD3347" i="9"/>
  <c r="H1006" i="39" a="1"/>
  <c r="C260" i="39" a="1"/>
  <c r="C526" i="39" a="1"/>
  <c r="F717" i="39" a="1"/>
  <c r="AD475" i="9"/>
  <c r="E496" i="39" a="1"/>
  <c r="AD3814" i="9"/>
  <c r="AD4256" i="9"/>
  <c r="AD4393" i="9"/>
  <c r="AD1548" i="9"/>
  <c r="C249" i="39" a="1"/>
  <c r="H1005" i="39" a="1"/>
  <c r="F765" i="39" a="1"/>
  <c r="AD2849" i="9"/>
  <c r="D206" i="39" a="1"/>
  <c r="H637" i="39" a="1"/>
  <c r="E892" i="39" a="1"/>
  <c r="H266" i="39" a="1"/>
  <c r="AD3993" i="9"/>
  <c r="AD2994" i="9"/>
  <c r="AD2027" i="9"/>
  <c r="AD4315" i="9"/>
  <c r="H877" i="39" a="1"/>
  <c r="E742" i="39" a="1"/>
  <c r="AD350" i="9"/>
  <c r="C369" i="39" a="1"/>
  <c r="AD2254" i="9"/>
  <c r="C594" i="39" a="1"/>
  <c r="AD3080" i="9"/>
  <c r="I272" i="39" a="1"/>
  <c r="G626" i="39" a="1"/>
  <c r="G568" i="39" a="1"/>
  <c r="H261" i="39" a="1"/>
  <c r="AD1860" i="9"/>
  <c r="AD3021" i="9"/>
  <c r="AD3218" i="9"/>
  <c r="AD1333" i="9"/>
  <c r="I677" i="39" a="1"/>
  <c r="D296" i="39" a="1"/>
  <c r="AD1173" i="9"/>
  <c r="H274" i="39" a="1"/>
  <c r="AD3119" i="9"/>
  <c r="AD999" i="9"/>
  <c r="F947" i="39" a="1"/>
  <c r="AD1523" i="9"/>
  <c r="C190" i="39" a="1"/>
  <c r="AD2282" i="9"/>
  <c r="AD3826" i="9"/>
  <c r="C275" i="39" a="1"/>
  <c r="AD962" i="9"/>
  <c r="I581" i="39" a="1"/>
  <c r="AD1319" i="9"/>
  <c r="F324" i="39" a="1"/>
  <c r="G101" i="39" a="1"/>
  <c r="AD1381" i="9"/>
  <c r="AD2432" i="9"/>
  <c r="C764" i="39" a="1"/>
  <c r="F755" i="39" a="1"/>
  <c r="D17" i="6"/>
  <c r="D452" i="39" a="1"/>
  <c r="AD2461" i="9"/>
  <c r="AD2468" i="9"/>
  <c r="C168" i="39" a="1"/>
  <c r="F745" i="39" a="1"/>
  <c r="AD4111" i="9"/>
  <c r="E571" i="39" a="1"/>
  <c r="E727" i="39" a="1"/>
  <c r="E153" i="39" a="1"/>
  <c r="F871" i="39" a="1"/>
  <c r="H691" i="39" a="1"/>
  <c r="E94" i="39" a="1"/>
  <c r="I993" i="39" a="1"/>
  <c r="B130" i="12"/>
  <c r="I582" i="39" a="1"/>
  <c r="I4" i="39" a="1"/>
  <c r="AD3456" i="9"/>
  <c r="AD2953" i="9"/>
  <c r="E491" i="39" a="1"/>
  <c r="AD4317" i="9"/>
  <c r="AD3648" i="9"/>
  <c r="AD3133" i="9"/>
  <c r="H119" i="39" a="1"/>
  <c r="AD3487" i="9"/>
  <c r="AD3303" i="9"/>
  <c r="AD1170" i="9"/>
  <c r="AD3847" i="9"/>
  <c r="I256" i="39" a="1"/>
  <c r="H918" i="39" a="1"/>
  <c r="AD498" i="9"/>
  <c r="AD3983" i="9"/>
  <c r="D41" i="39" a="1"/>
  <c r="AD2881" i="9"/>
  <c r="F528" i="39" a="1"/>
  <c r="AD969" i="9"/>
  <c r="D928" i="39" a="1"/>
  <c r="AD1575" i="9"/>
  <c r="C222" i="39" a="1"/>
  <c r="AD2159" i="9"/>
  <c r="E683" i="39" a="1"/>
  <c r="AD2101" i="9"/>
  <c r="D112" i="39" a="1"/>
  <c r="C929" i="39" a="1"/>
  <c r="F262" i="39" a="1"/>
  <c r="AD1645" i="9"/>
  <c r="F248" i="39" a="1"/>
  <c r="E619" i="39" a="1"/>
  <c r="E362" i="39" a="1"/>
  <c r="G535" i="39" a="1"/>
  <c r="G970" i="39" a="1"/>
  <c r="F806" i="39" a="1"/>
  <c r="AD1164" i="9"/>
  <c r="E810" i="39" a="1"/>
  <c r="H967" i="39" a="1"/>
  <c r="C242" i="39" a="1"/>
  <c r="D815" i="39" a="1"/>
  <c r="AD1445" i="9"/>
  <c r="AD4028" i="9"/>
  <c r="AD1765" i="9"/>
  <c r="I335" i="39" a="1"/>
  <c r="AD253" i="9"/>
  <c r="I727" i="39" a="1"/>
  <c r="E317" i="39" a="1"/>
  <c r="F514" i="39" a="1"/>
  <c r="AD736" i="9"/>
  <c r="AD3085" i="9"/>
  <c r="C513" i="39" a="1"/>
  <c r="E168" i="39" a="1"/>
  <c r="AD4344" i="9"/>
  <c r="AD2244" i="9"/>
  <c r="AD4426" i="9"/>
  <c r="AD2540" i="9"/>
  <c r="AD1928" i="9"/>
  <c r="G984" i="39" a="1"/>
  <c r="F311" i="39" a="1"/>
  <c r="C160" i="39" a="1"/>
  <c r="E552" i="39" a="1"/>
  <c r="AD2057" i="9"/>
  <c r="D999" i="39" a="1"/>
  <c r="E835" i="39" a="1"/>
  <c r="AD2824" i="9"/>
  <c r="G120" i="39" a="1"/>
  <c r="AD329" i="9"/>
  <c r="E853" i="39" a="1"/>
  <c r="C63" i="39" a="1"/>
  <c r="AD1388" i="9"/>
  <c r="I621" i="39" a="1"/>
  <c r="G825" i="39" a="1"/>
  <c r="AD3775" i="9"/>
  <c r="AD3460" i="9"/>
  <c r="AD4103" i="9"/>
  <c r="AD2391" i="9"/>
  <c r="H672" i="39" a="1"/>
  <c r="AD3258" i="9"/>
  <c r="G304" i="39" a="1"/>
  <c r="AD384" i="9"/>
  <c r="G649" i="39" a="1"/>
  <c r="E250" i="39" a="1"/>
  <c r="AD1537" i="9"/>
  <c r="AD2542" i="9"/>
  <c r="AD2637" i="9"/>
  <c r="E339" i="39" a="1"/>
  <c r="C62" i="39" a="1"/>
  <c r="AD2851" i="9"/>
  <c r="H85" i="39" a="1"/>
  <c r="F695" i="39" a="1"/>
  <c r="C314" i="39" a="1"/>
  <c r="AD3705" i="9"/>
  <c r="H162" i="39" a="1"/>
  <c r="AD761" i="9"/>
  <c r="G833" i="39" a="1"/>
  <c r="AD2316" i="9"/>
  <c r="E326" i="39" a="1"/>
  <c r="C100" i="39" a="1"/>
  <c r="I833" i="39" a="1"/>
  <c r="AD945" i="9"/>
  <c r="H164" i="39" a="1"/>
  <c r="D431" i="39" a="1"/>
  <c r="I473" i="39" a="1"/>
  <c r="E1019" i="39" a="1"/>
  <c r="D960" i="39" a="1"/>
  <c r="G759" i="39" a="1"/>
  <c r="F827" i="39" a="1"/>
  <c r="E660" i="39" a="1"/>
  <c r="AD1577" i="9"/>
  <c r="AD4423" i="9"/>
  <c r="AD100" i="9"/>
  <c r="AD864" i="9"/>
  <c r="I61" i="39" a="1"/>
  <c r="E891" i="39" a="1"/>
  <c r="AD4360" i="9"/>
  <c r="D740" i="39" a="1"/>
  <c r="AD345" i="9"/>
  <c r="I429" i="39" a="1"/>
  <c r="AD2751" i="9"/>
  <c r="F153" i="39" a="1"/>
  <c r="F674" i="39" a="1"/>
  <c r="AD1744" i="9"/>
  <c r="G58" i="39" a="1"/>
  <c r="I914" i="39" a="1"/>
  <c r="G950" i="39" a="1"/>
  <c r="G365" i="39" a="1"/>
  <c r="E923" i="39" a="1"/>
  <c r="H449" i="39" a="1"/>
  <c r="AD2913" i="9"/>
  <c r="AD2323" i="9"/>
  <c r="G119" i="39" a="1"/>
  <c r="AD1890" i="9"/>
  <c r="H181" i="39" a="1"/>
  <c r="F482" i="39" a="1"/>
  <c r="H822" i="39" a="1"/>
  <c r="D111" i="39" a="1"/>
  <c r="C263" i="39" a="1"/>
  <c r="AD304" i="9"/>
  <c r="H559" i="39" a="1"/>
  <c r="B122" i="12"/>
  <c r="AD4479" i="9"/>
  <c r="G877" i="39" a="1"/>
  <c r="F440" i="39" a="1"/>
  <c r="E163" i="39" a="1"/>
  <c r="G780" i="39" a="1"/>
  <c r="E416" i="39" a="1"/>
  <c r="E152" i="39" a="1"/>
  <c r="AD425" i="9"/>
  <c r="C788" i="39" a="1"/>
  <c r="H886" i="39" a="1"/>
  <c r="G74" i="39" a="1"/>
  <c r="AD3204" i="9"/>
  <c r="D678" i="39" a="1"/>
  <c r="I888" i="39" a="1"/>
  <c r="E693" i="39" a="1"/>
  <c r="AD60" i="9"/>
  <c r="AD1391" i="9"/>
  <c r="AD2541" i="9"/>
  <c r="AD2447" i="9"/>
  <c r="I187" i="39" a="1"/>
  <c r="H298" i="39" a="1"/>
  <c r="D753" i="39" a="1"/>
  <c r="D767" i="39" a="1"/>
  <c r="H510" i="39" a="1"/>
  <c r="G398" i="39" a="1"/>
  <c r="AD3529" i="9"/>
  <c r="I525" i="39" a="1"/>
  <c r="AD2863" i="9"/>
  <c r="F361" i="39" a="1"/>
  <c r="AD1278" i="9"/>
  <c r="C988" i="39" a="1"/>
  <c r="AD3962" i="9"/>
  <c r="C449" i="39" a="1"/>
  <c r="B127" i="12"/>
  <c r="F578" i="39" a="1"/>
  <c r="E703" i="39" a="1"/>
  <c r="E452" i="39" a="1"/>
  <c r="AD376" i="9"/>
  <c r="AD344" i="9"/>
  <c r="AD3971" i="9"/>
  <c r="F517" i="39" a="1"/>
  <c r="H1020" i="39" a="1"/>
  <c r="AD3757" i="9"/>
  <c r="AD2639" i="9"/>
  <c r="AD1032" i="9"/>
  <c r="D292" i="39" a="1"/>
  <c r="C905" i="39" a="1"/>
  <c r="H659" i="39" a="1"/>
  <c r="E365" i="39" a="1"/>
  <c r="H236" i="39" a="1"/>
  <c r="E1023" i="39" a="1"/>
  <c r="F441" i="39" a="1"/>
  <c r="E544" i="39" a="1"/>
  <c r="C35" i="39" a="1"/>
  <c r="AD3074" i="9"/>
  <c r="F949" i="39" a="1"/>
  <c r="I373" i="39" a="1"/>
  <c r="AD2753" i="9"/>
  <c r="H993" i="39" a="1"/>
  <c r="AD3901" i="9"/>
  <c r="AD1597" i="9"/>
  <c r="G836" i="39" a="1"/>
  <c r="AD2989" i="9"/>
  <c r="AD1979" i="9"/>
  <c r="F975" i="39" a="1"/>
  <c r="C333" i="39" a="1"/>
  <c r="AD2181" i="9"/>
  <c r="I455" i="39" a="1"/>
  <c r="H58" i="39" a="1"/>
  <c r="AD496" i="9"/>
  <c r="AD1814" i="9"/>
  <c r="AD1252" i="9"/>
  <c r="H777" i="39" a="1"/>
  <c r="H901" i="39" a="1"/>
  <c r="E837" i="39" a="1"/>
  <c r="F53" i="39" a="1"/>
  <c r="F729" i="39" a="1"/>
  <c r="AD2172" i="9"/>
  <c r="E756" i="39" a="1"/>
  <c r="D479" i="39" a="1"/>
  <c r="G993" i="39" a="1"/>
  <c r="AD374" i="9"/>
  <c r="C740" i="39" a="1"/>
  <c r="G301" i="39" a="1"/>
  <c r="AD4379" i="9"/>
  <c r="G311" i="39" a="1"/>
  <c r="AD37" i="9"/>
  <c r="H705" i="39" a="1"/>
  <c r="AD2142" i="9"/>
  <c r="H712" i="39" a="1"/>
  <c r="G705" i="39" a="1"/>
  <c r="AD2823" i="9"/>
  <c r="I1018" i="39" a="1"/>
  <c r="F691" i="39" a="1"/>
  <c r="AD506" i="9"/>
  <c r="E410" i="39" a="1"/>
  <c r="AD1742" i="9"/>
  <c r="F504" i="39" a="1"/>
  <c r="AD4248" i="9"/>
  <c r="AD3857" i="9"/>
  <c r="G652" i="39" a="1"/>
  <c r="AD3273" i="9"/>
  <c r="AD1858" i="9"/>
  <c r="AD821" i="9"/>
  <c r="G437" i="39" a="1"/>
  <c r="AD1162" i="9"/>
  <c r="AD1582" i="9"/>
  <c r="AD4505" i="9"/>
  <c r="C342" i="39" a="1"/>
  <c r="D1019" i="39" a="1"/>
  <c r="AD3502" i="9"/>
  <c r="AD1246" i="9"/>
  <c r="E333" i="39" a="1"/>
  <c r="C169" i="39" a="1"/>
  <c r="AD627" i="9"/>
  <c r="F185" i="39" a="1"/>
  <c r="D567" i="39" a="1"/>
  <c r="AD437" i="9"/>
  <c r="H865" i="39" a="1"/>
  <c r="I884" i="39" a="1"/>
  <c r="AD1592" i="9"/>
  <c r="G770" i="39" a="1"/>
  <c r="AD4318" i="9"/>
  <c r="C1010" i="39" a="1"/>
  <c r="H751" i="39" a="1"/>
  <c r="H404" i="39" a="1"/>
  <c r="I598" i="39" a="1"/>
  <c r="AD4452" i="9"/>
  <c r="I722" i="39" a="1"/>
  <c r="I793" i="39" a="1"/>
  <c r="E873" i="39" a="1"/>
  <c r="D32" i="39" a="1"/>
  <c r="AD4468" i="9"/>
  <c r="D338" i="39" a="1"/>
  <c r="AD2967" i="9"/>
  <c r="E327" i="39" a="1"/>
  <c r="AD3265" i="9"/>
  <c r="AD2062" i="9"/>
  <c r="AD1796" i="9"/>
  <c r="I925" i="39" a="1"/>
  <c r="E303" i="39" a="1"/>
  <c r="C537" i="39" a="1"/>
  <c r="I191" i="39" a="1"/>
  <c r="I472" i="39" a="1"/>
  <c r="AD285" i="9"/>
  <c r="AD1857" i="9"/>
  <c r="I872" i="39" a="1"/>
  <c r="G966" i="39" a="1"/>
  <c r="AD1864" i="9"/>
  <c r="AD2810" i="9"/>
  <c r="E912" i="39" a="1"/>
  <c r="AD2996" i="9"/>
  <c r="AD1649" i="9"/>
  <c r="C204" i="39" a="1"/>
  <c r="AD1501" i="9"/>
  <c r="F612" i="39" a="1"/>
  <c r="AD923" i="9"/>
  <c r="AD3821" i="9"/>
  <c r="I222" i="39" a="1"/>
  <c r="AD1653" i="9"/>
  <c r="E666" i="39" a="1"/>
  <c r="E557" i="39" a="1"/>
  <c r="AD3450" i="9"/>
  <c r="F701" i="39" a="1"/>
  <c r="E242" i="39" a="1"/>
  <c r="AD3742" i="9"/>
  <c r="C649" i="39" a="1"/>
  <c r="E697" i="39" a="1"/>
  <c r="AD4251" i="9"/>
  <c r="AD1662" i="9"/>
  <c r="AD3302" i="9"/>
  <c r="G1016" i="39" a="1"/>
  <c r="AD8" i="9"/>
  <c r="AD635" i="9"/>
  <c r="E637" i="39" a="1"/>
  <c r="E799" i="39" a="1"/>
  <c r="AD4155" i="9"/>
  <c r="AD2821" i="9"/>
  <c r="H966" i="39" a="1"/>
  <c r="AD4091" i="9"/>
  <c r="F634" i="39" a="1"/>
  <c r="I56" i="39" a="1"/>
  <c r="AD3711" i="9"/>
  <c r="AD1671" i="9"/>
  <c r="AD2179" i="9"/>
  <c r="I725" i="39" a="1"/>
  <c r="F510" i="39" a="1"/>
  <c r="G408" i="39" a="1"/>
  <c r="AD2380" i="9"/>
  <c r="AD4301" i="9"/>
  <c r="D336" i="39" a="1"/>
  <c r="G430" i="39" a="1"/>
  <c r="H807" i="39" a="1"/>
  <c r="E787" i="39" a="1"/>
  <c r="D342" i="39" a="1"/>
  <c r="F122" i="39" a="1"/>
  <c r="AD2785" i="9"/>
  <c r="AD3183" i="9"/>
  <c r="H588" i="39" a="1"/>
  <c r="D348" i="39" a="1"/>
  <c r="G803" i="39" a="1"/>
  <c r="I160" i="39" a="1"/>
  <c r="E458" i="39" a="1"/>
  <c r="AD2192" i="9"/>
  <c r="H277" i="39" a="1"/>
  <c r="D1018" i="39" a="1"/>
  <c r="C696" i="39" a="1"/>
  <c r="H420" i="39" a="1"/>
  <c r="AD2525" i="9"/>
  <c r="AD1210" i="9"/>
  <c r="E408" i="39" a="1"/>
  <c r="AD4463" i="9"/>
  <c r="B113" i="12"/>
  <c r="D745" i="39" a="1"/>
  <c r="C94" i="39" a="1"/>
  <c r="AD237" i="9"/>
  <c r="AD901" i="9"/>
  <c r="H627" i="39" a="1"/>
  <c r="H948" i="39" a="1"/>
  <c r="D67" i="39" a="1"/>
  <c r="D590" i="39" a="1"/>
  <c r="AD3842" i="9"/>
  <c r="G133" i="39" a="1"/>
  <c r="AD2805" i="9"/>
  <c r="AD177" i="9"/>
  <c r="AD4045" i="9"/>
  <c r="C609" i="39" a="1"/>
  <c r="AD2052" i="9"/>
  <c r="C22" i="39" a="1"/>
  <c r="I726" i="39" a="1"/>
  <c r="G625" i="39" a="1"/>
  <c r="F977" i="39" a="1"/>
  <c r="AD258" i="9"/>
  <c r="AD4133" i="9"/>
  <c r="AD2838" i="9"/>
  <c r="AD2040" i="9"/>
  <c r="I822" i="39" a="1"/>
  <c r="AD2653" i="9"/>
  <c r="I1000" i="39" a="1"/>
  <c r="AD4192" i="9"/>
  <c r="D879" i="39" a="1"/>
  <c r="AD2249" i="9"/>
  <c r="AD4424" i="9"/>
  <c r="D913" i="39" a="1"/>
  <c r="C934" i="39" a="1"/>
  <c r="G207" i="39" a="1"/>
  <c r="C442" i="39" a="1"/>
  <c r="AD2841" i="9"/>
  <c r="AD1097" i="9"/>
  <c r="D1013" i="39" a="1"/>
  <c r="AD522" i="9"/>
  <c r="AD2041" i="9"/>
  <c r="AD2230" i="9"/>
  <c r="D783" i="39" a="1"/>
  <c r="AD3904" i="9"/>
  <c r="AD115" i="9"/>
  <c r="E647" i="39" a="1"/>
  <c r="C870" i="39" a="1"/>
  <c r="AD210" i="9"/>
  <c r="AD44" i="9"/>
  <c r="E830" i="39" a="1"/>
  <c r="AD2951" i="9"/>
  <c r="I767" i="39" a="1"/>
  <c r="G354" i="39" a="1"/>
  <c r="AD3616" i="9"/>
  <c r="H54" i="39" a="1"/>
  <c r="C1019" i="39" a="1"/>
  <c r="I802" i="39" a="1"/>
  <c r="D506" i="39" a="1"/>
  <c r="D3" i="39" a="1"/>
  <c r="D727" i="39" a="1"/>
  <c r="H322" i="39" a="1"/>
  <c r="C914" i="39" a="1"/>
  <c r="AD2929" i="9"/>
  <c r="E884" i="39" a="1"/>
  <c r="AD25" i="9"/>
  <c r="AD655" i="9"/>
  <c r="C648" i="39" a="1"/>
  <c r="C734" i="39" a="1"/>
  <c r="I660" i="39" a="1"/>
  <c r="AD3539" i="9"/>
  <c r="AD3831" i="9"/>
  <c r="F180" i="39" a="1"/>
  <c r="D78" i="39" a="1"/>
  <c r="AD1600" i="9"/>
  <c r="AD3678" i="9"/>
  <c r="AD1553" i="9"/>
  <c r="D749" i="39" a="1"/>
  <c r="AD2286" i="9"/>
  <c r="D331" i="39" a="1"/>
  <c r="E12" i="6"/>
  <c r="AD2265" i="9"/>
  <c r="F1018" i="39" a="1"/>
  <c r="D76" i="39" a="1"/>
  <c r="E741" i="39" a="1"/>
  <c r="C389" i="39" a="1"/>
  <c r="F572" i="39" a="1"/>
  <c r="C962" i="39" a="1"/>
  <c r="E432" i="39" a="1"/>
  <c r="D244" i="39" a="1"/>
  <c r="AD866" i="9"/>
  <c r="AD2679" i="9"/>
  <c r="AD2887" i="9"/>
  <c r="H716" i="39" a="1"/>
  <c r="D478" i="39" a="1"/>
  <c r="D609" i="39" a="1"/>
  <c r="I234" i="39" a="1"/>
  <c r="D679" i="39" a="1"/>
  <c r="D147" i="39" a="1"/>
  <c r="AD1789" i="9"/>
  <c r="H875" i="39" a="1"/>
  <c r="I133" i="39" a="1"/>
  <c r="AD3490" i="9"/>
  <c r="C303" i="39" a="1"/>
  <c r="C216" i="39" a="1"/>
  <c r="AD1409" i="9"/>
  <c r="AD3751" i="9"/>
  <c r="F229" i="39" a="1"/>
  <c r="E505" i="39" a="1"/>
  <c r="AD4253" i="9"/>
  <c r="AD2575" i="9"/>
  <c r="G643" i="39" a="1"/>
  <c r="AD3406" i="9"/>
  <c r="AD4092" i="9"/>
  <c r="I849" i="39" a="1"/>
  <c r="G857" i="39" a="1"/>
  <c r="G356" i="39" a="1"/>
  <c r="B5" i="12"/>
  <c r="I714" i="39" a="1"/>
  <c r="H797" i="39" a="1"/>
  <c r="AD3140" i="9"/>
  <c r="H435" i="39" a="1"/>
  <c r="AD863" i="9"/>
  <c r="AD2058" i="9"/>
  <c r="AD33" i="9"/>
  <c r="E436" i="39" a="1"/>
  <c r="E653" i="39" a="1"/>
  <c r="C246" i="39" a="1"/>
  <c r="G783" i="39" a="1"/>
  <c r="G880" i="39" a="1"/>
  <c r="AD3115" i="9"/>
  <c r="AD4039" i="9"/>
  <c r="E523" i="39" a="1"/>
  <c r="AD3681" i="9"/>
  <c r="E735" i="39" a="1"/>
  <c r="I376" i="39" a="1"/>
  <c r="C909" i="39" a="1"/>
  <c r="E860" i="39" a="1"/>
  <c r="AD3881" i="9"/>
  <c r="G438" i="39" a="1"/>
  <c r="AD2832" i="9"/>
  <c r="D10" i="39" a="1"/>
  <c r="B104" i="12"/>
  <c r="AD1366" i="9"/>
  <c r="AD4102" i="9"/>
  <c r="H613" i="39" a="1"/>
  <c r="D716" i="39" a="1"/>
  <c r="AD1623" i="9"/>
  <c r="AD646" i="9"/>
  <c r="D862" i="39" a="1"/>
  <c r="AD2108" i="9"/>
  <c r="H693" i="39" a="1"/>
  <c r="AD2208" i="9"/>
  <c r="AD561" i="9"/>
  <c r="H638" i="39" a="1"/>
  <c r="C67" i="39" a="1"/>
  <c r="AD650" i="9"/>
  <c r="I889" i="39" a="1"/>
  <c r="AD80" i="9"/>
  <c r="F878" i="39" a="1"/>
  <c r="F284" i="39" a="1"/>
  <c r="B118" i="12"/>
  <c r="D355" i="39" a="1"/>
  <c r="AD914" i="9"/>
  <c r="AD876" i="9"/>
  <c r="AD2425" i="9"/>
  <c r="AD4481" i="9"/>
  <c r="I650" i="39" a="1"/>
  <c r="C287" i="39" a="1"/>
  <c r="AD2191" i="9"/>
  <c r="AD4406" i="9"/>
  <c r="AD1472" i="9"/>
  <c r="F833" i="39" a="1"/>
  <c r="AD1651" i="9"/>
  <c r="AD2270" i="9"/>
  <c r="F996" i="39" a="1"/>
  <c r="AD287" i="9"/>
  <c r="F424" i="39" a="1"/>
  <c r="E372" i="39" a="1"/>
  <c r="F779" i="39" a="1"/>
  <c r="AD2501" i="9"/>
  <c r="H244" i="39" a="1"/>
  <c r="AD1643" i="9"/>
  <c r="AD4005" i="9"/>
  <c r="G565" i="39" a="1"/>
  <c r="F64" i="39" a="1"/>
  <c r="D685" i="39" a="1"/>
  <c r="AD174" i="9"/>
  <c r="F782" i="39" a="1"/>
  <c r="AD3454" i="9"/>
  <c r="AD136" i="9"/>
  <c r="H469" i="39" a="1"/>
  <c r="H1007" i="39" a="1"/>
  <c r="AD2614" i="9"/>
  <c r="AD2043" i="9"/>
  <c r="G501" i="39" a="1"/>
  <c r="AD748" i="9"/>
  <c r="AD337" i="9"/>
  <c r="H494" i="39" a="1"/>
  <c r="E796" i="39" a="1"/>
  <c r="C547" i="39" a="1"/>
  <c r="E531" i="39" a="1"/>
  <c r="AD1724" i="9"/>
  <c r="F953" i="39" a="1"/>
  <c r="I826" i="39" a="1"/>
  <c r="AD311" i="9"/>
  <c r="G26" i="39" a="1"/>
  <c r="AD40" i="9"/>
  <c r="AD1610" i="9"/>
  <c r="C990" i="39" a="1"/>
  <c r="H868" i="39" a="1"/>
  <c r="AD3068" i="9"/>
  <c r="AD2646" i="9"/>
  <c r="C733" i="39" a="1"/>
  <c r="AD1403" i="9"/>
  <c r="C800" i="39" a="1"/>
  <c r="AD499" i="9"/>
  <c r="H482" i="39" a="1"/>
  <c r="I989" i="39" a="1"/>
  <c r="AD715" i="9"/>
  <c r="E129" i="39" a="1"/>
  <c r="B147" i="12"/>
  <c r="E875" i="39" a="1"/>
  <c r="G36" i="39" a="1"/>
  <c r="E642" i="39" a="1"/>
  <c r="D117" i="39" a="1"/>
  <c r="AD788" i="9"/>
  <c r="AD2148" i="9"/>
  <c r="D422" i="39" a="1"/>
  <c r="I591" i="39" a="1"/>
  <c r="G612" i="39" a="1"/>
  <c r="G6" i="39" a="1"/>
  <c r="I966" i="39" a="1"/>
  <c r="AD1312" i="9"/>
  <c r="D463" i="39" a="1"/>
  <c r="I540" i="39" a="1"/>
  <c r="H719" i="39" a="1"/>
  <c r="AD2817" i="9"/>
  <c r="AD3387" i="9"/>
  <c r="AD2319" i="9"/>
  <c r="AD272" i="9"/>
  <c r="F87" i="39" a="1"/>
  <c r="I1024" i="39" a="1"/>
  <c r="AD3378" i="9"/>
  <c r="F971" i="39" a="1"/>
  <c r="AD1046" i="9"/>
  <c r="E165" i="39" a="1"/>
  <c r="I711" i="39" a="1"/>
  <c r="H63" i="39" a="1"/>
  <c r="AD111" i="9"/>
  <c r="E874" i="39" a="1"/>
  <c r="E448" i="39" a="1"/>
  <c r="C705" i="39" a="1"/>
  <c r="C568" i="39" a="1"/>
  <c r="AD4476" i="9"/>
  <c r="AD4046" i="9"/>
  <c r="AD2795" i="9"/>
  <c r="B71" i="12"/>
  <c r="AD4136" i="9"/>
  <c r="AD2421" i="9"/>
  <c r="D876" i="39" a="1"/>
  <c r="AD1074" i="9"/>
  <c r="C554" i="39" a="1"/>
  <c r="G995" i="39" a="1"/>
  <c r="C390" i="39" a="1"/>
  <c r="F533" i="39" a="1"/>
  <c r="AD3667" i="9"/>
  <c r="AD148" i="9"/>
  <c r="D315" i="39" a="1"/>
  <c r="D7" i="6"/>
  <c r="E603" i="39" a="1"/>
  <c r="AD2835" i="9"/>
  <c r="D140" i="39" a="1"/>
  <c r="C217" i="39" a="1"/>
  <c r="AD2606" i="9"/>
  <c r="H45" i="39" a="1"/>
  <c r="AD1960" i="9"/>
  <c r="AD832" i="9"/>
  <c r="G31" i="39" a="1"/>
  <c r="AD119" i="9"/>
  <c r="AD150" i="9"/>
  <c r="AD3712" i="9"/>
  <c r="AD808" i="9"/>
  <c r="AD1646" i="9"/>
  <c r="G550" i="39" a="1"/>
  <c r="E401" i="39" a="1"/>
  <c r="AD273" i="9"/>
  <c r="F754" i="39" a="1"/>
  <c r="AD4021" i="9"/>
  <c r="G661" i="39" a="1"/>
  <c r="AD782" i="9"/>
  <c r="C24" i="39" a="1"/>
  <c r="AD3318" i="9"/>
  <c r="G873" i="39" a="1"/>
  <c r="F602" i="39" a="1"/>
  <c r="D270" i="39" a="1"/>
  <c r="AD4107" i="9"/>
  <c r="AD1128" i="9"/>
  <c r="F781" i="39" a="1"/>
  <c r="D789" i="39" a="1"/>
  <c r="H798" i="39" a="1"/>
  <c r="C718" i="39" a="1"/>
  <c r="AD4242" i="9"/>
  <c r="AD2700" i="9"/>
  <c r="D23" i="39" a="1"/>
  <c r="E662" i="39" a="1"/>
  <c r="C628" i="39" a="1"/>
  <c r="F801" i="39" a="1"/>
  <c r="AD3306" i="9"/>
  <c r="F617" i="39" a="1"/>
  <c r="AD2055" i="9"/>
  <c r="AD4346" i="9"/>
  <c r="AD3655" i="9"/>
  <c r="E149" i="39" a="1"/>
  <c r="AD1194" i="9"/>
  <c r="AD281" i="9"/>
  <c r="AD2104" i="9"/>
  <c r="D118" i="39" a="1"/>
  <c r="AD3035" i="9"/>
  <c r="AD229" i="9"/>
  <c r="AD2336" i="9"/>
  <c r="G793" i="39" a="1"/>
  <c r="D650" i="39" a="1"/>
  <c r="AD1161" i="9"/>
  <c r="AD2200" i="9"/>
  <c r="AD4365" i="9"/>
  <c r="G578" i="39" a="1"/>
  <c r="AD3105" i="9"/>
  <c r="D1010" i="39" a="1"/>
  <c r="F483" i="39" a="1"/>
  <c r="E435" i="39" a="1"/>
  <c r="AD3917" i="9"/>
  <c r="AD4146" i="9"/>
  <c r="E939" i="39" a="1"/>
  <c r="AD818" i="9"/>
  <c r="AD613" i="9"/>
  <c r="AD987" i="9"/>
  <c r="D230" i="39" a="1"/>
  <c r="G985" i="39" a="1"/>
  <c r="AD4068" i="9"/>
  <c r="H225" i="39" a="1"/>
  <c r="AD86" i="9"/>
  <c r="I535" i="39" a="1"/>
  <c r="G714" i="39" a="1"/>
  <c r="AD1886" i="9"/>
  <c r="C631" i="39" a="1"/>
  <c r="AD1830" i="9"/>
  <c r="AD1798" i="9"/>
  <c r="AD2840" i="9"/>
  <c r="AD3572" i="9"/>
  <c r="AD3317" i="9"/>
  <c r="C993" i="39" a="1"/>
  <c r="AD4235" i="9"/>
  <c r="I539" i="39" a="1"/>
  <c r="AD759" i="9"/>
  <c r="C226" i="39" a="1"/>
  <c r="D71" i="39" a="1"/>
  <c r="G286" i="39" a="1"/>
  <c r="AD465" i="9"/>
  <c r="AD2624" i="9"/>
  <c r="AD3455" i="9"/>
  <c r="F725" i="39" a="1"/>
  <c r="H1018" i="39" a="1"/>
  <c r="F119" i="39" a="1"/>
  <c r="B92" i="12"/>
  <c r="H828" i="39" a="1"/>
  <c r="G720" i="39" a="1"/>
  <c r="AD2219" i="9"/>
  <c r="AD568" i="9"/>
  <c r="C109" i="39" a="1"/>
  <c r="I442" i="39" a="1"/>
  <c r="G429" i="39" a="1"/>
  <c r="H373" i="39" a="1"/>
  <c r="F577" i="39" a="1"/>
  <c r="E764" i="39" a="1"/>
  <c r="AD2402" i="9"/>
  <c r="D886" i="39" a="1"/>
  <c r="G937" i="39" a="1"/>
  <c r="AD3915" i="9"/>
  <c r="I597" i="39" a="1"/>
  <c r="F252" i="39" a="1"/>
  <c r="F879" i="39" a="1"/>
  <c r="AD1008" i="9"/>
  <c r="AD143" i="9"/>
  <c r="C581" i="39" a="1"/>
  <c r="AD2985" i="9"/>
  <c r="AD4499" i="9"/>
  <c r="AD3834" i="9"/>
  <c r="E514" i="39" a="1"/>
  <c r="F161" i="39" a="1"/>
  <c r="D35" i="39" a="1"/>
  <c r="C752" i="39" a="1"/>
  <c r="H896" i="39" a="1"/>
  <c r="AD2695" i="9"/>
  <c r="G601" i="39" a="1"/>
  <c r="I657" i="39" a="1"/>
  <c r="H337" i="39" a="1"/>
  <c r="AD1101" i="9"/>
  <c r="AD282" i="9"/>
  <c r="C625" i="39" a="1"/>
  <c r="AD3517" i="9"/>
  <c r="AD842" i="9"/>
  <c r="AD4368" i="9"/>
  <c r="B115" i="12"/>
  <c r="C410" i="39" a="1"/>
  <c r="AD1464" i="9"/>
  <c r="AD487" i="9"/>
  <c r="AD4356" i="9"/>
  <c r="E785" i="39" a="1"/>
  <c r="C546" i="39" a="1"/>
  <c r="AD4456" i="9"/>
  <c r="I604" i="39" a="1"/>
  <c r="E911" i="39" a="1"/>
  <c r="H941" i="39" a="1"/>
  <c r="AD730" i="9"/>
  <c r="AD4443" i="9"/>
  <c r="AD1700" i="9"/>
  <c r="AD3829" i="9"/>
  <c r="D892" i="39" a="1"/>
  <c r="E526" i="39" a="1"/>
  <c r="H624" i="39" a="1"/>
  <c r="AD4210" i="9"/>
  <c r="F820" i="39" a="1"/>
  <c r="E702" i="39" a="1"/>
  <c r="E82" i="39" a="1"/>
  <c r="AD1323" i="9"/>
  <c r="F107" i="39" a="1"/>
  <c r="C20" i="39" a="1"/>
  <c r="C689" i="39" a="1"/>
  <c r="G673" i="39" a="1"/>
  <c r="C677" i="39" a="1"/>
  <c r="AD3328" i="9"/>
  <c r="E256" i="39" a="1"/>
  <c r="AD380" i="9"/>
  <c r="H104" i="39" a="1"/>
  <c r="C884" i="39" a="1"/>
  <c r="AD534" i="9"/>
  <c r="AD473" i="9"/>
  <c r="B44" i="12"/>
  <c r="AD2207" i="9"/>
  <c r="G531" i="39" a="1"/>
  <c r="E817" i="39" a="1"/>
  <c r="H843" i="39" a="1"/>
  <c r="AD2128" i="9"/>
  <c r="I363" i="39" a="1"/>
  <c r="C129" i="39" a="1"/>
  <c r="C691" i="39" a="1"/>
  <c r="AD3817" i="9"/>
  <c r="D872" i="39" a="1"/>
  <c r="AD2284" i="9"/>
  <c r="C475" i="39" a="1"/>
  <c r="E915" i="39" a="1"/>
  <c r="AD2059" i="9"/>
  <c r="I164" i="39" a="1"/>
  <c r="G931" i="39" a="1"/>
  <c r="AD3272" i="9"/>
  <c r="C36" i="39" a="1"/>
  <c r="AD4056" i="9"/>
  <c r="AD2131" i="9"/>
  <c r="AD19" i="9"/>
  <c r="G951" i="39" a="1"/>
  <c r="I653" i="39" a="1"/>
  <c r="D889" i="39" a="1"/>
  <c r="H684" i="39" a="1"/>
  <c r="AD2313" i="9"/>
  <c r="D515" i="39" a="1"/>
  <c r="F925" i="39" a="1"/>
  <c r="H621" i="39" a="1"/>
  <c r="G944" i="39" a="1"/>
  <c r="H874" i="39" a="1"/>
  <c r="C942" i="39" a="1"/>
  <c r="AD2110" i="9"/>
  <c r="AD1398" i="9"/>
  <c r="I950" i="39" a="1"/>
  <c r="C134" i="39" a="1"/>
  <c r="C209" i="39" a="1"/>
  <c r="AD178" i="9"/>
  <c r="AD1066" i="9"/>
  <c r="AD3913" i="9"/>
  <c r="AD928" i="9"/>
  <c r="B7" i="12"/>
  <c r="D863" i="39" a="1"/>
  <c r="E528" i="39" a="1"/>
  <c r="AD4011" i="9"/>
  <c r="AD3573" i="9"/>
  <c r="C780" i="39" a="1"/>
  <c r="AD3986" i="9"/>
  <c r="AD1680" i="9"/>
  <c r="AD4241" i="9"/>
  <c r="H732" i="39" a="1"/>
  <c r="AD3914" i="9"/>
  <c r="AD4065" i="9"/>
  <c r="AD986" i="9"/>
  <c r="D569" i="39" a="1"/>
  <c r="AD4265" i="9"/>
  <c r="B87" i="12"/>
  <c r="E625" i="39" a="1"/>
  <c r="AD3250" i="9"/>
  <c r="H848" i="39" a="1"/>
  <c r="AD2227" i="9"/>
  <c r="H858" i="39" a="1"/>
  <c r="H176" i="39" a="1"/>
  <c r="I765" i="39" a="1"/>
  <c r="AD4419" i="9"/>
  <c r="H902" i="39" a="1"/>
  <c r="G918" i="39" a="1"/>
  <c r="AD3679" i="9"/>
  <c r="AD2780" i="9"/>
  <c r="AD1701" i="9"/>
  <c r="F807" i="39" a="1"/>
  <c r="C264" i="39" a="1"/>
  <c r="I413" i="39" a="1"/>
  <c r="H818" i="39" a="1"/>
  <c r="D813" i="39" a="1"/>
  <c r="F125" i="39" a="1"/>
  <c r="AD4074" i="9"/>
  <c r="F467" i="39" a="1"/>
  <c r="G620" i="39" a="1"/>
  <c r="D224" i="39" a="1"/>
  <c r="C566" i="39" a="1"/>
  <c r="AD2660" i="9"/>
  <c r="E596" i="39" a="1"/>
  <c r="AD325" i="9"/>
  <c r="H78" i="39" a="1"/>
  <c r="F202" i="39" a="1"/>
  <c r="C25" i="39" a="1"/>
  <c r="AD1150" i="9"/>
  <c r="I180" i="39" a="1"/>
  <c r="H920" i="39" a="1"/>
  <c r="AD1493" i="9"/>
  <c r="AD588" i="9"/>
  <c r="F404" i="39" a="1"/>
  <c r="AD3665" i="9"/>
  <c r="AD2643" i="9"/>
  <c r="B8" i="12"/>
  <c r="C340" i="39" a="1"/>
  <c r="D785" i="39" a="1"/>
  <c r="D286" i="39" a="1"/>
  <c r="I724" i="39" a="1"/>
  <c r="F377" i="39" a="1"/>
  <c r="C978" i="39" a="1"/>
  <c r="G258" i="39" a="1"/>
  <c r="C290" i="39" a="1"/>
  <c r="AD3639" i="9"/>
  <c r="G317" i="39" a="1"/>
  <c r="E274" i="39" a="1"/>
  <c r="AD1997" i="9"/>
  <c r="F610" i="39" a="1"/>
  <c r="D873" i="39" a="1"/>
  <c r="AD696" i="9"/>
  <c r="D495" i="39" a="1"/>
  <c r="I218" i="39" a="1"/>
  <c r="I632" i="39" a="1"/>
  <c r="D729" i="39" a="1"/>
  <c r="H925" i="39" a="1"/>
  <c r="D462" i="39" a="1"/>
  <c r="I392" i="39" a="1"/>
  <c r="E331" i="39" a="1"/>
  <c r="AD2088" i="9"/>
  <c r="G336" i="39" a="1"/>
  <c r="D232" i="39" a="1"/>
  <c r="C143" i="39" a="1"/>
  <c r="I934" i="39" a="1"/>
  <c r="AD584" i="9"/>
  <c r="H833" i="39" a="1"/>
  <c r="H720" i="39" a="1"/>
  <c r="AD3623" i="9"/>
  <c r="AD697" i="9"/>
  <c r="H166" i="39" a="1"/>
  <c r="D744" i="39" a="1"/>
  <c r="F409" i="39" a="1"/>
  <c r="F382" i="39" a="1"/>
  <c r="H612" i="39" a="1"/>
  <c r="AD4349" i="9"/>
  <c r="E492" i="39" a="1"/>
  <c r="AD1471" i="9"/>
  <c r="I753" i="39" a="1"/>
  <c r="AD3223" i="9"/>
  <c r="C447" i="39" a="1"/>
  <c r="C729" i="39" a="1"/>
  <c r="H753" i="39" a="1"/>
  <c r="AD4187" i="9"/>
  <c r="I25" i="39" a="1"/>
  <c r="AD2959" i="9"/>
  <c r="AD1922" i="9"/>
  <c r="AD3512" i="9"/>
  <c r="I910" i="39" a="1"/>
  <c r="AD2023" i="9"/>
  <c r="C815" i="39" a="1"/>
  <c r="I988" i="39" a="1"/>
  <c r="E535" i="39" a="1"/>
  <c r="AD3936" i="9"/>
  <c r="AD36" i="9"/>
  <c r="E896" i="39" a="1"/>
  <c r="AD570" i="9"/>
  <c r="G1020" i="39" a="1"/>
  <c r="I771" i="39" a="1"/>
  <c r="AD3420" i="9"/>
  <c r="H421" i="39" a="1"/>
  <c r="AD3209" i="9"/>
  <c r="AD2415" i="9"/>
  <c r="G832" i="39" a="1"/>
  <c r="AD1708" i="9"/>
  <c r="C804" i="39" a="1"/>
  <c r="I941" i="39" a="1"/>
  <c r="E843" i="39" a="1"/>
  <c r="AD3760" i="9"/>
  <c r="E226" i="39" a="1"/>
  <c r="C387" i="39" a="1"/>
  <c r="C400" i="39" a="1"/>
  <c r="AD3868" i="9"/>
  <c r="D978" i="39" a="1"/>
  <c r="AD535" i="9"/>
  <c r="I853" i="39" a="1"/>
  <c r="C937" i="39" a="1"/>
  <c r="AD581" i="9"/>
  <c r="D1009" i="39" a="1"/>
  <c r="AD4188" i="9"/>
  <c r="AD1002" i="9"/>
  <c r="AD1305" i="9"/>
  <c r="AD3375" i="9"/>
  <c r="H970" i="39" a="1"/>
  <c r="AD1285" i="9"/>
  <c r="AD2511" i="9"/>
  <c r="C288" i="39" a="1"/>
  <c r="D436" i="39" a="1"/>
  <c r="C570" i="39" a="1"/>
  <c r="AD3856" i="9"/>
  <c r="C808" i="39" a="1"/>
  <c r="E620" i="39" a="1"/>
  <c r="C17" i="39" a="1"/>
  <c r="I228" i="39" a="1"/>
  <c r="AD2962" i="9"/>
  <c r="G220" i="39" a="1"/>
  <c r="F703" i="39" a="1"/>
  <c r="AD2135" i="9"/>
  <c r="E880" i="39" a="1"/>
  <c r="I69" i="39" a="1"/>
  <c r="E279" i="39" a="1"/>
  <c r="AD1664" i="9"/>
  <c r="G954" i="39" a="1"/>
  <c r="F590" i="39" a="1"/>
  <c r="AD4445" i="9"/>
  <c r="H717" i="39" a="1"/>
  <c r="I890" i="39" a="1"/>
  <c r="AD72" i="9"/>
  <c r="H837" i="39" a="1"/>
  <c r="C258" i="39" a="1"/>
  <c r="C203" i="39" a="1"/>
  <c r="AD3790" i="9"/>
  <c r="H256" i="39" a="1"/>
  <c r="AD4279" i="9"/>
  <c r="AD3084" i="9"/>
  <c r="D724" i="39" a="1"/>
  <c r="AD297" i="9"/>
  <c r="AD3235" i="9"/>
  <c r="G296" i="39" a="1"/>
  <c r="E175" i="39" a="1"/>
  <c r="AD4405" i="9"/>
  <c r="G845" i="39" a="1"/>
  <c r="AD1631" i="9"/>
  <c r="E935" i="39" a="1"/>
  <c r="AD617" i="9"/>
  <c r="AD729" i="9"/>
  <c r="AD2360" i="9"/>
  <c r="C861" i="39" a="1"/>
  <c r="D263" i="39" a="1"/>
  <c r="E812" i="39" a="1"/>
  <c r="AD3617" i="9"/>
  <c r="AD4000" i="9"/>
  <c r="I494" i="39" a="1"/>
  <c r="AD3728" i="9"/>
  <c r="G664" i="39" a="1"/>
  <c r="AD2999" i="9"/>
  <c r="AD3064" i="9"/>
  <c r="G118" i="39" a="1"/>
  <c r="C331" i="39" a="1"/>
  <c r="E459" i="39" a="1"/>
  <c r="AD2876" i="9"/>
  <c r="H938" i="39" a="1"/>
  <c r="AD1994" i="9"/>
  <c r="C847" i="39" a="1"/>
  <c r="C272" i="39" a="1"/>
  <c r="C728" i="39" a="1"/>
  <c r="AD805" i="9"/>
  <c r="F794" i="39" a="1"/>
  <c r="H897" i="39" a="1"/>
  <c r="C664" i="39" a="1"/>
  <c r="D853" i="39" a="1"/>
  <c r="AD4254" i="9"/>
  <c r="AD4040" i="9"/>
  <c r="F716" i="39" a="1"/>
  <c r="H199" i="39" a="1"/>
  <c r="G532" i="39" a="1"/>
  <c r="C722" i="39" a="1"/>
  <c r="C398" i="39" a="1"/>
  <c r="D532" i="39" a="1"/>
  <c r="AD3386" i="9"/>
  <c r="AD1712" i="9"/>
  <c r="AD1889" i="9"/>
  <c r="AD859" i="9"/>
  <c r="G821" i="39" a="1"/>
  <c r="F412" i="39" a="1"/>
  <c r="AD3002" i="9"/>
  <c r="D696" i="39" a="1"/>
  <c r="D537" i="39" a="1"/>
  <c r="AD2803" i="9"/>
  <c r="C986" i="39" a="1"/>
  <c r="AD205" i="9"/>
  <c r="AD757" i="9"/>
  <c r="AD3193" i="9"/>
  <c r="AD3104" i="9"/>
  <c r="G838" i="39" a="1"/>
  <c r="E1011" i="39" a="1"/>
  <c r="AD2289" i="9"/>
  <c r="AD2710" i="9"/>
  <c r="AD3220" i="9"/>
  <c r="H347" i="39" a="1"/>
  <c r="G945" i="39" a="1"/>
  <c r="AD1088" i="9"/>
  <c r="C843" i="39" a="1"/>
  <c r="AD693" i="9"/>
  <c r="AD599" i="9"/>
  <c r="I987" i="39" a="1"/>
  <c r="AD4274" i="9"/>
  <c r="B25" i="12"/>
  <c r="AD3367" i="9"/>
  <c r="I634" i="39" a="1"/>
  <c r="G653" i="39" a="1"/>
  <c r="AD919" i="9"/>
  <c r="AD152" i="9"/>
  <c r="D456" i="39" a="1"/>
  <c r="C8" i="39" a="1"/>
  <c r="F334" i="39" a="1"/>
  <c r="AD4270" i="9"/>
  <c r="AD2406" i="9"/>
  <c r="AD2549" i="9"/>
  <c r="C289" i="39" a="1"/>
  <c r="AD3437" i="9"/>
  <c r="AD1696" i="9"/>
  <c r="C550" i="39" a="1"/>
  <c r="E502" i="39" a="1"/>
  <c r="AD3307" i="9"/>
  <c r="AD846" i="9"/>
  <c r="F208" i="39" a="1"/>
  <c r="E774" i="39" a="1"/>
  <c r="I917" i="39" a="1"/>
  <c r="AD688" i="9"/>
  <c r="E972" i="39" a="1"/>
  <c r="E97" i="39" a="1"/>
  <c r="I978" i="39" a="1"/>
  <c r="AD2147" i="9"/>
  <c r="H546" i="39" a="1"/>
  <c r="AD3360" i="9"/>
  <c r="H336" i="39" a="1"/>
  <c r="E715" i="39" a="1"/>
  <c r="AD4014" i="9"/>
  <c r="AD3680" i="9"/>
  <c r="AD3594" i="9"/>
  <c r="C698" i="39" a="1"/>
  <c r="I359" i="39" a="1"/>
  <c r="AD2136" i="9"/>
  <c r="H704" i="39" a="1"/>
  <c r="AD941" i="9"/>
  <c r="AD838" i="9"/>
  <c r="AD4117" i="9"/>
  <c r="G513" i="39" a="1"/>
  <c r="F100" i="39" a="1"/>
  <c r="D711" i="39" a="1"/>
  <c r="D660" i="39" a="1"/>
  <c r="B61" i="12"/>
  <c r="AD2471" i="9"/>
  <c r="C706" i="39" a="1"/>
  <c r="AD1301" i="9"/>
  <c r="AD12" i="9"/>
  <c r="AD2477" i="9"/>
  <c r="AD1940" i="9"/>
  <c r="AD938" i="9"/>
  <c r="AD3922" i="9"/>
  <c r="AD3262" i="9"/>
  <c r="E766" i="39" a="1"/>
  <c r="H113" i="39" a="1"/>
  <c r="G695" i="39" a="1"/>
  <c r="E690" i="39" a="1"/>
  <c r="AD2938" i="9"/>
  <c r="F398" i="39" a="1"/>
  <c r="I144" i="39" a="1"/>
  <c r="H374" i="39" a="1"/>
  <c r="AD3845" i="9"/>
  <c r="F505" i="39" a="1"/>
  <c r="E546" i="39" a="1"/>
  <c r="H696" i="39" a="1"/>
  <c r="I492" i="39" a="1"/>
  <c r="B19" i="12"/>
  <c r="AD4042" i="9"/>
  <c r="AD2281" i="9"/>
  <c r="H87" i="39" a="1"/>
  <c r="F849" i="39" a="1"/>
  <c r="AD3651" i="9"/>
  <c r="AD4169" i="9"/>
  <c r="F1022" i="39" a="1"/>
  <c r="C941" i="39" a="1"/>
  <c r="AD2740" i="9"/>
  <c r="G960" i="39" a="1"/>
  <c r="I321" i="39" a="1"/>
  <c r="AD4384" i="9"/>
  <c r="H709" i="39" a="1"/>
  <c r="G466" i="39" a="1"/>
  <c r="AD2106" i="9"/>
  <c r="C979" i="39" a="1"/>
  <c r="F918" i="39" a="1"/>
  <c r="E948" i="39" a="1"/>
  <c r="AD4378" i="9"/>
  <c r="AD1432" i="9"/>
  <c r="G912" i="39" a="1"/>
  <c r="AD1015" i="9"/>
  <c r="AD1882" i="9"/>
  <c r="AD2995" i="9"/>
  <c r="AD343" i="9"/>
  <c r="AD523" i="9"/>
  <c r="AD2621" i="9"/>
  <c r="I936" i="39" a="1"/>
  <c r="AD2206" i="9"/>
  <c r="D705" i="39" a="1"/>
  <c r="AD1072" i="9"/>
  <c r="F569" i="39" a="1"/>
  <c r="C813" i="39" a="1"/>
  <c r="D715" i="39" a="1"/>
  <c r="D603" i="39" a="1"/>
  <c r="AD1350" i="9"/>
  <c r="AD4418" i="9"/>
  <c r="AD2392" i="9"/>
  <c r="C346" i="39" a="1"/>
  <c r="G1024" i="39" a="1"/>
  <c r="AD3083" i="9"/>
  <c r="I866" i="39" a="1"/>
  <c r="AD1063" i="9"/>
  <c r="D938" i="39" a="1"/>
  <c r="AD1737" i="9"/>
  <c r="C747" i="39" a="1"/>
  <c r="E541" i="39" a="1"/>
  <c r="AD4381" i="9"/>
  <c r="G648" i="39" a="1"/>
  <c r="AD2744" i="9"/>
  <c r="E56" i="39" a="1"/>
  <c r="AD353" i="9"/>
  <c r="C961" i="39" a="1"/>
  <c r="AD948" i="9"/>
  <c r="C524" i="39" a="1"/>
  <c r="C350" i="39" a="1"/>
  <c r="G726" i="39" a="1"/>
  <c r="AD387" i="9"/>
  <c r="AD829" i="9"/>
  <c r="AD892" i="9"/>
  <c r="B58" i="12"/>
  <c r="AD2578" i="9"/>
  <c r="I1021" i="39" a="1"/>
  <c r="AD348" i="9"/>
  <c r="AD431" i="9"/>
  <c r="AD2654" i="9"/>
  <c r="H453" i="39" a="1"/>
  <c r="G245" i="39" a="1"/>
  <c r="E293" i="39" a="1"/>
  <c r="I115" i="39" a="1"/>
  <c r="E802" i="39" a="1"/>
  <c r="AD2971" i="9"/>
  <c r="AD2168" i="9"/>
  <c r="C856" i="39" a="1"/>
  <c r="D683" i="39" a="1"/>
  <c r="AD2825" i="9"/>
  <c r="I809" i="39" a="1"/>
  <c r="AD1187" i="9"/>
  <c r="C479" i="39" a="1"/>
  <c r="I763" i="39" a="1"/>
  <c r="H330" i="39" a="1"/>
  <c r="AD1056" i="9"/>
  <c r="AD764" i="9"/>
  <c r="C196" i="39" a="1"/>
  <c r="I731" i="39" a="1"/>
  <c r="G806" i="39" a="1"/>
  <c r="AD780" i="9"/>
  <c r="F647" i="39" a="1"/>
  <c r="D433" i="39" a="1"/>
  <c r="H321" i="39" a="1"/>
  <c r="D461" i="39" a="1"/>
  <c r="AD3654" i="9"/>
  <c r="G788" i="39" a="1"/>
  <c r="H913" i="39" a="1"/>
  <c r="C99" i="39" a="1"/>
  <c r="C518" i="39" a="1"/>
  <c r="F43" i="39" a="1"/>
  <c r="F526" i="39" a="1"/>
  <c r="AD2427" i="9"/>
  <c r="I642" i="39" a="1"/>
  <c r="AD4377" i="9"/>
  <c r="E871" i="39" a="1"/>
  <c r="AD1382" i="9"/>
  <c r="AD2931" i="9"/>
  <c r="E145" i="39" a="1"/>
  <c r="I416" i="39" a="1"/>
  <c r="AD1330" i="9"/>
  <c r="G1012" i="39" a="1"/>
  <c r="AD4278" i="9"/>
  <c r="C984" i="39" a="1"/>
  <c r="C302" i="39" a="1"/>
  <c r="AD2682" i="9"/>
  <c r="G787" i="39" a="1"/>
  <c r="E820" i="39" a="1"/>
  <c r="AD1459" i="9"/>
  <c r="AD3467" i="9"/>
  <c r="AD3504" i="9"/>
  <c r="AD2728" i="9"/>
  <c r="AD3596" i="9"/>
  <c r="AD1425" i="9"/>
  <c r="AD1102" i="9"/>
  <c r="C110" i="39" a="1"/>
  <c r="AD219" i="9"/>
  <c r="AD81" i="9"/>
  <c r="F629" i="39" a="1"/>
  <c r="AD4460" i="9"/>
  <c r="F1006" i="39" a="1"/>
  <c r="AD593" i="9"/>
  <c r="AD3254" i="9"/>
  <c r="E728" i="39" a="1"/>
  <c r="G448" i="39" a="1"/>
  <c r="F769" i="39" a="1"/>
  <c r="H814" i="39" a="1"/>
  <c r="H193" i="39" a="1"/>
  <c r="F999" i="39" a="1"/>
  <c r="F408" i="39" a="1"/>
  <c r="AD844" i="9"/>
  <c r="G754" i="39" a="1"/>
  <c r="AD1207" i="9"/>
  <c r="G1015" i="39" a="1"/>
  <c r="B105" i="12"/>
  <c r="AD3206" i="9"/>
  <c r="AD2712" i="9"/>
  <c r="AD4029" i="9"/>
  <c r="AD1862" i="9"/>
  <c r="AD4330" i="9"/>
  <c r="D714" i="39" a="1"/>
  <c r="H774" i="39" a="1"/>
  <c r="AD2111" i="9"/>
  <c r="AD3380" i="9"/>
  <c r="C417" i="39" a="1"/>
  <c r="H743" i="39" a="1"/>
  <c r="C765" i="39" a="1"/>
  <c r="AD3764" i="9"/>
  <c r="AD140" i="9"/>
  <c r="AD1245" i="9"/>
  <c r="D620" i="39" a="1"/>
  <c r="AD2788" i="9"/>
  <c r="F328" i="39" a="1"/>
  <c r="AD1052" i="9"/>
  <c r="AD4478" i="9"/>
  <c r="D189" i="39" a="1"/>
  <c r="D750" i="39" a="1"/>
  <c r="F580" i="39" a="1"/>
  <c r="E396" i="39" a="1"/>
  <c r="AD306" i="9"/>
  <c r="I881" i="39" a="1"/>
  <c r="E376" i="39" a="1"/>
  <c r="B30" i="12"/>
  <c r="AD2613" i="9"/>
  <c r="B50" i="12"/>
  <c r="AD3461" i="9"/>
  <c r="C182" i="39" a="1"/>
  <c r="G801" i="39" a="1"/>
  <c r="AD1628" i="9"/>
  <c r="C54" i="39" a="1"/>
  <c r="E538" i="39" a="1"/>
  <c r="AD694" i="9"/>
  <c r="AD4086" i="9"/>
  <c r="D637" i="39" a="1"/>
  <c r="C509" i="39" a="1"/>
  <c r="D177" i="39" a="1"/>
  <c r="H785" i="39" a="1"/>
  <c r="AD1300" i="9"/>
  <c r="C536" i="39" a="1"/>
  <c r="AD1642" i="9"/>
  <c r="H994" i="39" a="1"/>
  <c r="E792" i="39" a="1"/>
  <c r="AD2677" i="9"/>
  <c r="AD1491" i="9"/>
  <c r="E893" i="39" a="1"/>
  <c r="F561" i="39" a="1"/>
  <c r="AD256" i="9"/>
  <c r="C506" i="39" a="1"/>
  <c r="C896" i="39" a="1"/>
  <c r="B15" i="12"/>
  <c r="AD159" i="9"/>
  <c r="I512" i="39" a="1"/>
  <c r="C31" i="39" a="1"/>
  <c r="C829" i="39" a="1"/>
  <c r="G718" i="39" a="1"/>
  <c r="E729" i="39" a="1"/>
  <c r="AD4205" i="9"/>
  <c r="F980" i="39" a="1"/>
  <c r="C437" i="39" a="1"/>
  <c r="AD4427" i="9"/>
  <c r="D434" i="39" a="1"/>
  <c r="AD2998" i="9"/>
  <c r="AD101" i="9"/>
  <c r="AD2267" i="9"/>
  <c r="H575" i="39" a="1"/>
  <c r="AD835" i="9"/>
  <c r="AD1695" i="9"/>
  <c r="G887" i="39" a="1"/>
  <c r="C714" i="39" a="1"/>
  <c r="H887" i="39" a="1"/>
  <c r="E484" i="39" a="1"/>
  <c r="AD2363" i="9"/>
  <c r="H98" i="39" a="1"/>
  <c r="E48" i="39" a="1"/>
  <c r="AD616" i="9"/>
  <c r="I721" i="39" a="1"/>
  <c r="H44" i="39" a="1"/>
  <c r="C849" i="39" a="1"/>
  <c r="I960" i="39" a="1"/>
  <c r="I342" i="39" a="1"/>
  <c r="AD2174" i="9"/>
  <c r="AD3102" i="9"/>
  <c r="AD3849" i="9"/>
  <c r="E838" i="39" a="1"/>
  <c r="C1017" i="39" a="1"/>
  <c r="B167" i="12"/>
  <c r="E914" i="39" a="1"/>
  <c r="H750" i="39" a="1"/>
  <c r="C666" i="39" a="1"/>
  <c r="AD1659" i="9"/>
  <c r="H223" i="39" a="1"/>
  <c r="E161" i="39" a="1"/>
  <c r="AD3925" i="9"/>
  <c r="F864" i="39" a="1"/>
  <c r="AD48" i="9"/>
  <c r="H530" i="39" a="1"/>
  <c r="AD23" i="9"/>
  <c r="F353" i="39" a="1"/>
  <c r="AD1778" i="9"/>
  <c r="F773" i="39" a="1"/>
  <c r="I374" i="39" a="1"/>
  <c r="F979" i="39" a="1"/>
  <c r="H870" i="39" a="1"/>
  <c r="AD2067" i="9"/>
  <c r="AD3377" i="9"/>
  <c r="D996" i="39" a="1"/>
  <c r="H202" i="39" a="1"/>
  <c r="AD1959" i="9"/>
  <c r="AD156" i="9"/>
  <c r="AD4204" i="9"/>
  <c r="C1018" i="39" a="1"/>
  <c r="G694" i="39" a="1"/>
  <c r="AD3510" i="9"/>
  <c r="H131" i="39" a="1"/>
  <c r="AD58" i="9"/>
  <c r="I667" i="39" a="1"/>
  <c r="D449" i="39" a="1"/>
  <c r="D536" i="39" a="1"/>
  <c r="F301" i="39" a="1"/>
  <c r="D308" i="39" a="1"/>
  <c r="H547" i="39" a="1"/>
  <c r="AD526" i="9"/>
  <c r="AD4451" i="9"/>
  <c r="C726" i="39" a="1"/>
  <c r="E467" i="39" a="1"/>
  <c r="D939" i="39" a="1"/>
  <c r="H824" i="39" a="1"/>
  <c r="AD1613" i="9"/>
  <c r="I201" i="39" a="1"/>
  <c r="D822" i="39" a="1"/>
  <c r="H900" i="39" a="1"/>
  <c r="AD472" i="9"/>
  <c r="E221" i="39" a="1"/>
  <c r="G516" i="39" a="1"/>
  <c r="AD4238" i="9"/>
  <c r="I509" i="39" a="1"/>
  <c r="AD1641" i="9"/>
  <c r="AD905" i="9"/>
  <c r="AD3329" i="9"/>
  <c r="G744" i="39" a="1"/>
  <c r="AD4332" i="9"/>
  <c r="H391" i="39" a="1"/>
  <c r="D895" i="39" a="1"/>
  <c r="AD1835" i="9"/>
  <c r="G585" i="39" a="1"/>
  <c r="AD24" i="9"/>
  <c r="AD379" i="9"/>
  <c r="AD1969" i="9"/>
  <c r="AD322" i="9"/>
  <c r="AD1923" i="9"/>
  <c r="I235" i="39" a="1"/>
  <c r="AD3277" i="9"/>
  <c r="D197" i="39" a="1"/>
  <c r="D415" i="39" a="1"/>
  <c r="C296" i="39" a="1"/>
  <c r="G635" i="39" a="1"/>
  <c r="AD1970" i="9"/>
  <c r="D502" i="39" a="1"/>
  <c r="AD3216" i="9"/>
  <c r="AD1158" i="9"/>
  <c r="AD195" i="9"/>
  <c r="D688" i="39" a="1"/>
  <c r="AD4185" i="9"/>
  <c r="AD3575" i="9"/>
  <c r="AD2759" i="9"/>
  <c r="AD1208" i="9"/>
  <c r="AD855" i="9"/>
  <c r="AD1261" i="9"/>
  <c r="H935" i="39" a="1"/>
  <c r="AD1106" i="9"/>
  <c r="AD1842" i="9"/>
  <c r="AD4237" i="9"/>
  <c r="AD11" i="9"/>
  <c r="C575" i="39" a="1"/>
  <c r="F525" i="39" a="1"/>
  <c r="AD128" i="9"/>
  <c r="C262" i="39" a="1"/>
  <c r="AD3523" i="9"/>
  <c r="AD3116" i="9"/>
  <c r="AD1710" i="9"/>
  <c r="F335" i="39" a="1"/>
  <c r="B153" i="12"/>
  <c r="AD2916" i="9"/>
  <c r="H255" i="39" a="1"/>
  <c r="I649" i="39" a="1"/>
  <c r="AD647" i="9"/>
  <c r="G639" i="39" a="1"/>
  <c r="G93" i="39" a="1"/>
  <c r="I684" i="39" a="1"/>
  <c r="D95" i="39" a="1"/>
  <c r="G898" i="39" a="1"/>
  <c r="E246" i="39" a="1"/>
  <c r="AD3670" i="9"/>
  <c r="AD4459" i="9"/>
  <c r="AD2325" i="9"/>
  <c r="AD2030" i="9"/>
  <c r="D776" i="39" a="1"/>
  <c r="C690" i="39" a="1"/>
  <c r="I798" i="39" a="1"/>
  <c r="H599" i="39" a="1"/>
  <c r="AD3918" i="9"/>
  <c r="C195" i="39" a="1"/>
  <c r="C832" i="39" a="1"/>
  <c r="D655" i="39" a="1"/>
  <c r="D755" i="39" a="1"/>
  <c r="G802" i="39" a="1"/>
  <c r="D471" i="39" a="1"/>
  <c r="AD466" i="9"/>
  <c r="E932" i="39" a="1"/>
  <c r="F24" i="39" a="1"/>
  <c r="AD620" i="9"/>
  <c r="E462" i="39" a="1"/>
  <c r="E704" i="39" a="1"/>
  <c r="I273" i="39" a="1"/>
  <c r="AD4288" i="9"/>
  <c r="AD2121" i="9"/>
  <c r="AD1711" i="9"/>
  <c r="E7" i="39" a="1"/>
  <c r="AD2550" i="9"/>
  <c r="AD293" i="9"/>
  <c r="D632" i="39" a="1"/>
  <c r="AD3219" i="9"/>
  <c r="E855" i="39" a="1"/>
  <c r="C441" i="39" a="1"/>
  <c r="AD1481" i="9"/>
  <c r="I568" i="39" a="1"/>
  <c r="I851" i="39" a="1"/>
  <c r="AD1892" i="9"/>
  <c r="B124" i="12"/>
  <c r="AD3562" i="9"/>
  <c r="AD1986" i="9"/>
  <c r="AD1943" i="9"/>
  <c r="D817" i="39" a="1"/>
  <c r="F749" i="39" a="1"/>
  <c r="AD2394" i="9"/>
  <c r="D810" i="39" a="1"/>
  <c r="AD2961" i="9"/>
  <c r="AD3989" i="9"/>
  <c r="AD2405" i="9"/>
  <c r="H556" i="39" a="1"/>
  <c r="H606" i="39" a="1"/>
  <c r="I186" i="39" a="1"/>
  <c r="D207" i="39" a="1"/>
  <c r="F397" i="39" a="1"/>
  <c r="AD1404" i="9"/>
  <c r="H987" i="39" a="1"/>
  <c r="AD4051" i="9"/>
  <c r="AD2276" i="9"/>
  <c r="AD2089" i="9"/>
  <c r="G734" i="39" a="1"/>
  <c r="AD3494" i="9"/>
  <c r="AD1174" i="9"/>
  <c r="I339" i="39" a="1"/>
  <c r="D399" i="39" a="1"/>
  <c r="C1002" i="39" a="1"/>
  <c r="G609" i="39" a="1"/>
  <c r="AD4391" i="9"/>
  <c r="AD2975" i="9"/>
  <c r="AD2443" i="9"/>
  <c r="I208" i="39" a="1"/>
  <c r="I404" i="39" a="1"/>
  <c r="G941" i="39" a="1"/>
  <c r="AD766" i="9"/>
  <c r="AD3509" i="9"/>
  <c r="D1001" i="39" a="1"/>
  <c r="AD309" i="9"/>
  <c r="AD3239" i="9"/>
  <c r="AD1236" i="9"/>
  <c r="F768" i="39" a="1"/>
  <c r="I647" i="39" a="1"/>
  <c r="AD3479" i="9"/>
  <c r="G663" i="39" a="1"/>
  <c r="AD3070" i="9"/>
  <c r="E826" i="39" a="1"/>
  <c r="B140" i="12"/>
  <c r="AD4361" i="9"/>
  <c r="AD754" i="9"/>
  <c r="E224" i="39" a="1"/>
  <c r="F1010" i="39" a="1"/>
  <c r="F966" i="39" a="1"/>
  <c r="B108" i="12"/>
  <c r="C364" i="39" a="1"/>
  <c r="E40" i="39" a="1"/>
  <c r="H496" i="39" a="1"/>
  <c r="H755" i="39" a="1"/>
  <c r="AD3859" i="9"/>
  <c r="AD3800" i="9"/>
  <c r="AD3631" i="9"/>
  <c r="AD3458" i="9"/>
  <c r="D948" i="39" a="1"/>
  <c r="C1020" i="39" a="1"/>
  <c r="F802" i="39" a="1"/>
  <c r="AD1362" i="9"/>
  <c r="D235" i="39" a="1"/>
  <c r="E668" i="39" a="1"/>
  <c r="E931" i="39" a="1"/>
  <c r="I561" i="39" a="1"/>
  <c r="AD2329" i="9"/>
  <c r="AD4380" i="9"/>
  <c r="AD2339" i="9"/>
  <c r="C295" i="39" a="1"/>
  <c r="G820" i="39" a="1"/>
  <c r="I870" i="39" a="1"/>
  <c r="AD1133" i="9"/>
  <c r="F655" i="39" a="1"/>
  <c r="F443" i="39" a="1"/>
  <c r="AD3835" i="9"/>
  <c r="AD2625" i="9"/>
  <c r="AD2014" i="9"/>
  <c r="E120" i="39" a="1"/>
  <c r="AD2156" i="9"/>
  <c r="G453" i="39" a="1"/>
  <c r="AD3207" i="9"/>
  <c r="G163" i="39" a="1"/>
  <c r="B157" i="12"/>
  <c r="AD3168" i="9"/>
  <c r="B136" i="12"/>
  <c r="B128" i="12"/>
  <c r="I173" i="39" a="1"/>
  <c r="AD445" i="9"/>
  <c r="D611" i="39" a="1"/>
  <c r="D751" i="39" a="1"/>
  <c r="AD2330" i="9"/>
  <c r="C860" i="39" a="1"/>
  <c r="AD4202" i="9"/>
  <c r="I938" i="39" a="1"/>
  <c r="AD1818" i="9"/>
  <c r="AD3365" i="9"/>
  <c r="C318" i="39" a="1"/>
  <c r="I310" i="39" a="1"/>
  <c r="E537" i="39" a="1"/>
  <c r="F370" i="39" a="1"/>
  <c r="AD4326" i="9"/>
  <c r="AD2189" i="9"/>
  <c r="D382" i="39" a="1"/>
  <c r="G275" i="39" a="1"/>
  <c r="D689" i="39" a="1"/>
  <c r="AD1132" i="9"/>
  <c r="C963" i="39" a="1"/>
  <c r="AD2884" i="9"/>
  <c r="AD4047" i="9"/>
  <c r="E609" i="39" a="1"/>
  <c r="AD138" i="9"/>
  <c r="I759" i="39" a="1"/>
  <c r="E773" i="39" a="1"/>
  <c r="AD2715" i="9"/>
  <c r="AD2539" i="9"/>
  <c r="G989" i="39" a="1"/>
  <c r="I573" i="39" a="1"/>
  <c r="F938" i="39" a="1"/>
  <c r="G89" i="39" a="1"/>
  <c r="AD3690" i="9"/>
  <c r="AD3673" i="9"/>
  <c r="C201" i="39" a="1"/>
  <c r="D695" i="39" a="1"/>
  <c r="AD265" i="9"/>
  <c r="H668" i="39" a="1"/>
  <c r="AD2393" i="9"/>
  <c r="H521" i="39" a="1"/>
  <c r="AD4239" i="9"/>
  <c r="C745" i="39" a="1"/>
  <c r="C72" i="39" a="1"/>
  <c r="AD4183" i="9"/>
  <c r="G83" i="39" a="1"/>
  <c r="AD4179" i="9"/>
  <c r="AD87" i="9"/>
  <c r="F763" i="39" a="1"/>
  <c r="AD2877" i="9"/>
  <c r="E14" i="39" a="1"/>
  <c r="AD575" i="9"/>
  <c r="E992" i="39" a="1"/>
  <c r="H795" i="39" a="1"/>
  <c r="AD3472" i="9"/>
  <c r="C171" i="39" a="1"/>
  <c r="D932" i="39" a="1"/>
  <c r="AD1806" i="9"/>
  <c r="AD4226" i="9"/>
  <c r="AD416" i="9"/>
  <c r="F997" i="39" a="1"/>
  <c r="AD88" i="9"/>
  <c r="B146" i="12"/>
  <c r="AD4073" i="9"/>
  <c r="AD501" i="9"/>
  <c r="E225" i="39" a="1"/>
  <c r="E905" i="39" a="1"/>
  <c r="E80" i="39" a="1"/>
  <c r="C218" i="39" a="1"/>
  <c r="G1017" i="39" a="1"/>
  <c r="F856" i="39" a="1"/>
  <c r="I944" i="39" a="1"/>
  <c r="F554" i="39" a="1"/>
  <c r="G445" i="39" a="1"/>
  <c r="I736" i="39" a="1"/>
  <c r="AD3577" i="9"/>
  <c r="H767" i="39" a="1"/>
  <c r="C422" i="39" a="1"/>
  <c r="AD947" i="9"/>
  <c r="AD1277" i="9"/>
  <c r="AD965" i="9"/>
  <c r="E324" i="39" a="1"/>
  <c r="AD1588" i="9"/>
  <c r="I607" i="39" a="1"/>
  <c r="AD1372" i="9"/>
  <c r="H565" i="39" a="1"/>
  <c r="AD3040" i="9"/>
  <c r="AD2917" i="9"/>
  <c r="D634" i="39" a="1"/>
  <c r="G934" i="39" a="1"/>
  <c r="AD4245" i="9"/>
  <c r="AD982" i="9"/>
  <c r="AD3423" i="9"/>
  <c r="AD1846" i="9"/>
  <c r="AD27" i="9"/>
  <c r="AD3682" i="9"/>
  <c r="F943" i="39" a="1"/>
  <c r="AD2827" i="9"/>
  <c r="G206" i="39" a="1"/>
  <c r="F589" i="39" a="1"/>
  <c r="C487" i="39" a="1"/>
  <c r="D738" i="39" a="1"/>
  <c r="AD2652" i="9"/>
  <c r="AD935" i="9"/>
  <c r="C918" i="39" a="1"/>
  <c r="H942" i="39" a="1"/>
  <c r="H375" i="39" a="1"/>
  <c r="AD2903" i="9"/>
  <c r="AD3017" i="9"/>
  <c r="D956" i="39" a="1"/>
  <c r="H905" i="39" a="1"/>
  <c r="AD2272" i="9"/>
  <c r="E90" i="39" a="1"/>
  <c r="AD2412" i="9"/>
  <c r="C407" i="39" a="1"/>
  <c r="AD1453" i="9"/>
  <c r="AD2885" i="9"/>
  <c r="C579" i="39" a="1"/>
  <c r="AD4506" i="9"/>
  <c r="AD3886" i="9"/>
  <c r="AD3048" i="9"/>
  <c r="AD2890" i="9"/>
  <c r="H69" i="39" a="1"/>
  <c r="AD3652" i="9"/>
  <c r="G946" i="39" a="1"/>
  <c r="AD270" i="9"/>
  <c r="AD2693" i="9"/>
  <c r="AD3403" i="9"/>
  <c r="I956" i="39" a="1"/>
  <c r="AD160" i="9"/>
  <c r="H643" i="39" a="1"/>
  <c r="AD2044" i="9"/>
  <c r="C949" i="39" a="1"/>
  <c r="C530" i="39" a="1"/>
  <c r="C345" i="39" a="1"/>
  <c r="AD1100" i="9"/>
  <c r="E114" i="39" a="1"/>
  <c r="AD3233" i="9"/>
  <c r="B102" i="12"/>
  <c r="F823" i="39" a="1"/>
  <c r="AD171" i="9"/>
  <c r="AD4280" i="9"/>
  <c r="AD2424" i="9"/>
  <c r="E825" i="39" a="1"/>
  <c r="AD3320" i="9"/>
  <c r="AD4072" i="9"/>
  <c r="C605" i="39" a="1"/>
  <c r="F780" i="39" a="1"/>
  <c r="AD1495" i="9"/>
  <c r="AD1327" i="9"/>
  <c r="D114" i="39" a="1"/>
  <c r="AD1797" i="9"/>
  <c r="AD1016" i="9"/>
  <c r="AD2598" i="9"/>
  <c r="C960" i="39" a="1"/>
  <c r="AD657" i="9"/>
  <c r="F744" i="39" a="1"/>
  <c r="AD872" i="9"/>
  <c r="E121" i="39" a="1"/>
  <c r="AD1750" i="9"/>
  <c r="AD3734" i="9"/>
  <c r="D384" i="39" a="1"/>
  <c r="D307" i="39" a="1"/>
  <c r="AD20" i="9"/>
  <c r="AD2492" i="9"/>
  <c r="AD950" i="9"/>
  <c r="C665" i="39" a="1"/>
  <c r="C534" i="39" a="1"/>
  <c r="D772" i="39" a="1"/>
  <c r="I882" i="39" a="1"/>
  <c r="AD3569" i="9"/>
  <c r="C543" i="39" a="1"/>
  <c r="C194" i="39" a="1"/>
  <c r="H632" i="39" a="1"/>
  <c r="I891" i="39" a="1"/>
  <c r="AD1745" i="9"/>
  <c r="E691" i="39" a="1"/>
  <c r="AD834" i="9"/>
  <c r="F112" i="39" a="1"/>
  <c r="I701" i="39" a="1"/>
  <c r="D631" i="39" a="1"/>
  <c r="AD1689" i="9"/>
  <c r="AD1094" i="9"/>
  <c r="C588" i="39" a="1"/>
  <c r="AD246" i="9"/>
  <c r="AD4441" i="9"/>
  <c r="AD3465" i="9"/>
  <c r="D158" i="39" a="1"/>
  <c r="AD600" i="9"/>
  <c r="AD3201" i="9"/>
  <c r="AD4457" i="9"/>
  <c r="AD3037" i="9"/>
  <c r="AD1220" i="9"/>
  <c r="H697" i="39" a="1"/>
  <c r="G710" i="39" a="1"/>
  <c r="AD1179" i="9"/>
  <c r="AD1977" i="9"/>
  <c r="H329" i="39" a="1"/>
  <c r="AD3295" i="9"/>
  <c r="F821" i="39" a="1"/>
  <c r="I253" i="39" a="1"/>
  <c r="AD1591" i="9"/>
  <c r="H973" i="39" a="1"/>
  <c r="AD3391" i="9"/>
  <c r="AD722" i="9"/>
  <c r="G496" i="39" a="1"/>
  <c r="AD1338" i="9"/>
  <c r="AD3871" i="9"/>
  <c r="I921" i="39" a="1"/>
  <c r="AD1686" i="9"/>
  <c r="AD4113" i="9"/>
  <c r="G540" i="39" a="1"/>
  <c r="AD4328" i="9"/>
  <c r="AD2140" i="9"/>
  <c r="C542" i="39" a="1"/>
  <c r="AD1068" i="9"/>
  <c r="C499" i="39" a="1"/>
  <c r="AD1334" i="9"/>
  <c r="AD2742" i="9"/>
  <c r="AD4267" i="9"/>
  <c r="G200" i="39" a="1"/>
  <c r="G472" i="39" a="1"/>
  <c r="AD2607" i="9"/>
  <c r="AD3346" i="9"/>
  <c r="C892" i="39" a="1"/>
  <c r="E490" i="39" a="1"/>
  <c r="E919" i="39" a="1"/>
  <c r="AD2980" i="9"/>
  <c r="AD2829" i="9"/>
  <c r="H617" i="39" a="1"/>
  <c r="E800" i="39" a="1"/>
  <c r="D381" i="39" a="1"/>
  <c r="F687" i="39" a="1"/>
  <c r="AD2228" i="9"/>
  <c r="AD296" i="9"/>
  <c r="AD533" i="9"/>
  <c r="F987" i="39" a="1"/>
  <c r="AD1137" i="9"/>
  <c r="AD1635" i="9"/>
  <c r="AD326" i="9"/>
  <c r="G747" i="39" a="1"/>
  <c r="C614" i="39" a="1"/>
  <c r="E1015" i="39" a="1"/>
  <c r="H844" i="39" a="1"/>
  <c r="G794" i="39" a="1"/>
  <c r="AD1676" i="9"/>
  <c r="H379" i="39" a="1"/>
  <c r="D997" i="39" a="1"/>
  <c r="H376" i="39" a="1"/>
  <c r="AD2826" i="9"/>
  <c r="F657" i="39" a="1"/>
  <c r="F813" i="39" a="1"/>
  <c r="AD3313" i="9"/>
  <c r="AD3043" i="9"/>
  <c r="AD2472" i="9"/>
  <c r="AD1434" i="9"/>
  <c r="C349" i="39" a="1"/>
  <c r="AD1921" i="9"/>
  <c r="I916" i="39" a="1"/>
  <c r="E464" i="39" a="1"/>
  <c r="G629" i="39" a="1"/>
  <c r="AD2322" i="9"/>
  <c r="AD1544" i="9"/>
  <c r="AD1716" i="9"/>
  <c r="AD1197" i="9"/>
  <c r="AD1601" i="9"/>
  <c r="H560" i="39" a="1"/>
  <c r="AD4122" i="9"/>
  <c r="G875" i="39" a="1"/>
  <c r="E909" i="39" a="1"/>
  <c r="F203" i="39" a="1"/>
  <c r="I538" i="39" a="1"/>
  <c r="AD1987" i="9"/>
  <c r="H855" i="39" a="1"/>
  <c r="I145" i="39" a="1"/>
  <c r="AD489" i="9"/>
  <c r="C972" i="39" a="1"/>
  <c r="AD718" i="9"/>
  <c r="AD3072" i="9"/>
  <c r="G542" i="39" a="1"/>
  <c r="C120" i="39" a="1"/>
  <c r="C775" i="39" a="1"/>
  <c r="AD1125" i="9"/>
  <c r="I569" i="39" a="1"/>
  <c r="C327" i="39" a="1"/>
  <c r="AD3619" i="9"/>
  <c r="AD3129" i="9"/>
  <c r="AD2094" i="9"/>
  <c r="AD1251" i="9"/>
  <c r="F452" i="39" a="1"/>
  <c r="AD3374" i="9"/>
  <c r="AD2223" i="9"/>
  <c r="AD793" i="9"/>
  <c r="AD3646" i="9"/>
  <c r="AD2411" i="9"/>
  <c r="H314" i="39" a="1"/>
  <c r="AD4455" i="9"/>
  <c r="C80" i="39" a="1"/>
  <c r="F978" i="39" a="1"/>
  <c r="AD1328" i="9"/>
  <c r="H776" i="39" a="1"/>
  <c r="AD1226" i="9"/>
  <c r="AD435" i="9"/>
  <c r="AD3793" i="9"/>
  <c r="H533" i="39" a="1"/>
  <c r="G180" i="39" a="1"/>
  <c r="AD3165" i="9"/>
  <c r="AD2105" i="9"/>
  <c r="AD2162" i="9"/>
  <c r="AD2619" i="9"/>
  <c r="E733" i="39" a="1"/>
  <c r="AD2246" i="9"/>
  <c r="D706" i="39" a="1"/>
  <c r="D488" i="39" a="1"/>
  <c r="D937" i="39" a="1"/>
  <c r="C268" i="39" a="1"/>
  <c r="AD979" i="9"/>
  <c r="AD2844" i="9"/>
  <c r="AD2574" i="9"/>
  <c r="C199" i="39" a="1"/>
  <c r="C374" i="39" a="1"/>
  <c r="AD3427" i="9"/>
  <c r="AD652" i="9"/>
  <c r="AD2707" i="9"/>
  <c r="D994" i="39" a="1"/>
  <c r="AD1656" i="9"/>
  <c r="AD3358" i="9"/>
  <c r="E580" i="39" a="1"/>
  <c r="AD4421" i="9"/>
  <c r="AD4333" i="9"/>
  <c r="F815" i="39" a="1"/>
  <c r="AD3111" i="9"/>
  <c r="AD3362" i="9"/>
  <c r="AD2638" i="9"/>
  <c r="C6" i="39" a="1"/>
  <c r="H94" i="39" a="1"/>
  <c r="AD414" i="9"/>
  <c r="AD3899" i="9"/>
  <c r="E439" i="39" a="1"/>
  <c r="AD1863" i="9"/>
  <c r="AD1755" i="9"/>
  <c r="E606" i="39" a="1"/>
  <c r="G830" i="39" a="1"/>
  <c r="F343" i="39" a="1"/>
  <c r="AD2505" i="9"/>
  <c r="AD4101" i="9"/>
  <c r="AD303" i="9"/>
  <c r="G701" i="39" a="1"/>
  <c r="AD2752" i="9"/>
  <c r="D1004" i="39" a="1"/>
  <c r="AD4234" i="9"/>
  <c r="E275" i="39" a="1"/>
  <c r="AD2167" i="9"/>
  <c r="H157" i="39" a="1"/>
  <c r="C435" i="39" a="1"/>
  <c r="AD1332" i="9"/>
  <c r="AD1942" i="9"/>
  <c r="AD530" i="9"/>
  <c r="C185" i="39" a="1"/>
  <c r="C146" i="39" a="1"/>
  <c r="F736" i="39" a="1"/>
  <c r="F210" i="39" a="1"/>
  <c r="C298" i="39" a="1"/>
  <c r="AD3975" i="9"/>
  <c r="D156" i="39" a="1"/>
  <c r="D766" i="39" a="1"/>
  <c r="AD286" i="9"/>
  <c r="I624" i="39" a="1"/>
  <c r="AD1192" i="9"/>
  <c r="D411" i="39" a="1"/>
  <c r="D622" i="39" a="1"/>
  <c r="AD2687" i="9"/>
  <c r="AD4246" i="9"/>
  <c r="AD1442" i="9"/>
  <c r="AD1839" i="9"/>
  <c r="G624" i="39" a="1"/>
  <c r="AD2589" i="9"/>
  <c r="D469" i="39" a="1"/>
  <c r="D323" i="39" a="1"/>
  <c r="B144" i="12"/>
  <c r="AD2021" i="9"/>
  <c r="C806" i="39" a="1"/>
  <c r="I790" i="39" a="1"/>
  <c r="D34" i="39" a="1"/>
  <c r="AD683" i="9"/>
  <c r="E553" i="39" a="1"/>
  <c r="C773" i="39" a="1"/>
  <c r="AD2857" i="9"/>
  <c r="AD2875" i="9"/>
  <c r="F388" i="39" a="1"/>
  <c r="F858" i="39" a="1"/>
  <c r="E39" i="39" a="1"/>
  <c r="AD2098" i="9"/>
  <c r="C430" i="39" a="1"/>
  <c r="AD2781" i="9"/>
  <c r="H789" i="39" a="1"/>
  <c r="H974" i="39" a="1"/>
  <c r="C805" i="39" a="1"/>
  <c r="I869" i="39" a="1"/>
  <c r="AD1339" i="9"/>
  <c r="AD13" i="9"/>
  <c r="F950" i="39" a="1"/>
  <c r="G272" i="39" a="1"/>
  <c r="C517" i="39" a="1"/>
  <c r="B111" i="12"/>
  <c r="AD1036" i="9"/>
  <c r="AD3967" i="9"/>
  <c r="AD3159" i="9"/>
  <c r="AD3151" i="9"/>
  <c r="C111" i="39" a="1"/>
  <c r="AD3833" i="9"/>
  <c r="AD2813" i="9"/>
  <c r="AD964" i="9"/>
  <c r="F708" i="39" a="1"/>
  <c r="C732" i="39" a="1"/>
  <c r="C477" i="39" a="1"/>
  <c r="AD199" i="9"/>
  <c r="AD377" i="9"/>
  <c r="AD3794" i="9"/>
  <c r="B174" i="12"/>
  <c r="I911" i="39" a="1"/>
  <c r="F896" i="39" a="1"/>
  <c r="AD2506" i="9"/>
  <c r="AD4203" i="9"/>
  <c r="E997" i="39" a="1"/>
  <c r="E953" i="39" a="1"/>
  <c r="AD831" i="9"/>
  <c r="AD342" i="9"/>
  <c r="AD4115" i="9"/>
  <c r="H614" i="39" a="1"/>
  <c r="AD2801" i="9"/>
  <c r="AD3055" i="9"/>
  <c r="AD1110" i="9"/>
  <c r="AD4484" i="9"/>
  <c r="AD1143" i="9"/>
  <c r="AD1580" i="9"/>
  <c r="G222" i="39" a="1"/>
  <c r="AD2833" i="9"/>
  <c r="I1003" i="39" a="1"/>
  <c r="AD4043" i="9"/>
  <c r="AD2534" i="9"/>
  <c r="C850" i="39" a="1"/>
  <c r="AD1385" i="9"/>
  <c r="AD3285" i="9"/>
  <c r="H141" i="39" a="1"/>
  <c r="AD1985" i="9"/>
  <c r="G628" i="39" a="1"/>
  <c r="E996" i="39" a="1"/>
  <c r="H426" i="39" a="1"/>
  <c r="AD558" i="9"/>
  <c r="AD580" i="9"/>
  <c r="AD903" i="9"/>
  <c r="B33" i="12"/>
  <c r="I1006" i="39" a="1"/>
  <c r="D526" i="39" a="1"/>
  <c r="G149" i="39" a="1"/>
  <c r="F566" i="39" a="1"/>
  <c r="G288" i="39" a="1"/>
  <c r="G340" i="39" a="1"/>
  <c r="G1013" i="39" a="1"/>
  <c r="E798" i="39" a="1"/>
  <c r="F883" i="39" a="1"/>
  <c r="AD1248" i="9"/>
  <c r="AD3696" i="9"/>
  <c r="AD2878" i="9"/>
  <c r="C301" i="39" a="1"/>
  <c r="C572" i="39" a="1"/>
  <c r="AD3832" i="9"/>
  <c r="AD3626" i="9"/>
  <c r="C469" i="39" a="1"/>
  <c r="AD1241" i="9"/>
  <c r="AD955" i="9"/>
  <c r="F535" i="39" a="1"/>
  <c r="AD3584" i="9"/>
  <c r="D333" i="39" a="1"/>
  <c r="F500" i="39" a="1"/>
  <c r="AD865" i="9"/>
  <c r="C704" i="39" a="1"/>
  <c r="AD2576" i="9"/>
  <c r="D802" i="39" a="1"/>
  <c r="AD2455" i="9"/>
  <c r="AD2853" i="9"/>
  <c r="C193" i="39" a="1"/>
  <c r="AD1807" i="9"/>
  <c r="C56" i="39" a="1"/>
  <c r="AD2201" i="9"/>
  <c r="G519" i="39" a="1"/>
  <c r="E584" i="39" a="1"/>
  <c r="AD1795" i="9"/>
  <c r="B143" i="12"/>
  <c r="D238" i="39" a="1"/>
  <c r="AD3766" i="9"/>
  <c r="D465" i="39" a="1"/>
  <c r="AD1148" i="9"/>
  <c r="AD4162" i="9"/>
  <c r="D680" i="39" a="1"/>
  <c r="AD3390" i="9"/>
  <c r="AD896" i="9"/>
  <c r="H955" i="39" a="1"/>
  <c r="B106" i="12"/>
  <c r="AD752" i="9"/>
  <c r="AD3496" i="9"/>
  <c r="AD3732" i="9"/>
  <c r="AD1502" i="9"/>
  <c r="AD2943" i="9"/>
  <c r="B49" i="12"/>
  <c r="AD1026" i="9"/>
  <c r="AD334" i="9"/>
  <c r="AD3429" i="9"/>
  <c r="F965" i="39" a="1"/>
  <c r="AD1413" i="9"/>
  <c r="G640" i="39" a="1"/>
  <c r="AD2686" i="9"/>
  <c r="AD2912" i="9"/>
  <c r="C561" i="39" a="1"/>
  <c r="I1015" i="39" a="1"/>
  <c r="H733" i="39" a="1"/>
  <c r="AD1853" i="9"/>
  <c r="E776" i="39" a="1"/>
  <c r="AD2945" i="9"/>
  <c r="AD654" i="9"/>
  <c r="AD1103" i="9"/>
  <c r="AD2819" i="9"/>
  <c r="AD2385" i="9"/>
  <c r="AD4281" i="9"/>
  <c r="E946" i="39" a="1"/>
  <c r="C118" i="39" a="1"/>
  <c r="AD529" i="9"/>
  <c r="H724" i="39" a="1"/>
  <c r="AD1945" i="9"/>
  <c r="G816" i="39" a="1"/>
  <c r="D899" i="39" a="1"/>
  <c r="AD706" i="9"/>
  <c r="C798" i="39" a="1"/>
  <c r="AD3795" i="9"/>
  <c r="C328" i="39" a="1"/>
  <c r="AD3407" i="9"/>
  <c r="E723" i="39" a="1"/>
  <c r="AD4128" i="9"/>
  <c r="H803" i="39" a="1"/>
  <c r="AD96" i="9"/>
  <c r="H649" i="39" a="1"/>
  <c r="AD4222" i="9"/>
  <c r="AD1644" i="9"/>
  <c r="D959" i="39" a="1"/>
  <c r="I691" i="39" a="1"/>
  <c r="AD1690" i="9"/>
  <c r="G110" i="39" a="1"/>
  <c r="I1005" i="39" a="1"/>
  <c r="D833" i="39" a="1"/>
  <c r="C899" i="39" a="1"/>
  <c r="F56" i="39" a="1"/>
  <c r="AD548" i="9"/>
  <c r="E970" i="39" a="1"/>
  <c r="H674" i="39" a="1"/>
  <c r="AD1991" i="9"/>
  <c r="F934" i="39" a="1"/>
  <c r="AD763" i="9"/>
  <c r="C655" i="39" a="1"/>
  <c r="AD2899" i="9"/>
  <c r="G575" i="39" a="1"/>
  <c r="I678" i="39" a="1"/>
  <c r="E973" i="39" a="1"/>
  <c r="F79" i="39" a="1"/>
  <c r="C688" i="39" a="1"/>
  <c r="AD4030" i="9"/>
  <c r="AD371" i="9"/>
  <c r="G293" i="39" a="1"/>
  <c r="AD1666" i="9"/>
  <c r="G313" i="39" a="1"/>
  <c r="AD3164" i="9"/>
  <c r="AD2401" i="9"/>
  <c r="C746" i="39" a="1"/>
  <c r="E137" i="39" a="1"/>
  <c r="C243" i="39" a="1"/>
  <c r="AD3650" i="9"/>
  <c r="D509" i="39" a="1"/>
  <c r="E831" i="39" a="1"/>
  <c r="E344" i="39" a="1"/>
  <c r="AD1186" i="9"/>
  <c r="AD247" i="9"/>
  <c r="AD4293" i="9"/>
  <c r="H210" i="39" a="1"/>
  <c r="AD2888" i="9"/>
  <c r="AD203" i="9"/>
  <c r="AD2090" i="9"/>
  <c r="AD2797" i="9"/>
  <c r="C966" i="39" a="1"/>
  <c r="D94" i="39" a="1"/>
  <c r="D874" i="39" a="1"/>
  <c r="F160" i="39" a="1"/>
  <c r="H757" i="39" a="1"/>
  <c r="AD385" i="9"/>
  <c r="C682" i="39" a="1"/>
  <c r="H235" i="39" a="1"/>
  <c r="D92" i="39" a="1"/>
  <c r="H574" i="39" a="1"/>
  <c r="F550" i="39" a="1"/>
  <c r="C122" i="39" a="1"/>
  <c r="AD4386" i="9"/>
  <c r="AD4336" i="9"/>
  <c r="C439" i="39" a="1"/>
  <c r="H204" i="39" a="1"/>
  <c r="F873" i="39" a="1"/>
  <c r="E651" i="39" a="1"/>
  <c r="E367" i="39" a="1"/>
  <c r="AD2880" i="9"/>
  <c r="E739" i="39" a="1"/>
  <c r="AD3588" i="9"/>
  <c r="H600" i="39" a="1"/>
  <c r="E360" i="39" a="1"/>
  <c r="AD3528" i="9"/>
  <c r="AD382" i="9"/>
  <c r="AD1557" i="9"/>
  <c r="AD3583" i="9"/>
  <c r="AD3545" i="9"/>
  <c r="AD2144" i="9"/>
  <c r="AD1636" i="9"/>
  <c r="AD4134" i="9"/>
  <c r="H1021" i="39" a="1"/>
  <c r="F80" i="39" a="1"/>
  <c r="AD3895" i="9"/>
  <c r="AD2984" i="9"/>
  <c r="AD1383" i="9"/>
  <c r="D284" i="39" a="1"/>
  <c r="AD1837" i="9"/>
  <c r="C261" i="39" a="1"/>
  <c r="AD1053" i="9"/>
  <c r="AD2352" i="9"/>
  <c r="AD3280" i="9"/>
  <c r="AD812" i="9"/>
  <c r="AD1160" i="9"/>
  <c r="AD2422" i="9"/>
  <c r="AD2481" i="9"/>
  <c r="AD4191" i="9"/>
  <c r="F814" i="39" a="1"/>
  <c r="AD4277" i="9"/>
  <c r="AD2499" i="9"/>
  <c r="AD1424" i="9"/>
  <c r="AD4264" i="9"/>
  <c r="AD2798" i="9"/>
  <c r="AD3896" i="9"/>
  <c r="AD471" i="9"/>
  <c r="D647" i="39" a="1"/>
  <c r="H450" i="39" a="1"/>
  <c r="AD4263" i="9"/>
  <c r="D965" i="39" a="1"/>
  <c r="H514" i="39" a="1"/>
  <c r="AD1005" i="9"/>
  <c r="C419" i="39" a="1"/>
  <c r="G971" i="39" a="1"/>
  <c r="AD153" i="9"/>
  <c r="AD544" i="9"/>
  <c r="I521" i="39" a="1"/>
  <c r="E840" i="39" a="1"/>
  <c r="AD3669" i="9"/>
  <c r="AD369" i="9"/>
  <c r="AD2413" i="9"/>
  <c r="C652" i="39" a="1"/>
  <c r="F897" i="39" a="1"/>
  <c r="AD451" i="9"/>
  <c r="AD264" i="9"/>
  <c r="E870" i="39" a="1"/>
  <c r="D824" i="39" a="1"/>
  <c r="I749" i="39" a="1"/>
  <c r="B90" i="12"/>
  <c r="H501" i="39" a="1"/>
  <c r="C955" i="39" a="1"/>
  <c r="F285" i="39" a="1"/>
  <c r="AD1873" i="9"/>
  <c r="AD515" i="9"/>
  <c r="AD4164" i="9"/>
  <c r="C954" i="39" a="1"/>
  <c r="F255" i="39" a="1"/>
  <c r="AD4357" i="9"/>
  <c r="E142" i="39" a="1"/>
  <c r="B62" i="12"/>
  <c r="AD1272" i="9"/>
  <c r="H286" i="39" a="1"/>
  <c r="AD1340" i="9"/>
  <c r="D345" i="39" a="1"/>
  <c r="C520" i="39" a="1"/>
  <c r="AD1360" i="9"/>
  <c r="F357" i="39" a="1"/>
  <c r="C265" i="39" a="1"/>
  <c r="E627" i="39" a="1"/>
  <c r="AD2644" i="9"/>
  <c r="AD2582" i="9"/>
  <c r="D676" i="39" a="1"/>
  <c r="AD1868" i="9"/>
  <c r="AD3381" i="9"/>
  <c r="H354" i="39" a="1"/>
  <c r="AD82" i="9"/>
  <c r="I400" i="39" a="1"/>
  <c r="AD1131" i="9"/>
  <c r="AD3131" i="9"/>
  <c r="I821" i="39" a="1"/>
  <c r="AD4307" i="9"/>
  <c r="AD2132" i="9"/>
  <c r="AD528" i="9"/>
  <c r="AD4145" i="9"/>
  <c r="E215" i="39" a="1"/>
  <c r="G60" i="39" a="1"/>
  <c r="I738" i="39" a="1"/>
  <c r="F551" i="39" a="1"/>
  <c r="AD742" i="9"/>
  <c r="D800" i="39" a="1"/>
  <c r="AD3867" i="9"/>
  <c r="C663" i="39" a="1"/>
  <c r="AD3909" i="9"/>
  <c r="H726" i="39" a="1"/>
  <c r="G928" i="39" a="1"/>
  <c r="AD2321" i="9"/>
  <c r="AD3565" i="9"/>
  <c r="I742" i="39" a="1"/>
  <c r="AD873" i="9"/>
  <c r="F364" i="39" a="1"/>
  <c r="AD372" i="9"/>
  <c r="H715" i="39" a="1"/>
  <c r="H585" i="39" a="1"/>
  <c r="AD3740" i="9"/>
  <c r="C911" i="39" a="1"/>
  <c r="E714" i="39" a="1"/>
  <c r="D700" i="39" a="1"/>
  <c r="AD2403" i="9"/>
  <c r="AD4175" i="9"/>
  <c r="AD883" i="9"/>
  <c r="H480" i="39" a="1"/>
  <c r="F1015" i="39" a="1"/>
  <c r="AD1485" i="9"/>
  <c r="D1" i="39" a="1"/>
  <c r="H264" i="39" a="1"/>
  <c r="E933" i="39" a="1"/>
  <c r="AD2904" i="9"/>
  <c r="H12" i="6"/>
  <c r="AD2048" i="9"/>
  <c r="C659" i="39" a="1"/>
  <c r="D378" i="39" a="1"/>
  <c r="AD1933" i="9"/>
  <c r="F639" i="39" a="1"/>
  <c r="G511" i="39" a="1"/>
  <c r="C438" i="39" a="1"/>
  <c r="AD3294" i="9"/>
  <c r="C467" i="39" a="1"/>
  <c r="C916" i="39" a="1"/>
  <c r="F939" i="39" a="1"/>
  <c r="I108" i="39" a="1"/>
  <c r="C237" i="39" a="1"/>
  <c r="AD2253" i="9"/>
  <c r="C658" i="39" a="1"/>
  <c r="B36" i="12"/>
  <c r="AD2487" i="9"/>
  <c r="AD4374" i="9"/>
  <c r="AD4209" i="9"/>
  <c r="AD564" i="9"/>
  <c r="D659" i="39" a="1"/>
  <c r="AD921" i="9"/>
  <c r="G184" i="39" a="1"/>
  <c r="D658" i="39" a="1"/>
  <c r="D998" i="39" a="1"/>
  <c r="H804" i="39" a="1"/>
  <c r="AD245" i="9"/>
  <c r="AD3020" i="9"/>
  <c r="I43" i="39" a="1"/>
  <c r="AD3483" i="9"/>
  <c r="H1001" i="39" a="1"/>
  <c r="F631" i="39" a="1"/>
  <c r="F649" i="39" a="1"/>
  <c r="E1000" i="39" a="1"/>
  <c r="F156" i="39" a="1"/>
  <c r="B46" i="12"/>
  <c r="B54" i="12"/>
  <c r="AD503" i="9"/>
  <c r="H657" i="39" a="1"/>
  <c r="F798" i="39" a="1"/>
  <c r="AD3737" i="9"/>
  <c r="C565" i="39" a="1"/>
  <c r="E762" i="39" a="1"/>
  <c r="C315" i="39" a="1"/>
  <c r="AD789" i="9"/>
  <c r="AD461" i="9"/>
  <c r="AD1250" i="9"/>
  <c r="D946" i="39" a="1"/>
  <c r="E540" i="39" a="1"/>
  <c r="AD360" i="9"/>
  <c r="G452" i="39" a="1"/>
  <c r="G743" i="39" a="1"/>
  <c r="AD1450" i="9"/>
  <c r="G569" i="39" a="1"/>
  <c r="C57" i="39" a="1"/>
  <c r="D551" i="39" a="1"/>
  <c r="I830" i="39" a="1"/>
  <c r="F422" i="39" a="1"/>
  <c r="AD1590" i="9"/>
  <c r="G865" i="39" a="1"/>
  <c r="AD826" i="9"/>
  <c r="AD3062" i="9"/>
  <c r="C799" i="39" a="1"/>
  <c r="E631" i="39" a="1"/>
  <c r="C738" i="39" a="1"/>
  <c r="AD3589" i="9"/>
  <c r="AD1219" i="9"/>
  <c r="AD1579" i="9"/>
  <c r="C93" i="39" a="1"/>
  <c r="I436" i="39" a="1"/>
  <c r="F497" i="39" a="1"/>
  <c r="G289" i="39" a="1"/>
  <c r="C104" i="39" a="1"/>
  <c r="AD3091" i="9"/>
  <c r="E473" i="39" a="1"/>
  <c r="AD3753" i="9"/>
  <c r="H728" i="39" a="1"/>
  <c r="C416" i="39" a="1"/>
  <c r="B67" i="12"/>
  <c r="H1000" i="39" a="1"/>
  <c r="F970" i="39" a="1"/>
  <c r="AD2240" i="9"/>
  <c r="B170" i="12"/>
  <c r="AD3980" i="9"/>
  <c r="AD2419" i="9"/>
  <c r="AD3181" i="9"/>
  <c r="H628" i="39" a="1"/>
  <c r="AD3658" i="9"/>
  <c r="H701" i="39" a="1"/>
  <c r="C58" i="39" a="1"/>
  <c r="AD295" i="9"/>
  <c r="H980" i="39" a="1"/>
  <c r="F347" i="39" a="1"/>
  <c r="F786" i="39" a="1"/>
  <c r="AD2066" i="9"/>
  <c r="C791" i="39" a="1"/>
  <c r="I296" i="39" a="1"/>
  <c r="G644" i="39" a="1"/>
  <c r="D774" i="39" a="1"/>
  <c r="G284" i="39" a="1"/>
  <c r="F228" i="39" a="1"/>
  <c r="AD2513" i="9"/>
  <c r="E508" i="39" a="1"/>
  <c r="AD3215" i="9"/>
  <c r="AD3430" i="9"/>
  <c r="C137" i="39" a="1"/>
  <c r="I39" i="39" a="1"/>
  <c r="C826" i="39" a="1"/>
  <c r="AD3169" i="9"/>
  <c r="E475" i="39" a="1"/>
  <c r="C81" i="39" a="1"/>
  <c r="AD4212" i="9"/>
  <c r="AD3032" i="9"/>
  <c r="AD3260" i="9"/>
  <c r="B12" i="12"/>
  <c r="B66" i="12"/>
  <c r="I507" i="39" a="1"/>
  <c r="C793" i="39" a="1"/>
  <c r="D770" i="39" a="1"/>
  <c r="G355" i="39" a="1"/>
  <c r="AD4299" i="9"/>
  <c r="D737" i="39" a="1"/>
  <c r="I992" i="39" a="1"/>
  <c r="H24" i="39" a="1"/>
  <c r="G566" i="39" a="1"/>
  <c r="AD2873" i="9"/>
  <c r="AD1713" i="9"/>
  <c r="AD1594" i="9"/>
  <c r="H563" i="39" a="1"/>
  <c r="AD2436" i="9"/>
  <c r="AD3267" i="9"/>
  <c r="F402" i="39" a="1"/>
  <c r="AD3534" i="9"/>
  <c r="E409" i="39" a="1"/>
  <c r="C306" i="39" a="1"/>
  <c r="AD3122" i="9"/>
  <c r="C627" i="39" a="1"/>
  <c r="D75" i="39" a="1"/>
  <c r="F75" i="39" a="1"/>
  <c r="F603" i="39" a="1"/>
  <c r="E879" i="39" a="1"/>
  <c r="AD126" i="9"/>
  <c r="H919" i="39" a="1"/>
  <c r="AD3621" i="9"/>
  <c r="AD1112" i="9"/>
  <c r="AD3630" i="9"/>
  <c r="I902" i="39" a="1"/>
  <c r="C521" i="39" a="1"/>
  <c r="C564" i="39" a="1"/>
  <c r="AD1771" i="9"/>
  <c r="G342" i="39" a="1"/>
  <c r="AD1918" i="9"/>
  <c r="AD3777" i="9"/>
  <c r="G947" i="39" a="1"/>
  <c r="I389" i="39" a="1"/>
  <c r="D988" i="39" a="1"/>
  <c r="F888" i="39" a="1"/>
  <c r="AD1393" i="9"/>
  <c r="AD3890" i="9"/>
  <c r="AD2494" i="9"/>
  <c r="F752" i="39" a="1"/>
  <c r="I72" i="39" a="1"/>
  <c r="AD1947" i="9"/>
  <c r="D718" i="39" a="1"/>
  <c r="AD2520" i="9"/>
  <c r="AD2602" i="9"/>
  <c r="H112" i="39" a="1"/>
  <c r="E66" i="39" a="1"/>
  <c r="AD2564" i="9"/>
  <c r="I617" i="39" a="1"/>
  <c r="F238" i="39" a="1"/>
  <c r="C760" i="39" a="1"/>
  <c r="AD3082" i="9"/>
  <c r="AD2211" i="9"/>
  <c r="AD1781" i="9"/>
  <c r="C749" i="39" a="1"/>
  <c r="I340" i="39" a="1"/>
  <c r="AD2732" i="9"/>
  <c r="AD3992" i="9"/>
  <c r="AD1084" i="9"/>
  <c r="AD2268" i="9"/>
  <c r="G1023" i="39" a="1"/>
  <c r="D777" i="39" a="1"/>
  <c r="E959" i="39" a="1"/>
  <c r="F163" i="39" a="1"/>
  <c r="D723" i="39" a="1"/>
  <c r="F835" i="39" a="1"/>
  <c r="AD1567" i="9"/>
  <c r="AD1463" i="9"/>
  <c r="AD3078" i="9"/>
  <c r="E567" i="39" a="1"/>
  <c r="G463" i="39" a="1"/>
  <c r="C841" i="39" a="1"/>
  <c r="AD3275" i="9"/>
  <c r="F877" i="39" a="1"/>
  <c r="G733" i="39" a="1"/>
  <c r="G737" i="39" a="1"/>
  <c r="AD2134" i="9"/>
  <c r="E958" i="39" a="1"/>
  <c r="E991" i="39" a="1"/>
  <c r="C828" i="39" a="1"/>
  <c r="AD1010" i="9"/>
  <c r="AD756" i="9"/>
  <c r="C507" i="39" a="1"/>
  <c r="AD1640" i="9"/>
  <c r="B149" i="12"/>
  <c r="D646" i="39" a="1"/>
  <c r="B17" i="12"/>
  <c r="D352" i="39" a="1"/>
  <c r="AD244" i="9"/>
  <c r="E956" i="39" a="1"/>
  <c r="AD1498" i="9"/>
  <c r="AD1043" i="9"/>
  <c r="AD615" i="9"/>
  <c r="AD3492" i="9"/>
  <c r="AD3649" i="9"/>
  <c r="H475" i="39" a="1"/>
  <c r="AD2588" i="9"/>
  <c r="C379" i="39" a="1"/>
  <c r="D990" i="39" a="1"/>
  <c r="C15" i="39" a="1"/>
  <c r="AD586" i="9"/>
  <c r="I139" i="39" a="1"/>
  <c r="H489" i="39" a="1"/>
  <c r="F1" i="39" a="1"/>
  <c r="AD3570" i="9"/>
  <c r="G213" i="39" a="1"/>
  <c r="D346" i="39" a="1"/>
  <c r="D784" i="39" a="1"/>
  <c r="C774" i="39" a="1"/>
  <c r="E890" i="39" a="1"/>
  <c r="AD2776" i="9"/>
  <c r="AD4266" i="9"/>
  <c r="E985" i="39" a="1"/>
  <c r="AD3190" i="9"/>
  <c r="AD1962" i="9"/>
  <c r="C276" i="39" a="1"/>
  <c r="I940" i="39" a="1"/>
  <c r="AD509" i="9"/>
  <c r="AD3268" i="9"/>
  <c r="C678" i="39" a="1"/>
  <c r="AD3076" i="9"/>
  <c r="AD2590" i="9"/>
  <c r="AD1418" i="9"/>
  <c r="F492" i="39" a="1"/>
  <c r="AD3155" i="9"/>
  <c r="AD3211" i="9"/>
  <c r="AD4207" i="9"/>
  <c r="H758" i="39" a="1"/>
  <c r="AD3322" i="9"/>
  <c r="AD695" i="9"/>
  <c r="AD168" i="9"/>
  <c r="AD1937" i="9"/>
  <c r="I892" i="39" a="1"/>
  <c r="AD1757" i="9"/>
  <c r="AD463" i="9"/>
  <c r="AD640" i="9"/>
  <c r="E600" i="39" a="1"/>
  <c r="H436" i="39" a="1"/>
  <c r="F518" i="39" a="1"/>
  <c r="AD1455" i="9"/>
  <c r="AD1310" i="9"/>
  <c r="I852" i="39" a="1"/>
  <c r="AD3752" i="9"/>
  <c r="AD4182" i="9"/>
  <c r="AD3046" i="9"/>
  <c r="AD1726" i="9"/>
  <c r="E1007" i="39" a="1"/>
  <c r="F296" i="39" a="1"/>
  <c r="E37" i="39" a="1"/>
  <c r="D625" i="39" a="1"/>
  <c r="B135" i="12"/>
  <c r="AD3379" i="9"/>
  <c r="AD3096" i="9"/>
  <c r="AD676" i="9"/>
  <c r="AD2183" i="9"/>
  <c r="C1024" i="39" a="1"/>
  <c r="F61" i="39" a="1"/>
  <c r="AD42" i="9"/>
  <c r="AD124" i="9"/>
  <c r="I73" i="39" a="1"/>
  <c r="AD1899" i="9"/>
  <c r="D186" i="39" a="1"/>
  <c r="H478" i="39" a="1"/>
  <c r="AD880" i="9"/>
  <c r="AD63" i="9"/>
  <c r="AD3559" i="9"/>
  <c r="E998" i="39" a="1"/>
  <c r="AD2986" i="9"/>
  <c r="G153" i="39" a="1"/>
  <c r="G690" i="39" a="1"/>
  <c r="B28" i="12"/>
  <c r="D560" i="39" a="1"/>
  <c r="AD2997" i="9"/>
  <c r="AD1533" i="9"/>
  <c r="AD4323" i="9"/>
  <c r="E437" i="39" a="1"/>
  <c r="AD1779" i="9"/>
  <c r="AD4193" i="9"/>
  <c r="AD4077" i="9"/>
  <c r="AD409" i="9"/>
  <c r="AD1841" i="9"/>
  <c r="AD4197" i="9"/>
  <c r="AD643" i="9"/>
  <c r="E734" i="39" a="1"/>
  <c r="C225" i="39" a="1"/>
  <c r="AD3770" i="9"/>
  <c r="AD1854" i="9"/>
  <c r="AD981" i="9"/>
  <c r="I586" i="39" a="1"/>
  <c r="H447" i="39" a="1"/>
  <c r="D508" i="39" a="1"/>
  <c r="AD3405" i="9"/>
  <c r="E822" i="39" a="1"/>
  <c r="F593" i="39" a="1"/>
  <c r="AD3325" i="9"/>
  <c r="AD1950" i="9"/>
  <c r="AD3981" i="9"/>
  <c r="E570" i="39" a="1"/>
  <c r="I969" i="39" a="1"/>
  <c r="C996" i="39" a="1"/>
  <c r="G781" i="39" a="1"/>
  <c r="G843" i="39" a="1"/>
  <c r="I831" i="39" a="1"/>
  <c r="C608" i="39" a="1"/>
  <c r="H172" i="39" a="1"/>
  <c r="AD1559" i="9"/>
  <c r="D163" i="39" a="1"/>
  <c r="AD1465" i="9"/>
  <c r="AD1357" i="9"/>
  <c r="AD331" i="9"/>
  <c r="F193" i="39" a="1"/>
  <c r="C584" i="39" a="1"/>
  <c r="AD4348" i="9"/>
  <c r="AD3519" i="9"/>
  <c r="AD3554" i="9"/>
  <c r="C587" i="39" a="1"/>
  <c r="AD361" i="9"/>
  <c r="G965" i="39" a="1"/>
  <c r="F109" i="39" a="1"/>
  <c r="AD2919" i="9"/>
  <c r="AD4373" i="9"/>
  <c r="C684" i="39" a="1"/>
  <c r="E801" i="39" a="1"/>
  <c r="AD4135" i="9"/>
  <c r="F927" i="39" a="1"/>
  <c r="AD3743" i="9"/>
  <c r="F391" i="39" a="1"/>
  <c r="AD954" i="9"/>
  <c r="AD4502" i="9"/>
  <c r="AD230" i="9"/>
  <c r="AD3263" i="9"/>
  <c r="AD3776" i="9"/>
  <c r="C876" i="39" a="1"/>
  <c r="AD450" i="9"/>
  <c r="AD396" i="9"/>
  <c r="D547" i="39" a="1"/>
  <c r="C834" i="39" a="1"/>
  <c r="AD4320" i="9"/>
  <c r="AD1120" i="9"/>
  <c r="C974" i="39" a="1"/>
  <c r="AD2025" i="9"/>
  <c r="AD3706" i="9"/>
  <c r="AD4440" i="9"/>
  <c r="AD2730" i="9"/>
  <c r="AD2301" i="9"/>
  <c r="I121" i="39" a="1"/>
  <c r="C814" i="39" a="1"/>
  <c r="D85" i="39" a="1"/>
  <c r="D940" i="39" a="1"/>
  <c r="D605" i="39" a="1"/>
  <c r="I156" i="39" a="1"/>
  <c r="I123" i="39" a="1"/>
  <c r="AD3038" i="9"/>
  <c r="AD1379" i="9"/>
  <c r="AD2811" i="9"/>
  <c r="AD3553" i="9"/>
  <c r="G338" i="39" a="1"/>
  <c r="I948" i="39" a="1"/>
  <c r="C989" i="39" a="1"/>
  <c r="AD508" i="9"/>
  <c r="B148" i="12"/>
  <c r="E719" i="39" a="1"/>
  <c r="F882" i="39" a="1"/>
  <c r="E846" i="39" a="1"/>
  <c r="G186" i="39" a="1"/>
  <c r="E512" i="39" a="1"/>
  <c r="G491" i="39" a="1"/>
  <c r="E119" i="39" a="1"/>
  <c r="AD4149" i="9"/>
  <c r="AD728" i="9"/>
  <c r="B29" i="12"/>
  <c r="B18" i="12"/>
  <c r="F884" i="39" a="1"/>
  <c r="F928" i="39" a="1"/>
  <c r="D586" i="39" a="1"/>
  <c r="AD957" i="9"/>
  <c r="AD218" i="9"/>
  <c r="AD3739" i="9"/>
  <c r="AD2894" i="9"/>
  <c r="AD3644" i="9"/>
  <c r="E503" i="39" a="1"/>
  <c r="F892" i="39" a="1"/>
  <c r="C130" i="39" a="1"/>
  <c r="AD83" i="9"/>
  <c r="AD1047" i="9"/>
  <c r="AD974" i="9"/>
  <c r="AD1209" i="9"/>
  <c r="AD1803" i="9"/>
  <c r="AD3641" i="9"/>
  <c r="AD4052" i="9"/>
  <c r="AD3073" i="9"/>
  <c r="AD3107" i="9"/>
  <c r="AD381" i="9"/>
  <c r="F857" i="39" a="1"/>
  <c r="AD2065" i="9"/>
  <c r="D437" i="39" a="1"/>
  <c r="AD3903" i="9"/>
  <c r="E633" i="39" a="1"/>
  <c r="H860" i="39" a="1"/>
  <c r="AD680" i="9"/>
  <c r="E760" i="39" a="1"/>
  <c r="AD491" i="9"/>
  <c r="AD133" i="9"/>
  <c r="I59" i="39" a="1"/>
  <c r="G926" i="39" a="1"/>
  <c r="AD4493" i="9"/>
  <c r="E377" i="39" a="1"/>
  <c r="AD179" i="9"/>
  <c r="F362" i="39" a="1"/>
  <c r="AD4114" i="9"/>
  <c r="AD2547" i="9"/>
  <c r="AD3597" i="9"/>
  <c r="G630" i="39" a="1"/>
  <c r="AD3892" i="9"/>
  <c r="AD98" i="9"/>
  <c r="I663" i="39" a="1"/>
  <c r="E471" i="39" a="1"/>
  <c r="AD2049" i="9"/>
  <c r="AD1050" i="9"/>
  <c r="E901" i="39" a="1"/>
  <c r="AD1650" i="9"/>
  <c r="D878" i="39" a="1"/>
  <c r="G417" i="39" a="1"/>
  <c r="AD3819" i="9"/>
  <c r="I384" i="39" a="1"/>
  <c r="C998" i="39" a="1"/>
  <c r="H703" i="39" a="1"/>
  <c r="I808" i="39" a="1"/>
  <c r="D1003" i="39" a="1"/>
  <c r="AD4401" i="9"/>
  <c r="H348" i="39" a="1"/>
  <c r="C697" i="39" a="1"/>
  <c r="H957" i="39" a="1"/>
  <c r="I618" i="39" a="1"/>
  <c r="E208" i="39" a="1"/>
  <c r="F788" i="39" a="1"/>
  <c r="B101" i="12"/>
  <c r="I205" i="39" a="1"/>
  <c r="AD347" i="9"/>
  <c r="AD3157" i="9"/>
  <c r="AD1667" i="9"/>
  <c r="E852" i="39" a="1"/>
  <c r="AD2076" i="9"/>
  <c r="F522" i="39" a="1"/>
  <c r="C508" i="39" a="1"/>
  <c r="AD1267" i="9"/>
  <c r="H537" i="39" a="1"/>
  <c r="F876" i="39" a="1"/>
  <c r="AD3052" i="9"/>
  <c r="AD3767" i="9"/>
  <c r="AD1431" i="9"/>
  <c r="AD3108" i="9"/>
  <c r="C983" i="39" a="1"/>
  <c r="AD481" i="9"/>
  <c r="AD1286" i="9"/>
  <c r="F760" i="39" a="1"/>
  <c r="AD2075" i="9"/>
  <c r="AD934" i="9"/>
  <c r="AD527" i="9"/>
  <c r="AD4273" i="9"/>
  <c r="AD2068" i="9"/>
  <c r="AD1392" i="9"/>
  <c r="E389" i="39" a="1"/>
  <c r="AD4178" i="9"/>
  <c r="G1011" i="39" a="1"/>
  <c r="AD1415" i="9"/>
  <c r="AD2026" i="9"/>
  <c r="AD1365" i="9"/>
  <c r="AD3897" i="9"/>
  <c r="AD1126" i="9"/>
  <c r="AD1993" i="9"/>
  <c r="E579" i="39" a="1"/>
  <c r="D29" i="39" a="1"/>
  <c r="G854" i="39" a="1"/>
  <c r="H977" i="39" a="1"/>
  <c r="AD4397" i="9"/>
  <c r="AD1343" i="9"/>
  <c r="B109" i="12"/>
  <c r="C70" i="39" a="1"/>
  <c r="C501" i="39" a="1"/>
  <c r="AD800" i="9"/>
  <c r="G735" i="39" a="1"/>
  <c r="E405" i="39" a="1"/>
  <c r="D720" i="39" a="1"/>
  <c r="AD1930" i="9"/>
  <c r="AD188" i="9"/>
  <c r="I468" i="39" a="1"/>
  <c r="AD3444" i="9"/>
  <c r="I689" i="39" a="1"/>
  <c r="G933" i="39" a="1"/>
  <c r="AD2510" i="9"/>
  <c r="F277" i="39" a="1"/>
  <c r="AD3593" i="9"/>
  <c r="I1012" i="39" a="1"/>
  <c r="I786" i="39" a="1"/>
  <c r="AD155" i="9"/>
  <c r="AD669" i="9"/>
  <c r="F499" i="39" a="1"/>
  <c r="F837" i="39" a="1"/>
  <c r="AD2870" i="9"/>
  <c r="G218" i="39" a="1"/>
  <c r="G870" i="39" a="1"/>
  <c r="AD2910" i="9"/>
  <c r="AD2918" i="9"/>
  <c r="C877" i="39" a="1"/>
  <c r="I845" i="39" a="1"/>
  <c r="D28" i="39" a="1"/>
  <c r="C904" i="39" a="1"/>
  <c r="AD4057" i="9"/>
  <c r="AD2746" i="9"/>
  <c r="I430" i="39" a="1"/>
  <c r="AD3893" i="9"/>
  <c r="E930" i="39" a="1"/>
  <c r="AD833" i="9"/>
  <c r="AD984" i="9"/>
  <c r="AD3475" i="9"/>
  <c r="AD3063" i="9"/>
  <c r="AD3671" i="9"/>
  <c r="AD843" i="9"/>
  <c r="AD3999" i="9"/>
  <c r="AD3974" i="9"/>
  <c r="AD1569" i="9"/>
  <c r="AD2806" i="9"/>
  <c r="AD1135" i="9"/>
  <c r="AD3860" i="9"/>
  <c r="AD2714" i="9"/>
  <c r="E758" i="39" a="1"/>
  <c r="AD3175" i="9"/>
  <c r="D337" i="39" a="1"/>
  <c r="AD2019" i="9"/>
  <c r="C657" i="39" a="1"/>
  <c r="AD2708" i="9"/>
  <c r="F747" i="39" a="1"/>
  <c r="AD1608" i="9"/>
  <c r="AD378" i="9"/>
  <c r="G751" i="39" a="1"/>
  <c r="G1019" i="39" a="1"/>
  <c r="AD3687" i="9"/>
  <c r="C75" i="39" a="1"/>
  <c r="F816" i="39" a="1"/>
  <c r="AD2636" i="9"/>
  <c r="C1015" i="39" a="1"/>
  <c r="G876" i="39" a="1"/>
  <c r="AD2262" i="9"/>
  <c r="AD2874" i="9"/>
  <c r="H144" i="39" a="1"/>
  <c r="D930" i="39" a="1"/>
  <c r="AD4487" i="9"/>
  <c r="D699" i="39" a="1"/>
  <c r="AD1587" i="9"/>
  <c r="C656" i="39" a="1"/>
  <c r="AD1423" i="9"/>
  <c r="AD2847" i="9"/>
  <c r="AD3935" i="9"/>
  <c r="C912" i="39" a="1"/>
  <c r="F179" i="39" a="1"/>
  <c r="C675" i="39" a="1"/>
  <c r="AD135" i="9"/>
  <c r="AD217" i="9"/>
  <c r="G425" i="39" a="1"/>
  <c r="C388" i="39" a="1"/>
  <c r="AD852" i="9"/>
  <c r="AD4262" i="9"/>
  <c r="I672" i="39" a="1"/>
  <c r="AD355" i="9"/>
  <c r="AD1411" i="9"/>
  <c r="C166" i="39" a="1"/>
  <c r="AD2274" i="9"/>
  <c r="AD4331" i="9"/>
  <c r="I985" i="39" a="1"/>
  <c r="B27" i="12"/>
  <c r="F681" i="39" a="1"/>
  <c r="AD931" i="9"/>
  <c r="I780" i="39" a="1"/>
  <c r="AD653" i="9"/>
  <c r="C362" i="39" a="1"/>
  <c r="D545" i="39" a="1"/>
  <c r="E969" i="39" a="1"/>
  <c r="AD4044" i="9"/>
  <c r="I84" i="39" a="1"/>
  <c r="I337" i="39" a="1"/>
  <c r="C114" i="39" a="1"/>
  <c r="H474" i="39" a="1"/>
  <c r="AD362" i="9"/>
  <c r="F972" i="39" a="1"/>
  <c r="AD117" i="9"/>
  <c r="C478" i="39" a="1"/>
  <c r="H654" i="39" a="1"/>
  <c r="B35" i="12"/>
  <c r="AD290" i="9"/>
  <c r="AD1470" i="9"/>
  <c r="AD1735" i="9"/>
  <c r="AD877" i="9"/>
  <c r="AD3361" i="9"/>
  <c r="C142" i="39" a="1"/>
  <c r="C415" i="39" a="1"/>
  <c r="F636" i="39" a="1"/>
  <c r="AD3979" i="9"/>
  <c r="I748" i="39" a="1"/>
  <c r="D376" i="39" a="1"/>
  <c r="H75" i="39" a="1"/>
  <c r="I503" i="39" a="1"/>
  <c r="AD949" i="9"/>
  <c r="AD1114" i="9"/>
  <c r="AD4247" i="9"/>
  <c r="F188" i="39" a="1"/>
  <c r="AD332" i="9"/>
  <c r="AD714" i="9"/>
  <c r="AD4066" i="9"/>
  <c r="AD817" i="9"/>
  <c r="AD2251" i="9"/>
  <c r="AD3059" i="9"/>
  <c r="AD2587" i="9"/>
  <c r="AD2627" i="9"/>
  <c r="AD488" i="9"/>
  <c r="E823" i="39" a="1"/>
  <c r="E398" i="39" a="1"/>
  <c r="AD2081" i="9"/>
  <c r="F548" i="39" a="1"/>
  <c r="AD1648" i="9"/>
  <c r="I741" i="39" a="1"/>
  <c r="AD2705" i="9"/>
  <c r="G916" i="39" a="1"/>
  <c r="D285" i="39" a="1"/>
  <c r="AD2164" i="9"/>
  <c r="I60" i="39" a="1"/>
  <c r="AD146" i="9"/>
  <c r="F411" i="39" a="1"/>
  <c r="AD4501" i="9"/>
  <c r="AD2005" i="9"/>
  <c r="AD346" i="9"/>
  <c r="I951" i="39" a="1"/>
  <c r="AD2186" i="9"/>
  <c r="C154" i="39" a="1"/>
  <c r="AD3521" i="9"/>
  <c r="E962" i="39" a="1"/>
  <c r="AD2846" i="9"/>
  <c r="F453" i="39" a="1"/>
  <c r="AD3030" i="9"/>
  <c r="C597" i="39" a="1"/>
  <c r="AD4190" i="9"/>
  <c r="H388" i="39" a="1"/>
  <c r="AD973" i="9"/>
  <c r="AD479" i="9"/>
  <c r="C783" i="39" a="1"/>
  <c r="C995" i="39" a="1"/>
  <c r="AD4309" i="9"/>
  <c r="AD1829" i="9"/>
  <c r="H779" i="39" a="1"/>
  <c r="F638" i="39" a="1"/>
  <c r="AD1249" i="9"/>
  <c r="C425" i="39" a="1"/>
  <c r="E952" i="39" a="1"/>
  <c r="D326" i="39" a="1"/>
  <c r="H879" i="39" a="1"/>
  <c r="AD4016" i="9"/>
  <c r="AD3637" i="9"/>
  <c r="AD1397" i="9"/>
  <c r="F451" i="39" a="1"/>
  <c r="AD16" i="9"/>
  <c r="AD3345" i="9"/>
  <c r="AD2891" i="9"/>
  <c r="AD3994" i="9"/>
  <c r="AD1782" i="9"/>
  <c r="AD3290" i="9"/>
  <c r="AD1090" i="9"/>
  <c r="AD3640" i="9"/>
  <c r="AD963" i="9"/>
  <c r="H458" i="39" a="1"/>
  <c r="AD1064" i="9"/>
  <c r="AD4453" i="9"/>
  <c r="AD2902" i="9"/>
  <c r="C497" i="39" a="1"/>
  <c r="C522" i="39" a="1"/>
  <c r="AD478" i="9"/>
  <c r="AD3182" i="9"/>
  <c r="AD2375" i="9"/>
  <c r="E748" i="39" a="1"/>
  <c r="AD1293" i="9"/>
  <c r="C621" i="39" a="1"/>
  <c r="AD2166" i="9"/>
  <c r="AD1957" i="9"/>
  <c r="B145" i="12"/>
  <c r="AD1003" i="9"/>
  <c r="AD1767" i="9"/>
  <c r="H519" i="39" a="1"/>
  <c r="G203" i="39" a="1"/>
  <c r="C254" i="39" a="1"/>
  <c r="I433" i="39" a="1"/>
  <c r="AD1500" i="9"/>
  <c r="AD3304" i="9"/>
  <c r="AD629" i="9"/>
  <c r="AD3812" i="9"/>
  <c r="H764" i="39" a="1"/>
  <c r="G505" i="39" a="1"/>
  <c r="AD1045" i="9"/>
  <c r="AD2791" i="9"/>
  <c r="AD3499" i="9"/>
  <c r="D548" i="39" a="1"/>
  <c r="C408" i="39" a="1"/>
  <c r="AD1720" i="9"/>
  <c r="G741" i="39" a="1"/>
  <c r="C661" i="39" a="1"/>
  <c r="AD1115" i="9"/>
  <c r="D320" i="39" a="1"/>
  <c r="I967" i="39" a="1"/>
  <c r="AD995" i="9"/>
  <c r="D106" i="39" a="1"/>
  <c r="AD1694" i="9"/>
  <c r="AD1427" i="9"/>
  <c r="G278" i="39" a="1"/>
  <c r="G771" i="39" a="1"/>
  <c r="G848" i="39" a="1"/>
  <c r="F843" i="39" a="1"/>
  <c r="H607" i="39" a="1"/>
  <c r="AD354" i="9"/>
  <c r="AD2925" i="9"/>
  <c r="B110" i="12"/>
  <c r="D710" i="39" a="1"/>
  <c r="AD3279" i="9"/>
  <c r="F994" i="39" a="1"/>
  <c r="AD4177" i="9"/>
  <c r="AD2531" i="9"/>
  <c r="AD3720" i="9"/>
  <c r="E354" i="39" a="1"/>
  <c r="AD1540" i="9"/>
  <c r="AD2046" i="9"/>
  <c r="C615" i="39" a="1"/>
  <c r="F320" i="39" a="1"/>
  <c r="AD32" i="9"/>
  <c r="H633" i="39" a="1"/>
  <c r="AD2486" i="9"/>
  <c r="F82" i="39" a="1"/>
  <c r="I315" i="39" a="1"/>
  <c r="AD2371" i="9"/>
  <c r="AD2711" i="9"/>
  <c r="AD2107" i="9"/>
  <c r="G728" i="39" a="1"/>
  <c r="AD412" i="9"/>
  <c r="G895" i="39" a="1"/>
  <c r="H669" i="39" a="1"/>
  <c r="G646" i="39" a="1"/>
  <c r="AD3900" i="9"/>
  <c r="F661" i="39" a="1"/>
  <c r="AD4048" i="9"/>
  <c r="E917" i="39" a="1"/>
  <c r="I859" i="39" a="1"/>
  <c r="E791" i="39" a="1"/>
  <c r="AD2451" i="9"/>
  <c r="E685" i="39" a="1"/>
  <c r="F562" i="39" a="1"/>
  <c r="G573" i="39" a="1"/>
  <c r="D416" i="39" a="1"/>
  <c r="AD3150" i="9"/>
  <c r="C428" i="39" a="1"/>
  <c r="AD3976" i="9"/>
  <c r="E1014" i="39" a="1"/>
  <c r="E319" i="39" a="1"/>
  <c r="AD3602" i="9"/>
  <c r="H713" i="39" a="1"/>
  <c r="AD1326" i="9"/>
  <c r="I835" i="39" a="1"/>
  <c r="AD2255" i="9"/>
  <c r="D606" i="39" a="1"/>
  <c r="AD589" i="9"/>
  <c r="AD417" i="9"/>
  <c r="AD52" i="9"/>
  <c r="I480" i="39" a="1"/>
  <c r="AD1869" i="9"/>
  <c r="AD1276" i="9"/>
  <c r="AD2373" i="9"/>
  <c r="AD77" i="9"/>
  <c r="AD4160" i="9"/>
  <c r="I782" i="39" a="1"/>
  <c r="AD3005" i="9"/>
  <c r="AD3114" i="9"/>
  <c r="AD333" i="9"/>
  <c r="AD3200" i="9"/>
  <c r="AD1099" i="9"/>
  <c r="F791" i="39" a="1"/>
  <c r="H151" i="39" a="1"/>
  <c r="D544" i="39" a="1"/>
  <c r="AD1268" i="9"/>
  <c r="G548" i="39" a="1"/>
  <c r="AD3676" i="9"/>
  <c r="AD161" i="9"/>
  <c r="I766" i="39" a="1"/>
  <c r="AD249" i="9"/>
  <c r="I16" i="39" a="1"/>
  <c r="D847" i="39" a="1"/>
  <c r="AD2199" i="9"/>
  <c r="AD2942" i="9"/>
  <c r="B94" i="12"/>
  <c r="AD2000" i="9"/>
  <c r="AD1794" i="9"/>
  <c r="H464" i="39" a="1"/>
  <c r="E32" i="39" a="1"/>
  <c r="AD587" i="9"/>
  <c r="E588" i="39" a="1"/>
  <c r="AD1880" i="9"/>
  <c r="AD1668" i="9"/>
  <c r="E692" i="39" a="1"/>
  <c r="AD936" i="9"/>
  <c r="I819" i="39" a="1"/>
  <c r="G983" i="39" a="1"/>
  <c r="G940" i="39" a="1"/>
  <c r="C86" i="39" a="1"/>
  <c r="AD2097" i="9"/>
  <c r="D816" i="39" a="1"/>
  <c r="G1003" i="39" a="1"/>
  <c r="F832" i="39" a="1"/>
  <c r="F323" i="39" a="1"/>
  <c r="AD3985" i="9"/>
  <c r="AD992" i="9"/>
  <c r="AD1531" i="9"/>
  <c r="AD406" i="9"/>
  <c r="AD927" i="9"/>
  <c r="E749" i="39" a="1"/>
  <c r="G488" i="39" a="1"/>
  <c r="H1010" i="39" a="1"/>
  <c r="F941" i="39" a="1"/>
  <c r="I364" i="39" a="1"/>
  <c r="H682" i="39" a="1"/>
  <c r="C586" i="39" a="1"/>
  <c r="AD1804" i="9"/>
  <c r="C21" i="39" a="1"/>
  <c r="E146" i="39" a="1"/>
  <c r="AD638" i="9"/>
  <c r="AD4054" i="9"/>
  <c r="F912" i="39" a="1"/>
  <c r="I159" i="39" a="1"/>
  <c r="C71" i="39" a="1"/>
  <c r="AD822" i="9"/>
  <c r="F767" i="39" a="1"/>
  <c r="AD3110" i="9"/>
  <c r="AD3312" i="9"/>
  <c r="AD556" i="9"/>
  <c r="C348" i="39" a="1"/>
  <c r="E222" i="39" a="1"/>
  <c r="AD1058" i="9"/>
  <c r="AD1912" i="9"/>
  <c r="AD4033" i="9"/>
  <c r="D826" i="39" a="1"/>
  <c r="AD775" i="9"/>
  <c r="AD393" i="9"/>
  <c r="F732" i="39" a="1"/>
  <c r="B83" i="12"/>
  <c r="AD3359" i="9"/>
  <c r="H345" i="39" a="1"/>
  <c r="AD511" i="9"/>
  <c r="AD727" i="9"/>
  <c r="F676" i="39" a="1"/>
  <c r="H648" i="39" a="1"/>
  <c r="G908" i="39" a="1"/>
  <c r="AD2756" i="9"/>
  <c r="AD2523" i="9"/>
  <c r="G910" i="39" a="1"/>
  <c r="H52" i="39" a="1"/>
  <c r="AD3203" i="9"/>
  <c r="G811" i="39" a="1"/>
  <c r="C158" i="39" a="1"/>
  <c r="H100" i="39" a="1"/>
  <c r="AD3271" i="9"/>
  <c r="G736" i="39" a="1"/>
  <c r="AD2630" i="9"/>
  <c r="F995" i="39" a="1"/>
  <c r="C591" i="39" a="1"/>
  <c r="C338" i="39" a="1"/>
  <c r="AD3709" i="9"/>
  <c r="AD2982" i="9"/>
  <c r="AD2808" i="9"/>
  <c r="AD502" i="9"/>
  <c r="AD280" i="9"/>
  <c r="AD828" i="9"/>
  <c r="AD972" i="9"/>
  <c r="AD3738" i="9"/>
  <c r="AD485" i="9"/>
  <c r="H350" i="39" a="1"/>
  <c r="E486" i="39" a="1"/>
  <c r="AD4474" i="9"/>
  <c r="AD1266" i="9"/>
  <c r="AD4018" i="9"/>
  <c r="F700" i="39" a="1"/>
  <c r="E752" i="39" a="1"/>
  <c r="C368" i="39" a="1"/>
  <c r="H898" i="39" a="1"/>
  <c r="AD2504" i="9"/>
  <c r="E445" i="39" a="1"/>
  <c r="AD998" i="9"/>
  <c r="AD3965" i="9"/>
  <c r="AD3396" i="9"/>
  <c r="AD1509" i="9"/>
  <c r="AD4439" i="9"/>
  <c r="AD703" i="9"/>
  <c r="C396" i="39" a="1"/>
  <c r="F527" i="39" a="1"/>
  <c r="AD3731" i="9"/>
  <c r="AD318" i="9"/>
  <c r="H470" i="39" a="1"/>
  <c r="AD3607" i="9"/>
  <c r="AD181" i="9"/>
  <c r="C5" i="39" a="1"/>
  <c r="AD2968" i="9"/>
  <c r="F428" i="39" a="1"/>
  <c r="E686" i="39" a="1"/>
  <c r="D854" i="39" a="1"/>
  <c r="B96" i="12"/>
  <c r="C485" i="39" a="1"/>
  <c r="AD555" i="9"/>
  <c r="AD4316" i="9"/>
  <c r="I356" i="39" a="1"/>
  <c r="AD1394" i="9"/>
  <c r="AD3741" i="9"/>
  <c r="AD3448" i="9"/>
  <c r="C361" i="39" a="1"/>
  <c r="H864" i="39" a="1"/>
  <c r="I734" i="39" a="1"/>
  <c r="F310" i="39" a="1"/>
  <c r="AD3883" i="9"/>
  <c r="AD1989" i="9"/>
  <c r="AD1633" i="9"/>
  <c r="AD1692" i="9"/>
  <c r="I905" i="39" a="1"/>
  <c r="AD3000" i="9"/>
  <c r="AD1324" i="9"/>
  <c r="AD4139" i="9"/>
  <c r="C52" i="39" a="1"/>
  <c r="AD691" i="9"/>
  <c r="I391" i="39" a="1"/>
  <c r="C498" i="39" a="1"/>
  <c r="AD3863" i="9"/>
  <c r="F834" i="39" a="1"/>
  <c r="D758" i="39" a="1"/>
  <c r="AD3382" i="9"/>
  <c r="AD1136" i="9"/>
  <c r="AD2767" i="9"/>
  <c r="AD3269" i="9"/>
  <c r="C457" i="39" a="1"/>
  <c r="AD1260" i="9"/>
  <c r="F652" i="39" a="1"/>
  <c r="G883" i="39" a="1"/>
  <c r="H187" i="39" a="1"/>
  <c r="C620" i="39" a="1"/>
  <c r="H635" i="39" a="1"/>
  <c r="AD1788" i="9"/>
  <c r="AD1914" i="9"/>
  <c r="AD4130" i="9"/>
  <c r="AD1874" i="9"/>
  <c r="AD2439" i="9"/>
  <c r="I534" i="39" a="1"/>
  <c r="AD3126" i="9"/>
  <c r="D957" i="39" a="1"/>
  <c r="AD38" i="9"/>
  <c r="AD592" i="9"/>
  <c r="G495" i="39" a="1"/>
  <c r="AD3459" i="9"/>
  <c r="C285" i="39" a="1"/>
  <c r="AD3708" i="9"/>
  <c r="AD1622" i="9"/>
  <c r="AD1508" i="9"/>
  <c r="F356" i="39" a="1"/>
  <c r="G967" i="39" a="1"/>
  <c r="I2" i="39" a="1"/>
  <c r="G78" i="39" a="1"/>
  <c r="AD335" i="9"/>
  <c r="C647" i="39" a="1"/>
  <c r="AD3852" i="9"/>
  <c r="AD1320" i="9"/>
  <c r="AD3008" i="9"/>
  <c r="C889" i="39" a="1"/>
  <c r="AD2864" i="9"/>
  <c r="AD2386" i="9"/>
  <c r="AD3488" i="9"/>
  <c r="AD2719" i="9"/>
  <c r="I487" i="39" a="1"/>
  <c r="H492" i="39" a="1"/>
  <c r="AD4350" i="9"/>
  <c r="I1" i="39" a="1"/>
  <c r="AD1152" i="9"/>
  <c r="I997" i="39" a="1"/>
  <c r="AD2430" i="9"/>
  <c r="AD3638" i="9"/>
  <c r="H831" i="39" a="1"/>
  <c r="AD3555" i="9"/>
  <c r="D583" i="39" a="1"/>
  <c r="AD4105" i="9"/>
  <c r="AD4119" i="9"/>
  <c r="AD2713" i="9"/>
  <c r="AD1375" i="9"/>
  <c r="AD427" i="9"/>
  <c r="C200" i="39" a="1"/>
  <c r="AD3695" i="9"/>
  <c r="AD3134" i="9"/>
  <c r="AD18" i="9"/>
  <c r="AD4446" i="9"/>
  <c r="AD70" i="9"/>
  <c r="AD2033" i="9"/>
  <c r="AD1888" i="9"/>
  <c r="AD1264" i="9"/>
  <c r="AD1436" i="9"/>
  <c r="C612" i="39" a="1"/>
  <c r="AD596" i="9"/>
  <c r="AD3540" i="9"/>
  <c r="AD2629" i="9"/>
  <c r="AD2165" i="9"/>
  <c r="H381" i="39" a="1"/>
  <c r="AD1639" i="9"/>
  <c r="AD1238" i="9"/>
  <c r="AD1228" i="9"/>
  <c r="AD733" i="9"/>
  <c r="G46" i="39" a="1"/>
  <c r="AD3802" i="9"/>
  <c r="AD4402" i="9"/>
  <c r="C795" i="39" a="1"/>
  <c r="I906" i="39" a="1"/>
  <c r="AD2366" i="9"/>
  <c r="AD882" i="9"/>
  <c r="AD3761" i="9"/>
  <c r="I850" i="39" a="1"/>
  <c r="AD1146" i="9"/>
  <c r="AD847" i="9"/>
  <c r="AD3907" i="9"/>
  <c r="I628" i="39" a="1"/>
  <c r="H739" i="39" a="1"/>
  <c r="C971" i="39" a="1"/>
  <c r="AD2763" i="9"/>
  <c r="F304" i="39" a="1"/>
  <c r="AD3755" i="9"/>
  <c r="AD4372" i="9"/>
  <c r="AD1073" i="9"/>
  <c r="F611" i="39" a="1"/>
  <c r="B156" i="12"/>
  <c r="H730" i="39" a="1"/>
  <c r="AD705" i="9"/>
  <c r="C251" i="39" a="1"/>
  <c r="I963" i="39" a="1"/>
  <c r="AD778" i="9"/>
  <c r="AD3143" i="9"/>
  <c r="I585" i="39" a="1"/>
  <c r="AD2095" i="9"/>
  <c r="H680" i="39" a="1"/>
  <c r="AD2470" i="9"/>
  <c r="I718" i="39" a="1"/>
  <c r="D447" i="39" a="1"/>
  <c r="AD713" i="9"/>
  <c r="AD1848" i="9"/>
  <c r="E944" i="39" a="1"/>
  <c r="C480" i="39" a="1"/>
  <c r="H839" i="39" a="1"/>
  <c r="AD1341" i="9"/>
  <c r="AD3698" i="9"/>
  <c r="AD2291" i="9"/>
  <c r="E576" i="39" a="1"/>
  <c r="H754" i="39" a="1"/>
  <c r="AD621" i="9"/>
  <c r="AD2464" i="9"/>
  <c r="AD4250" i="9"/>
  <c r="AD1952" i="9"/>
  <c r="G867" i="39" a="1"/>
  <c r="AD4415" i="9"/>
  <c r="B72" i="12"/>
  <c r="AD411" i="9"/>
  <c r="I1001" i="39" a="1"/>
  <c r="D979" i="39" a="1"/>
  <c r="H1004" i="39" a="1"/>
  <c r="AD1906" i="9"/>
  <c r="AD3041" i="9"/>
  <c r="E266" i="39" a="1"/>
  <c r="AD2212" i="9"/>
  <c r="D748" i="39" a="1"/>
  <c r="AD3170" i="9"/>
  <c r="AD1652" i="9"/>
  <c r="C462" i="39" a="1"/>
  <c r="H981" i="39" a="1"/>
  <c r="AD110" i="9"/>
  <c r="AD3843" i="9"/>
  <c r="AD2184" i="9"/>
  <c r="AD1904" i="9"/>
  <c r="I609" i="39" a="1"/>
  <c r="D581" i="39" a="1"/>
  <c r="AD1206" i="9"/>
  <c r="E663" i="39" a="1"/>
  <c r="F936" i="39" a="1"/>
  <c r="AD1337" i="9"/>
  <c r="AD127" i="9"/>
  <c r="AD1891" i="9"/>
  <c r="D947" i="39" a="1"/>
  <c r="AD4088" i="9"/>
  <c r="F374" i="39" a="1"/>
  <c r="H211" i="39" a="1"/>
  <c r="D265" i="39" a="1"/>
  <c r="C900" i="39" a="1"/>
  <c r="AD3885" i="9"/>
  <c r="AD4400" i="9"/>
  <c r="AD4037" i="9"/>
  <c r="AD3660" i="9"/>
  <c r="F305" i="39" a="1"/>
  <c r="AD3305" i="9"/>
  <c r="AD700" i="9"/>
  <c r="AD3531" i="9"/>
  <c r="C957" i="39" a="1"/>
  <c r="D870" i="39" a="1"/>
  <c r="I365" i="39" a="1"/>
  <c r="AD3416" i="9"/>
  <c r="AD1482" i="9"/>
  <c r="E781" i="39" a="1"/>
  <c r="AD692" i="9"/>
  <c r="F103" i="39" a="1"/>
  <c r="AD2956" i="9"/>
  <c r="F283" i="39" a="1"/>
  <c r="D614" i="39" a="1"/>
  <c r="AD4260" i="9"/>
  <c r="AD4261" i="9"/>
  <c r="AD2343" i="9"/>
  <c r="AD2889" i="9"/>
  <c r="AD2670" i="9"/>
  <c r="AD590" i="9"/>
  <c r="D780" i="39" a="1"/>
  <c r="B57" i="12"/>
  <c r="C730" i="39" a="1"/>
  <c r="I886" i="39" a="1"/>
  <c r="H18" i="39" a="1"/>
  <c r="AD236" i="9"/>
  <c r="F715" i="39" a="1"/>
  <c r="AD2933" i="9"/>
  <c r="AD2163" i="9"/>
  <c r="E597" i="39" a="1"/>
  <c r="AD3590" i="9"/>
  <c r="D130" i="39" a="1"/>
  <c r="G711" i="39" a="1"/>
  <c r="AD3462" i="9"/>
  <c r="C132" i="39" a="1"/>
  <c r="AD1901" i="9"/>
  <c r="AD545" i="9"/>
  <c r="F776" i="39" a="1"/>
  <c r="AD3331" i="9"/>
  <c r="AD856" i="9"/>
  <c r="AD1583" i="9"/>
  <c r="G986" i="39" a="1"/>
  <c r="F204" i="39" a="1"/>
  <c r="D719" i="39" a="1"/>
  <c r="G447" i="39" a="1"/>
  <c r="I563" i="39" a="1"/>
  <c r="AD2327" i="9"/>
  <c r="AD3726" i="9"/>
  <c r="AD132" i="9"/>
  <c r="G62" i="39" a="1"/>
  <c r="I947" i="39" a="1"/>
  <c r="AD2338" i="9"/>
  <c r="AD1486" i="9"/>
  <c r="AD2869" i="9"/>
  <c r="G774" i="39" a="1"/>
  <c r="I874" i="39" a="1"/>
  <c r="G12" i="6"/>
  <c r="AD4233" i="9"/>
  <c r="AD1900" i="9"/>
  <c r="H954" i="39" a="1"/>
  <c r="F542" i="39" a="1"/>
  <c r="F712" i="39" a="1"/>
  <c r="C332" i="39" a="1"/>
  <c r="AD4257" i="9"/>
  <c r="AD2453" i="9"/>
  <c r="AD4158" i="9"/>
  <c r="AD310" i="9"/>
  <c r="E96" i="39" a="1"/>
  <c r="AD497" i="9"/>
  <c r="B86" i="12"/>
  <c r="B133" i="12"/>
  <c r="F924" i="39" a="1"/>
  <c r="I627" i="39" a="1"/>
  <c r="F663" i="39" a="1"/>
  <c r="C493" i="39" a="1"/>
  <c r="AD3185" i="9"/>
  <c r="C157" i="39" a="1"/>
  <c r="AD4417" i="9"/>
  <c r="C694" i="39" a="1"/>
  <c r="I528" i="39" a="1"/>
  <c r="D916" i="39" a="1"/>
  <c r="C758" i="39" a="1"/>
  <c r="AD1536" i="9"/>
  <c r="AD1512" i="9"/>
  <c r="AD3145" i="9"/>
  <c r="AD1845" i="9"/>
  <c r="I435" i="39" a="1"/>
  <c r="AD881" i="9"/>
  <c r="AD1317" i="9"/>
  <c r="AD3242" i="9"/>
  <c r="D968" i="39" a="1"/>
  <c r="AD2949" i="9"/>
  <c r="I812" i="39" a="1"/>
  <c r="AD2815" i="9"/>
  <c r="D251" i="39" a="1"/>
  <c r="I578" i="39" a="1"/>
  <c r="E975" i="39" a="1"/>
  <c r="AD1159" i="9"/>
  <c r="D787" i="39" a="1"/>
  <c r="AD2039" i="9"/>
  <c r="AD1562" i="9"/>
  <c r="AD2438" i="9"/>
  <c r="G987" i="39" a="1"/>
  <c r="F983" i="39" a="1"/>
  <c r="AD2789" i="9"/>
  <c r="C175" i="39" a="1"/>
  <c r="AD1347" i="9"/>
  <c r="AD147" i="9"/>
  <c r="AD3615" i="9"/>
  <c r="AD2305" i="9"/>
  <c r="AD1773" i="9"/>
  <c r="AD194" i="9"/>
  <c r="G671" i="39" a="1"/>
  <c r="AD1519" i="9"/>
  <c r="AD1303" i="9"/>
  <c r="AD3217" i="9"/>
  <c r="I441" i="39" a="1"/>
  <c r="AD2692" i="9"/>
  <c r="H536" i="39" a="1"/>
  <c r="AD1944" i="9"/>
  <c r="AD75" i="9"/>
  <c r="AD2324" i="9"/>
  <c r="AD4305" i="9"/>
  <c r="G552" i="39" a="1"/>
  <c r="AD943" i="9"/>
  <c r="F662" i="39" a="1"/>
  <c r="AD1422" i="9"/>
  <c r="F439" i="39" a="1"/>
  <c r="C163" i="39" a="1"/>
  <c r="B52" i="12"/>
  <c r="AD604" i="9"/>
  <c r="AD3399" i="9"/>
  <c r="D906" i="39" a="1"/>
  <c r="AD1674" i="9"/>
  <c r="AD1468" i="9"/>
  <c r="AD2950" i="9"/>
  <c r="G468" i="39" a="1"/>
  <c r="AD1756" i="9"/>
  <c r="AD2037" i="9"/>
  <c r="AD2893" i="9"/>
  <c r="E369" i="39" a="1"/>
  <c r="E974" i="39" a="1"/>
  <c r="C77" i="39" a="1"/>
  <c r="AD628" i="9"/>
  <c r="E558" i="39" a="1"/>
  <c r="G574" i="39" a="1"/>
  <c r="AD2892" i="9"/>
  <c r="E218" i="39" a="1"/>
  <c r="AD2879" i="9"/>
  <c r="I979" i="39" a="1"/>
  <c r="D915" i="39" a="1"/>
  <c r="H15" i="39" a="1"/>
  <c r="AD543" i="9"/>
  <c r="C578" i="39" a="1"/>
  <c r="AD3636" i="9"/>
  <c r="AD3642" i="9"/>
  <c r="AD4017" i="9"/>
  <c r="AD1787" i="9"/>
  <c r="H945" i="39" a="1"/>
  <c r="D839" i="39" a="1"/>
  <c r="AD2941" i="9"/>
  <c r="C87" i="39" a="1"/>
  <c r="AD3811" i="9"/>
  <c r="AD1062" i="9"/>
  <c r="I279" i="39" a="1"/>
  <c r="AD483" i="9"/>
  <c r="G564" i="39" a="1"/>
  <c r="AD607" i="9"/>
  <c r="AD4120" i="9"/>
  <c r="AD4268" i="9"/>
  <c r="I131" i="39" a="1"/>
  <c r="G722" i="39" a="1"/>
  <c r="AD2886" i="9"/>
  <c r="AD10" i="9"/>
  <c r="C297" i="39" a="1"/>
  <c r="F770" i="39" a="1"/>
  <c r="AD1935" i="9"/>
  <c r="AD2748" i="9"/>
  <c r="H457" i="39" a="1"/>
  <c r="F93" i="39" a="1"/>
  <c r="E770" i="39" a="1"/>
  <c r="E3" i="39" a="1"/>
  <c r="AD2595" i="9"/>
  <c r="I638" i="39" a="1"/>
  <c r="AD1547" i="9"/>
  <c r="C548" i="39" a="1"/>
  <c r="AD1020" i="9"/>
  <c r="AD1606" i="9"/>
  <c r="D128" i="39" a="1"/>
  <c r="AD2537" i="9"/>
  <c r="I266" i="39" a="1"/>
  <c r="C492" i="39" a="1"/>
  <c r="AD2236" i="9"/>
  <c r="F476" i="39" a="1"/>
  <c r="AD3230" i="9"/>
  <c r="H912" i="39" a="1"/>
  <c r="AD2271" i="9"/>
  <c r="AD2635" i="9"/>
  <c r="AD123" i="9"/>
  <c r="AD1688" i="9"/>
  <c r="F863" i="39" a="1"/>
  <c r="AD486" i="9"/>
  <c r="AD4471" i="9"/>
  <c r="E595" i="39" a="1"/>
  <c r="AD1420" i="9"/>
  <c r="AD2354" i="9"/>
  <c r="AD1630" i="9"/>
  <c r="AD1967" i="9"/>
  <c r="AD2900" i="9"/>
  <c r="AD2479" i="9"/>
  <c r="I648" i="39" a="1"/>
  <c r="AD3156" i="9"/>
  <c r="E323" i="39" a="1"/>
  <c r="AD3612" i="9"/>
  <c r="G868" i="39" a="1"/>
  <c r="D523" i="39" a="1"/>
  <c r="AD3232" i="9"/>
  <c r="C906" i="39" a="1"/>
  <c r="AD436" i="9"/>
  <c r="C782" i="39" a="1"/>
  <c r="AD3442" i="9"/>
  <c r="E133" i="39" a="1"/>
  <c r="F633" i="39" a="1"/>
  <c r="C970" i="39" a="1"/>
  <c r="AD2100" i="9"/>
  <c r="AD3759" i="9"/>
  <c r="AD1669" i="9"/>
  <c r="E441" i="39" a="1"/>
  <c r="AD2862" i="9"/>
  <c r="H438" i="39" a="1"/>
  <c r="G312" i="39" a="1"/>
  <c r="AD869" i="9"/>
  <c r="I104" i="39" a="1"/>
  <c r="AD937" i="9"/>
  <c r="AD2497" i="9"/>
  <c r="AD3773" i="9"/>
  <c r="AD2009" i="9"/>
  <c r="G772" i="39" a="1"/>
  <c r="AD4004" i="9"/>
  <c r="C413" i="39" a="1"/>
  <c r="I761" i="39" a="1"/>
  <c r="F584" i="39" a="1"/>
  <c r="AD1833" i="9"/>
  <c r="AD813" i="9"/>
  <c r="I527" i="39" a="1"/>
  <c r="AD932" i="9"/>
  <c r="C593" i="39" a="1"/>
  <c r="AD3371" i="9"/>
  <c r="AD3308" i="9"/>
  <c r="AD3754" i="9"/>
  <c r="G949" i="39" a="1"/>
  <c r="G91" i="39" a="1"/>
  <c r="C1011" i="39" a="1"/>
  <c r="G324" i="39" a="1"/>
  <c r="AD2378" i="9"/>
  <c r="E453" i="39" a="1"/>
  <c r="H642" i="39" a="1"/>
  <c r="AD630" i="9"/>
  <c r="AD1218" i="9"/>
  <c r="AD717" i="9"/>
  <c r="AD215" i="9"/>
  <c r="C997" i="39" a="1"/>
  <c r="C959" i="39" a="1"/>
  <c r="E859" i="39" a="1"/>
  <c r="I140" i="39" a="1"/>
  <c r="E916" i="39" a="1"/>
  <c r="H511" i="39" a="1"/>
  <c r="E797" i="39" a="1"/>
  <c r="AD1147" i="9"/>
  <c r="E591" i="39" a="1"/>
  <c r="E192" i="39" a="1"/>
  <c r="AD2991" i="9"/>
  <c r="AD959" i="9"/>
  <c r="E645" i="39" a="1"/>
  <c r="AD1386" i="9"/>
  <c r="AD2822" i="9"/>
  <c r="C559" i="39" a="1"/>
  <c r="D860" i="39" a="1"/>
  <c r="AD1913" i="9"/>
  <c r="AD2113" i="9"/>
  <c r="D327" i="39" a="1"/>
  <c r="H1015" i="39" a="1"/>
  <c r="AD3946" i="9"/>
  <c r="C386" i="39" a="1"/>
  <c r="AD1025" i="9"/>
  <c r="AD2408" i="9"/>
  <c r="AD1855" i="9"/>
  <c r="AD625" i="9"/>
  <c r="E654" i="39" a="1"/>
  <c r="AD907" i="9"/>
  <c r="AD673" i="9"/>
  <c r="AD2045" i="9"/>
  <c r="AD1412" i="9"/>
  <c r="AD664" i="9"/>
  <c r="AD2958" i="9"/>
  <c r="F389" i="39" a="1"/>
  <c r="AD3878" i="9"/>
  <c r="C394" i="39" a="1"/>
  <c r="H180" i="39" a="1"/>
  <c r="I770" i="39" a="1"/>
  <c r="F485" i="39" a="1"/>
  <c r="C381" i="39" a="1"/>
  <c r="G742" i="39" a="1"/>
  <c r="C1009" i="39" a="1"/>
  <c r="D124" i="39" a="1"/>
  <c r="AD3625" i="9"/>
  <c r="AD3028" i="9"/>
  <c r="AD4392" i="9"/>
  <c r="AD3194" i="9"/>
  <c r="F463" i="39" a="1"/>
  <c r="I20" i="39" a="1"/>
  <c r="H956" i="39" a="1"/>
  <c r="B4" i="12"/>
  <c r="AD3823" i="9"/>
  <c r="AD4096" i="9"/>
  <c r="I965" i="39" a="1"/>
  <c r="AD2176" i="9"/>
  <c r="AD2118" i="9"/>
  <c r="H711" i="39" a="1"/>
  <c r="I237" i="39" a="1"/>
  <c r="AD1504" i="9"/>
  <c r="G784" i="39" a="1"/>
  <c r="F108" i="39" a="1"/>
  <c r="D954" i="39" a="1"/>
  <c r="AD4303" i="9"/>
  <c r="I415" i="39" a="1"/>
  <c r="C32" i="39" a="1"/>
  <c r="I587" i="39" a="1"/>
  <c r="H650" i="39" a="1"/>
  <c r="I457" i="39" a="1"/>
  <c r="AD2355" i="9"/>
  <c r="AD1552" i="9"/>
  <c r="AD1826" i="9"/>
  <c r="E635" i="39" a="1"/>
  <c r="AD2552" i="9"/>
  <c r="AD419" i="9"/>
  <c r="E560" i="39" a="1"/>
  <c r="AD1800" i="9"/>
  <c r="G874" i="39" a="1"/>
  <c r="AD1801" i="9"/>
  <c r="D410" i="39" a="1"/>
  <c r="D811" i="39" a="1"/>
  <c r="D765" i="39" a="1"/>
  <c r="AD4289" i="9"/>
  <c r="AD261" i="9"/>
  <c r="AD2433" i="9"/>
  <c r="AD2002" i="9"/>
  <c r="AD557" i="9"/>
  <c r="AD4486" i="9"/>
  <c r="C236" i="39" a="1"/>
  <c r="AD3697" i="9"/>
  <c r="G459" i="39" a="1"/>
  <c r="I483" i="39" a="1"/>
  <c r="AD4152" i="9"/>
  <c r="G522" i="39" a="1"/>
  <c r="AD2831" i="9"/>
  <c r="AD3541" i="9"/>
  <c r="I456" i="39" a="1"/>
  <c r="AD4189" i="9"/>
  <c r="C622" i="39" a="1"/>
  <c r="I380" i="39" a="1"/>
  <c r="F705" i="39" a="1"/>
  <c r="F635" i="39" a="1"/>
  <c r="AD751" i="9"/>
  <c r="AD4171" i="9"/>
  <c r="AD940" i="9"/>
  <c r="E986" i="39" a="1"/>
  <c r="E730" i="39" a="1"/>
  <c r="C921" i="39" a="1"/>
  <c r="C85" i="39" a="1"/>
  <c r="D225" i="39" a="1"/>
  <c r="I705" i="39" a="1"/>
  <c r="G703" i="39" a="1"/>
  <c r="E374" i="39" a="1"/>
  <c r="H4" i="39" a="1"/>
  <c r="AD3266" i="9"/>
  <c r="AD1363" i="9"/>
  <c r="C538" i="39" a="1"/>
  <c r="G168" i="39" a="1"/>
  <c r="AD521" i="9"/>
  <c r="AD4199" i="9"/>
  <c r="C833" i="39" a="1"/>
  <c r="C951" i="39" a="1"/>
  <c r="H587" i="39" a="1"/>
  <c r="AD3440" i="9"/>
  <c r="AD2488" i="9"/>
  <c r="AD3862" i="9"/>
  <c r="D686" i="39" a="1"/>
  <c r="AD43" i="9"/>
  <c r="G796" i="39" a="1"/>
  <c r="AD2909" i="9"/>
  <c r="F932" i="39" a="1"/>
  <c r="AD1570" i="9"/>
  <c r="AD1429" i="9"/>
  <c r="C940" i="39" a="1"/>
  <c r="B81" i="12"/>
  <c r="F923" i="39" a="1"/>
  <c r="AD520" i="9"/>
  <c r="AD1675" i="9"/>
  <c r="F644" i="39" a="1"/>
  <c r="H548" i="39" a="1"/>
  <c r="AD3855" i="9"/>
  <c r="AD4447" i="9"/>
  <c r="AD1658" i="9"/>
  <c r="I449" i="39" a="1"/>
  <c r="D516" i="39" a="1"/>
  <c r="G798" i="39" a="1"/>
  <c r="D369" i="39" a="1"/>
  <c r="AD3400" i="9"/>
  <c r="AD339" i="9"/>
  <c r="F810" i="39" a="1"/>
  <c r="E987" i="39" a="1"/>
  <c r="AD3238" i="9"/>
  <c r="I499" i="39" a="1"/>
  <c r="G621" i="39" a="1"/>
  <c r="AD408" i="9"/>
  <c r="B16" i="12"/>
  <c r="AD2658" i="9"/>
  <c r="H368" i="39" a="1"/>
  <c r="AD2332" i="9"/>
  <c r="AD794" i="9"/>
  <c r="AD4292" i="9"/>
  <c r="AD3398" i="9"/>
  <c r="E740" i="39" a="1"/>
  <c r="AD2369" i="9"/>
  <c r="H808" i="39" a="1"/>
  <c r="AD2799" i="9"/>
  <c r="AD57" i="9"/>
  <c r="C977" i="39" a="1"/>
  <c r="AD1682" i="9"/>
  <c r="AD3674" i="9"/>
  <c r="AD2612" i="9"/>
  <c r="AD4236" i="9"/>
  <c r="AD3865" i="9"/>
  <c r="I927" i="39" a="1"/>
  <c r="I300" i="39" a="1"/>
  <c r="AD711" i="9"/>
  <c r="C862" i="39" a="1"/>
  <c r="AD2777" i="9"/>
  <c r="AD2445" i="9"/>
  <c r="G905" i="39" a="1"/>
  <c r="C12" i="39" a="1"/>
  <c r="AD269" i="9"/>
  <c r="AD642" i="9"/>
  <c r="AD495" i="9"/>
  <c r="I754" i="39" a="1"/>
  <c r="AD4308" i="9"/>
  <c r="D99" i="39" a="1"/>
  <c r="AD129" i="9"/>
  <c r="H700" i="39" a="1"/>
  <c r="D645" i="39" a="1"/>
  <c r="G306" i="39" a="1"/>
  <c r="AD4469" i="9"/>
  <c r="AD1221" i="9"/>
  <c r="C465" i="39" a="1"/>
  <c r="AD783" i="9"/>
  <c r="I181" i="39" a="1"/>
  <c r="AD538" i="9"/>
  <c r="G557" i="39" a="1"/>
  <c r="H771" i="39" a="1"/>
  <c r="C474" i="39" a="1"/>
  <c r="C757" i="39" a="1"/>
  <c r="G465" i="39" a="1"/>
  <c r="C907" i="39" a="1"/>
  <c r="AD200" i="9"/>
  <c r="AD3187" i="9"/>
  <c r="AD1758" i="9"/>
  <c r="AD2155" i="9"/>
  <c r="AD2285" i="9"/>
  <c r="E1018" i="39" a="1"/>
  <c r="AD3549" i="9"/>
  <c r="G1009" i="39" a="1"/>
  <c r="AD2793" i="9"/>
  <c r="I214" i="39" a="1"/>
  <c r="C692" i="39" a="1"/>
  <c r="AD3291" i="9"/>
  <c r="D100" i="39" a="1"/>
  <c r="C352" i="39" a="1"/>
  <c r="AD3804" i="9"/>
  <c r="C411" i="39" a="1"/>
  <c r="AD2562" i="9"/>
  <c r="AD2234" i="9"/>
  <c r="F1007" i="39" a="1"/>
  <c r="I841" i="39" a="1"/>
  <c r="H671" i="39" a="1"/>
  <c r="AD389" i="9"/>
  <c r="I370" i="39" a="1"/>
  <c r="D920" i="39" a="1"/>
  <c r="F908" i="39" a="1"/>
  <c r="G232" i="39" a="1"/>
  <c r="E656" i="39" a="1"/>
  <c r="AD162" i="9"/>
  <c r="AD1521" i="9"/>
  <c r="AD771" i="9"/>
  <c r="C897" i="39" a="1"/>
  <c r="I42" i="39" a="1"/>
  <c r="AD157" i="9"/>
  <c r="AD1038" i="9"/>
  <c r="AD4480" i="9"/>
  <c r="AD4398" i="9"/>
  <c r="G636" i="39" a="1"/>
  <c r="G972" i="39" a="1"/>
  <c r="AD1774" i="9"/>
  <c r="H303" i="39" a="1"/>
  <c r="AD597" i="9"/>
  <c r="G999" i="39" a="1"/>
  <c r="E777" i="39" a="1"/>
  <c r="F359" i="39" a="1"/>
  <c r="AD61" i="9"/>
  <c r="C717" i="39" a="1"/>
  <c r="AD2124" i="9"/>
  <c r="AD684" i="9"/>
  <c r="AD1619" i="9"/>
  <c r="AD809" i="9"/>
  <c r="AD1655" i="9"/>
  <c r="AD2119" i="9"/>
  <c r="AD4343" i="9"/>
  <c r="E731" i="39" a="1"/>
  <c r="AD368" i="9"/>
  <c r="AD3929" i="9"/>
  <c r="E577" i="39" a="1"/>
  <c r="I834" i="39" a="1"/>
  <c r="F555" i="39" a="1"/>
  <c r="AD4131" i="9"/>
  <c r="AD4422" i="9"/>
  <c r="H442" i="39" a="1"/>
  <c r="G863" i="39" a="1"/>
  <c r="AD404" i="9"/>
  <c r="F239" i="39" a="1"/>
  <c r="C95" i="39" a="1"/>
  <c r="C459" i="39" a="1"/>
  <c r="AD1006" i="9"/>
  <c r="D989" i="39" a="1"/>
  <c r="AD2557" i="9"/>
  <c r="F489" i="39" a="1"/>
  <c r="AD3009" i="9"/>
  <c r="B163" i="12"/>
  <c r="AD1861" i="9"/>
  <c r="C869" i="39" a="1"/>
  <c r="H653" i="39" a="1"/>
  <c r="AD4477" i="9"/>
  <c r="G567" i="39" a="1"/>
  <c r="G902" i="39" a="1"/>
  <c r="AD3246" i="9"/>
  <c r="G551" i="39" a="1"/>
  <c r="C375" i="39" a="1"/>
  <c r="AD3097" i="9"/>
  <c r="AD3323" i="9"/>
  <c r="AD3424" i="9"/>
  <c r="G590" i="39" a="1"/>
  <c r="AD2604" i="9"/>
  <c r="C322" i="39" a="1"/>
  <c r="C950" i="39" a="1"/>
  <c r="AD3600" i="9"/>
  <c r="F861" i="39" a="1"/>
  <c r="AD1916" i="9"/>
  <c r="AD2858" i="9"/>
  <c r="G899" i="39" a="1"/>
  <c r="H678" i="39" a="1"/>
  <c r="D975" i="39" a="1"/>
  <c r="B73" i="12"/>
  <c r="D61" i="39" a="1"/>
  <c r="C741" i="39" a="1"/>
  <c r="F1019" i="39" a="1"/>
  <c r="C1022" i="39" a="1"/>
  <c r="AD4364" i="9"/>
  <c r="AD1961" i="9"/>
  <c r="D845" i="39" a="1"/>
  <c r="AD583" i="9"/>
  <c r="D636" i="39" a="1"/>
  <c r="F317" i="39" a="1"/>
  <c r="G33" i="39" a="1"/>
  <c r="AD4100" i="9"/>
  <c r="H419" i="39" a="1"/>
  <c r="I854" i="39" a="1"/>
  <c r="AD263" i="9"/>
  <c r="G527" i="39" a="1"/>
  <c r="H581" i="39" a="1"/>
  <c r="AD328" i="9"/>
  <c r="D306" i="39" a="1"/>
  <c r="AD3050" i="9"/>
  <c r="H972" i="39" a="1"/>
  <c r="AD609" i="9"/>
  <c r="C540" i="39" a="1"/>
  <c r="AD4060" i="9"/>
  <c r="AD2856" i="9"/>
  <c r="I744" i="39" a="1"/>
  <c r="G419" i="39" a="1"/>
  <c r="F1008" i="39" a="1"/>
  <c r="G279" i="39" a="1"/>
  <c r="C976" i="39" a="1"/>
  <c r="H634" i="39" a="1"/>
  <c r="H721" i="39" a="1"/>
  <c r="F1024" i="39" a="1"/>
  <c r="H1019" i="39" a="1"/>
  <c r="AD1850" i="9"/>
  <c r="AD1169" i="9"/>
  <c r="AD2685" i="9"/>
  <c r="C384" i="39" a="1"/>
  <c r="G123" i="39" a="1"/>
  <c r="AD2529" i="9"/>
  <c r="AD2782" i="9"/>
  <c r="AD1925" i="9"/>
  <c r="AD636" i="9"/>
  <c r="AD238" i="9"/>
  <c r="AD2966" i="9"/>
  <c r="G996" i="39" a="1"/>
  <c r="AD4173" i="9"/>
  <c r="AD1408" i="9"/>
  <c r="C724" i="39" a="1"/>
  <c r="AD2571" i="9"/>
  <c r="F653" i="39" a="1"/>
  <c r="G392" i="39" a="1"/>
  <c r="I327" i="39" a="1"/>
  <c r="C424" i="39" a="1"/>
  <c r="AD1395" i="9"/>
  <c r="AD1911" i="9"/>
  <c r="G936" i="39" a="1"/>
  <c r="I929" i="39" a="1"/>
  <c r="G117" i="39" a="1"/>
  <c r="AD1999" i="9"/>
  <c r="F51" i="39" a="1"/>
  <c r="AD2676" i="9"/>
  <c r="AD3339" i="9"/>
  <c r="C286" i="39" a="1"/>
  <c r="AD1629" i="9"/>
  <c r="D747" i="39" a="1"/>
  <c r="AD3344" i="9"/>
  <c r="G383" i="39" a="1"/>
  <c r="D950" i="39" a="1"/>
  <c r="AD1213" i="9"/>
  <c r="C45" i="39" a="1"/>
  <c r="AD1014" i="9"/>
  <c r="AD2429" i="9"/>
  <c r="H960" i="39" a="1"/>
  <c r="C857" i="39" a="1"/>
  <c r="C337" i="39" a="1"/>
  <c r="I21" i="39" a="1"/>
  <c r="AD2353" i="9"/>
  <c r="AD3408" i="9"/>
  <c r="AD3763" i="9"/>
  <c r="C183" i="39" a="1"/>
  <c r="AD4156" i="9"/>
  <c r="G268" i="39" a="1"/>
  <c r="AD4408" i="9"/>
  <c r="B89" i="12"/>
  <c r="AD242" i="9"/>
  <c r="AD2368" i="9"/>
  <c r="AD3605" i="9"/>
  <c r="D475" i="39" a="1"/>
  <c r="AD3824" i="9"/>
  <c r="C878" i="39" a="1"/>
  <c r="G700" i="39" a="1"/>
  <c r="G852" i="39" a="1"/>
  <c r="B129" i="12"/>
  <c r="AD2129" i="9"/>
  <c r="C42" i="39" a="1"/>
  <c r="AD1697" i="9"/>
  <c r="AD576" i="9"/>
  <c r="D763" i="39" a="1"/>
  <c r="AD422" i="9"/>
  <c r="AD3806" i="9"/>
  <c r="AD4403" i="9"/>
  <c r="F955" i="39" a="1"/>
  <c r="F1005" i="39" a="1"/>
  <c r="E980" i="39" a="1"/>
  <c r="C1012" i="39" a="1"/>
  <c r="AD2038" i="9"/>
  <c r="F646" i="39" a="1"/>
  <c r="D426" i="39" a="1"/>
  <c r="AD1741" i="9"/>
  <c r="AD567" i="9"/>
  <c r="AD1679" i="9"/>
  <c r="AD3520" i="9"/>
  <c r="G938" i="39" a="1"/>
  <c r="E937" i="39" a="1"/>
  <c r="AD4003" i="9"/>
  <c r="AD4291" i="9"/>
  <c r="AD69" i="9"/>
  <c r="AD2390" i="9"/>
  <c r="G956" i="39" a="1"/>
  <c r="AD3733" i="9"/>
  <c r="AD184" i="9"/>
  <c r="H815" i="39" a="1"/>
  <c r="E1" i="39" a="1"/>
  <c r="D869" i="39" a="1"/>
  <c r="AD1545" i="9"/>
  <c r="AD3787" i="9"/>
  <c r="AD3998" i="9"/>
  <c r="F959" i="39" a="1"/>
  <c r="E941" i="39" a="1"/>
  <c r="F560" i="39" a="1"/>
  <c r="AD4416" i="9"/>
  <c r="AD2502" i="9"/>
  <c r="AD4329" i="9"/>
  <c r="AD2585" i="9"/>
  <c r="E223" i="39" a="1"/>
  <c r="H690" i="39" a="1"/>
  <c r="D604" i="39" a="1"/>
  <c r="C270" i="39" a="1"/>
  <c r="AD2952" i="9"/>
  <c r="AD3744" i="9"/>
  <c r="AD2196" i="9"/>
  <c r="AD1435" i="9"/>
  <c r="F905" i="39" a="1"/>
  <c r="AD1444" i="9"/>
  <c r="C639" i="39" a="1"/>
  <c r="AD231" i="9"/>
  <c r="H408" i="39" a="1"/>
  <c r="AD3257" i="9"/>
  <c r="AD1475" i="9"/>
  <c r="AD4064" i="9"/>
  <c r="AD4031" i="9"/>
  <c r="AD2503" i="9"/>
  <c r="AD2367" i="9"/>
  <c r="AD2452" i="9"/>
  <c r="AD2198" i="9"/>
  <c r="AD2666" i="9"/>
  <c r="D665" i="39" a="1"/>
  <c r="AD746" i="9"/>
  <c r="AD2139" i="9"/>
  <c r="G957" i="39" a="1"/>
  <c r="E769" i="39" a="1"/>
  <c r="I933" i="39" a="1"/>
  <c r="H686" i="39" a="1"/>
  <c r="AD2263" i="9"/>
  <c r="C40" i="39" a="1"/>
  <c r="AD1568" i="9"/>
  <c r="H341" i="39" a="1"/>
  <c r="B50" i="9"/>
  <c r="AD624" i="9"/>
  <c r="E207" i="39" a="1"/>
  <c r="H893" i="39" a="1"/>
  <c r="H326" i="39" a="1"/>
  <c r="D176" i="39" a="1"/>
  <c r="E438" i="39" a="1"/>
  <c r="AD2469" i="9"/>
  <c r="G236" i="39" a="1"/>
  <c r="I644" i="39" a="1"/>
  <c r="AD3065" i="9"/>
  <c r="I255" i="39" a="1"/>
  <c r="F1016" i="39" a="1"/>
  <c r="AD254" i="9"/>
  <c r="D589" i="39" a="1"/>
  <c r="H355" i="39" a="1"/>
  <c r="AD1715" i="9"/>
  <c r="AD2379" i="9"/>
  <c r="AD3011" i="9"/>
  <c r="E370" i="39" a="1"/>
  <c r="AD4097" i="9"/>
  <c r="AD2029" i="9"/>
  <c r="AD2399" i="9"/>
  <c r="AD3988" i="9"/>
  <c r="I625" i="39" a="1"/>
  <c r="AD1318" i="9"/>
  <c r="AD1576" i="9"/>
  <c r="AD3923" i="9"/>
  <c r="AD1634" i="9"/>
  <c r="C91" i="39" a="1"/>
  <c r="I557" i="39" a="1"/>
  <c r="D101" i="39" a="1"/>
  <c r="I238" i="39" a="1"/>
  <c r="D300" i="39" a="1"/>
  <c r="AD1257" i="9"/>
  <c r="I976" i="39" a="1"/>
  <c r="AD3977" i="9"/>
  <c r="AD2250" i="9"/>
  <c r="C582" i="39" a="1"/>
  <c r="AD1992" i="9"/>
  <c r="AD307" i="9"/>
  <c r="G443" i="39" a="1"/>
  <c r="AD1065" i="9"/>
  <c r="AD228" i="9"/>
  <c r="E883" i="39" a="1"/>
  <c r="D836" i="39" a="1"/>
  <c r="E513" i="39" a="1"/>
  <c r="AD2459" i="9"/>
  <c r="C123" i="39" a="1"/>
  <c r="I580" i="39" a="1"/>
  <c r="AD3428" i="9"/>
  <c r="I937" i="39" a="1"/>
  <c r="AD1586" i="9"/>
  <c r="G767" i="39" a="1"/>
  <c r="G5" i="39" a="1"/>
  <c r="AD3476" i="9"/>
  <c r="H1011" i="39" a="1"/>
  <c r="AD968" i="9"/>
  <c r="E611" i="39" a="1"/>
  <c r="AD1983" i="9"/>
  <c r="AD2418" i="9"/>
  <c r="AD3369" i="9"/>
  <c r="G893" i="39" a="1"/>
  <c r="C573" i="39" a="1"/>
  <c r="AD2042" i="9"/>
  <c r="AD1235" i="9"/>
  <c r="AD1496" i="9"/>
  <c r="AD2783" i="9"/>
  <c r="G688" i="39" a="1"/>
  <c r="C431" i="39" a="1"/>
  <c r="AD1524" i="9"/>
  <c r="I800" i="39" a="1"/>
  <c r="AD2016" i="9"/>
  <c r="AD1273" i="9"/>
  <c r="AD1478" i="9"/>
  <c r="AD430" i="9"/>
  <c r="AD1769" i="9"/>
  <c r="AD3051" i="9"/>
  <c r="I1013" i="39" a="1"/>
  <c r="AD989" i="9"/>
  <c r="AD305" i="9"/>
  <c r="G719" i="39" a="1"/>
  <c r="H760" i="39" a="1"/>
  <c r="AD4409" i="9"/>
  <c r="AD3077" i="9"/>
  <c r="AD2348" i="9"/>
  <c r="AD3384" i="9"/>
  <c r="AD858" i="9"/>
  <c r="AD2180" i="9"/>
  <c r="D818" i="39" a="1"/>
  <c r="AD1443" i="9"/>
  <c r="C511" i="39" a="1"/>
  <c r="AD2280" i="9"/>
  <c r="B142" i="12"/>
  <c r="AD971" i="9"/>
  <c r="H254" i="39" a="1"/>
  <c r="C604" i="39" a="1"/>
  <c r="AD438" i="9"/>
  <c r="E906" i="39" a="1"/>
  <c r="F887" i="39" a="1"/>
  <c r="AD3747" i="9"/>
  <c r="AD1374" i="9"/>
  <c r="AD47" i="9"/>
  <c r="AD2724" i="9"/>
  <c r="AD3024" i="9"/>
  <c r="H976" i="39" a="1"/>
  <c r="AD2102" i="9"/>
  <c r="B48" i="12"/>
  <c r="G685" i="39" a="1"/>
  <c r="AD405" i="9"/>
  <c r="AD574" i="9"/>
  <c r="I423" i="39" a="1"/>
  <c r="AD399" i="9"/>
  <c r="C794" i="39" a="1"/>
  <c r="AD1896" i="9"/>
  <c r="AD786" i="9"/>
  <c r="C113" i="39" a="1"/>
  <c r="C317" i="39" a="1"/>
  <c r="AD4062" i="9"/>
  <c r="AD3952" i="9"/>
  <c r="H186" i="39" a="1"/>
  <c r="C710" i="39" a="1"/>
  <c r="B169" i="12"/>
  <c r="AD1079" i="9"/>
  <c r="AD899" i="9"/>
  <c r="E141" i="39" a="1"/>
  <c r="H652" i="39" a="1"/>
  <c r="AD4216" i="9"/>
  <c r="I745" i="39" a="1"/>
  <c r="AD3535" i="9"/>
  <c r="AD1723" i="9"/>
  <c r="H663" i="39" a="1"/>
  <c r="AD1836" i="9"/>
  <c r="B63" i="12"/>
  <c r="AD3683" i="9"/>
  <c r="AD2974" i="9"/>
  <c r="F902" i="39" a="1"/>
  <c r="D851" i="39" a="1"/>
  <c r="AD1139" i="9"/>
  <c r="I444" i="39" a="1"/>
  <c r="D850" i="39" a="1"/>
  <c r="E957" i="39" a="1"/>
  <c r="H241" i="39" a="1"/>
  <c r="F690" i="39" a="1"/>
  <c r="AD3527" i="9"/>
  <c r="C590" i="39" a="1"/>
  <c r="AD3774" i="9"/>
  <c r="C16" i="39" a="1"/>
  <c r="AD2993" i="9"/>
  <c r="AD4214" i="9"/>
  <c r="AD222" i="9"/>
  <c r="AD213" i="9"/>
  <c r="AD1535" i="9"/>
  <c r="AD3191" i="9"/>
  <c r="I515" i="39" a="1"/>
  <c r="D181" i="39" a="1"/>
  <c r="AD1082" i="9"/>
  <c r="I297" i="39" a="1"/>
  <c r="D332" i="39" a="1"/>
  <c r="AD1085" i="9"/>
  <c r="AD212" i="9"/>
  <c r="F682" i="39" a="1"/>
  <c r="AD3342" i="9"/>
  <c r="G882" i="39" a="1"/>
  <c r="C304" i="39" a="1"/>
  <c r="AD1941" i="9"/>
  <c r="H917" i="39" a="1"/>
  <c r="AD3666" i="9"/>
  <c r="AD2717" i="9"/>
  <c r="I438" i="39" a="1"/>
  <c r="I876" i="39" a="1"/>
  <c r="AD1996" i="9"/>
  <c r="AD2527" i="9"/>
  <c r="G11" i="39" a="1"/>
  <c r="AD2546" i="9"/>
  <c r="H766" i="39" a="1"/>
  <c r="E158" i="39" a="1"/>
  <c r="AD1532" i="9"/>
  <c r="AD1013" i="9"/>
  <c r="AD1598" i="9"/>
  <c r="AD2266" i="9"/>
  <c r="C923" i="39" a="1"/>
  <c r="F963" i="39" a="1"/>
  <c r="I263" i="39" a="1"/>
  <c r="G818" i="39" a="1"/>
  <c r="AD4294" i="9"/>
  <c r="F55" i="39" a="1"/>
  <c r="H463" i="39" a="1"/>
  <c r="AD767" i="9"/>
  <c r="AD2011" i="9"/>
  <c r="G269" i="39" a="1"/>
  <c r="AD3902" i="9"/>
  <c r="D1008" i="39" a="1"/>
  <c r="E65" i="39" a="1"/>
  <c r="AD2750" i="9"/>
  <c r="AD2765" i="9"/>
  <c r="C737" i="39" a="1"/>
  <c r="AD1091" i="9"/>
  <c r="I347" i="39" a="1"/>
  <c r="E724" i="39" a="1"/>
  <c r="AD1932" i="9"/>
  <c r="D690" i="39" a="1"/>
  <c r="AD91" i="9"/>
  <c r="C539" i="39" a="1"/>
  <c r="C127" i="39" a="1"/>
  <c r="C823" i="39" a="1"/>
  <c r="AD2259" i="9"/>
  <c r="AD2209" i="9"/>
  <c r="C335" i="39" a="1"/>
  <c r="C810" i="39" a="1"/>
  <c r="H656" i="39" a="1"/>
  <c r="C650" i="39" a="1"/>
  <c r="AD183" i="9"/>
  <c r="AD349" i="9"/>
  <c r="E485" i="39" a="1"/>
  <c r="AD1494" i="9"/>
  <c r="G790" i="39" a="1"/>
  <c r="B78" i="12"/>
  <c r="B117" i="12"/>
  <c r="AD2188" i="9"/>
  <c r="AD819" i="9"/>
  <c r="AD2922" i="9"/>
  <c r="H745" i="39" a="1"/>
  <c r="C239" i="39" a="1"/>
  <c r="AD3144" i="9"/>
  <c r="I666" i="39" a="1"/>
  <c r="I302" i="39" a="1"/>
  <c r="AD3128" i="9"/>
  <c r="AD154" i="9"/>
  <c r="D40" i="39" a="1"/>
  <c r="H695" i="39" a="1"/>
  <c r="AD1973" i="9"/>
  <c r="H490" i="39" a="1"/>
  <c r="D926" i="39" a="1"/>
  <c r="AD1926" i="9"/>
  <c r="B114" i="12"/>
  <c r="AD1211" i="9"/>
  <c r="F567" i="39" a="1"/>
  <c r="AD1244" i="9"/>
  <c r="F621" i="39" a="1"/>
  <c r="AD605" i="9"/>
  <c r="AD1483" i="9"/>
  <c r="I111" i="39" a="1"/>
  <c r="AD2079" i="9"/>
  <c r="D1020" i="39" a="1"/>
  <c r="B70" i="12"/>
  <c r="AD1460" i="9"/>
  <c r="B69" i="12"/>
  <c r="AD2790" i="9"/>
  <c r="E29" i="39" a="1"/>
  <c r="AD1059" i="9"/>
  <c r="D180" i="39" a="1"/>
  <c r="AD3564" i="9"/>
  <c r="C156" i="39" a="1"/>
  <c r="H882" i="39" a="1"/>
  <c r="AD2771" i="9"/>
  <c r="AD4500" i="9"/>
  <c r="AD1714" i="9"/>
  <c r="AD1838" i="9"/>
  <c r="I868" i="39" a="1"/>
  <c r="F393" i="39" a="1"/>
  <c r="AD2238" i="9"/>
  <c r="I418" i="39" a="1"/>
  <c r="F742" i="39" a="1"/>
  <c r="AD2736" i="9"/>
  <c r="E220" i="39" a="1"/>
  <c r="B31" i="12"/>
  <c r="H356" i="39" a="1"/>
  <c r="H386" i="39" a="1"/>
  <c r="G436" i="39" a="1"/>
  <c r="AD3256" i="9"/>
  <c r="I858" i="39" a="1"/>
  <c r="B84" i="12"/>
  <c r="AD1948" i="9"/>
  <c r="AD1019" i="9"/>
  <c r="C840" i="39" a="1"/>
  <c r="E1020" i="39" a="1"/>
  <c r="AD797" i="9"/>
  <c r="D407" i="39" a="1"/>
  <c r="H21" i="39" a="1"/>
  <c r="E711" i="39" a="1"/>
  <c r="C685" i="39" a="1"/>
  <c r="F670" i="39" a="1"/>
  <c r="AD3872" i="9"/>
  <c r="AD2596" i="9"/>
  <c r="C809" i="39" a="1"/>
  <c r="I778" i="39" a="1"/>
  <c r="AD3341" i="9"/>
  <c r="I537" i="39" a="1"/>
  <c r="G919" i="39" a="1"/>
  <c r="AD1607" i="9"/>
  <c r="C238" i="39" a="1"/>
  <c r="I33" i="39" a="1"/>
  <c r="D45" i="39" a="1"/>
  <c r="AD2792" i="9"/>
  <c r="AD3173" i="9"/>
  <c r="AD3926" i="9"/>
  <c r="C96" i="39" a="1"/>
  <c r="F432" i="39" a="1"/>
  <c r="D713" i="39" a="1"/>
  <c r="AD3736" i="9"/>
  <c r="AD4230" i="9"/>
  <c r="H1012" i="39" a="1"/>
  <c r="AD2333" i="9"/>
  <c r="AD2345" i="9"/>
  <c r="AD2609" i="9"/>
  <c r="AD2760" i="9"/>
  <c r="AD1105" i="9"/>
  <c r="B60" i="12"/>
  <c r="F643" i="39" a="1"/>
  <c r="AD4078" i="9"/>
  <c r="AD1469" i="9"/>
  <c r="I31" i="39" a="1"/>
  <c r="AD3656" i="9"/>
  <c r="AD3404" i="9"/>
  <c r="H820" i="39" a="1"/>
  <c r="I320" i="39" a="1"/>
  <c r="H448" i="39" a="1"/>
  <c r="D555" i="39" a="1"/>
  <c r="AD2979" i="9"/>
  <c r="AD734" i="9"/>
  <c r="AD1784" i="9"/>
  <c r="AD1615" i="9"/>
  <c r="C281" i="39" a="1"/>
  <c r="G632" i="39" a="1"/>
  <c r="AD112" i="9"/>
  <c r="AD1095" i="9"/>
  <c r="E92" i="39" a="1"/>
  <c r="F855" i="39" a="1"/>
  <c r="F986" i="39" a="1"/>
  <c r="F407" i="39" a="1"/>
  <c r="AD1149" i="9"/>
  <c r="AD2232" i="9"/>
  <c r="AD3780" i="9"/>
  <c r="AD1976" i="9"/>
  <c r="AD1507" i="9"/>
  <c r="AD2242" i="9"/>
  <c r="F775" i="39" a="1"/>
  <c r="E450" i="39" a="1"/>
  <c r="AD2306" i="9"/>
  <c r="C167" i="39" a="1"/>
  <c r="D796" i="39" a="1"/>
  <c r="E509" i="39" a="1"/>
  <c r="D838" i="39" a="1"/>
  <c r="F120" i="39" a="1"/>
  <c r="C455" i="39" a="1"/>
  <c r="AD3356" i="9"/>
  <c r="D805" i="39" a="1"/>
  <c r="E608" i="39" a="1"/>
  <c r="AD3563" i="9"/>
  <c r="AD3870" i="9"/>
  <c r="AD2273" i="9"/>
  <c r="AD3771" i="9"/>
  <c r="AD562" i="9"/>
  <c r="AD1718" i="9"/>
  <c r="D970" i="39" a="1"/>
  <c r="G523" i="39" a="1"/>
  <c r="AD804" i="9"/>
  <c r="AD2261" i="9"/>
  <c r="AD1033" i="9"/>
  <c r="AD3491" i="9"/>
  <c r="C214" i="39" a="1"/>
  <c r="I661" i="39" a="1"/>
  <c r="E131" i="39" a="1"/>
  <c r="AD1189" i="9"/>
  <c r="I209" i="39" a="1"/>
  <c r="AD2530" i="9"/>
  <c r="AD187" i="9"/>
  <c r="AD279" i="9"/>
  <c r="C610" i="39" a="1"/>
  <c r="AD2569" i="9"/>
  <c r="H364" i="39" a="1"/>
  <c r="AD1335" i="9"/>
  <c r="I304" i="39" a="1"/>
  <c r="I232" i="39" a="1"/>
  <c r="F841" i="39" a="1"/>
  <c r="D821" i="39" a="1"/>
  <c r="E507" i="39" a="1"/>
  <c r="E589" i="39" a="1"/>
  <c r="AD1761" i="9"/>
  <c r="E105" i="39" a="1"/>
  <c r="AD4104" i="9"/>
  <c r="AD4399" i="9"/>
  <c r="H259" i="39" a="1"/>
  <c r="AD2257" i="9"/>
  <c r="AD1702" i="9"/>
  <c r="I112" i="39" a="1"/>
  <c r="AD1790" i="9"/>
  <c r="AD3333" i="9"/>
  <c r="E833" i="39" a="1"/>
  <c r="AD3039" i="9"/>
  <c r="AD3095" i="9"/>
  <c r="AD1785" i="9"/>
  <c r="C198" i="39" a="1"/>
  <c r="AD3327" i="9"/>
  <c r="AD956" i="9"/>
  <c r="C140" i="39" a="1"/>
  <c r="I589" i="39" a="1"/>
  <c r="C299" i="39" a="1"/>
  <c r="AD810" i="9"/>
  <c r="F846" i="39" a="1"/>
  <c r="AD3924" i="9"/>
  <c r="I532" i="39" a="1"/>
  <c r="H466" i="39" a="1"/>
  <c r="D797" i="39" a="1"/>
  <c r="F811" i="39" a="1"/>
  <c r="H641" i="39" a="1"/>
  <c r="C668" i="39" a="1"/>
  <c r="D1012" i="39" a="1"/>
  <c r="F600" i="39" a="1"/>
  <c r="AD1754" i="9"/>
  <c r="AD2123" i="9"/>
  <c r="AD3098" i="9"/>
  <c r="AD3717" i="9"/>
  <c r="D356" i="39" a="1"/>
  <c r="F427" i="39" a="1"/>
  <c r="AD316" i="9"/>
  <c r="D301" i="39" a="1"/>
  <c r="D897" i="39" a="1"/>
  <c r="AD3634" i="9"/>
  <c r="AD4498" i="9"/>
  <c r="I411" i="39" a="1"/>
  <c r="AD566" i="9"/>
  <c r="H829" i="39" a="1"/>
  <c r="AD1879" i="9"/>
  <c r="AD1356" i="9"/>
  <c r="D917" i="39" a="1"/>
  <c r="AD1377" i="9"/>
  <c r="AD552" i="9"/>
  <c r="F992" i="39" a="1"/>
  <c r="AD167" i="9"/>
  <c r="G229" i="39" a="1"/>
  <c r="G924" i="39" a="1"/>
  <c r="I986" i="39" a="1"/>
  <c r="AD3152" i="9"/>
  <c r="AD3316" i="9"/>
  <c r="AD2680" i="9"/>
  <c r="AD79" i="9"/>
  <c r="AD2560" i="9"/>
  <c r="D707" i="39" a="1"/>
  <c r="AD3599" i="9"/>
  <c r="AD1968" i="9"/>
  <c r="AD4304" i="9"/>
  <c r="AD421" i="9"/>
  <c r="H863" i="39" a="1"/>
  <c r="AD573" i="9"/>
  <c r="D31" i="39" a="1"/>
  <c r="AD2651" i="9"/>
  <c r="AD2070" i="9"/>
  <c r="AD2185" i="9"/>
  <c r="AD192" i="9"/>
  <c r="G205" i="39" a="1"/>
  <c r="E888" i="39" a="1"/>
  <c r="AD870" i="9"/>
  <c r="AD985" i="9"/>
  <c r="AD4387" i="9"/>
  <c r="D835" i="39" a="1"/>
  <c r="I292" i="39" a="1"/>
  <c r="AD1364" i="9"/>
  <c r="AD2078" i="9"/>
  <c r="AD2957" i="9"/>
  <c r="AD3853" i="9"/>
  <c r="AD3004" i="9"/>
  <c r="AD679" i="9"/>
  <c r="G651" i="39" a="1"/>
  <c r="AD1354" i="9"/>
  <c r="C602" i="39" a="1"/>
  <c r="E942" i="39" a="1"/>
  <c r="AD2356" i="9"/>
  <c r="I285" i="39" a="1"/>
  <c r="AD3966" i="9"/>
  <c r="AD1467" i="9"/>
  <c r="AD3500" i="9"/>
  <c r="AD4049" i="9"/>
  <c r="AD1231" i="9"/>
  <c r="D993" i="39" a="1"/>
  <c r="AD3511" i="9"/>
  <c r="AD3383" i="9"/>
  <c r="I785" i="39" a="1"/>
  <c r="C789" i="39" a="1"/>
  <c r="C875" i="39" a="1"/>
  <c r="B160" i="12"/>
  <c r="C946" i="39" a="1"/>
  <c r="F921" i="39" a="1"/>
  <c r="I171" i="39" a="1"/>
  <c r="H299" i="39" a="1"/>
  <c r="AD1155" i="9"/>
  <c r="AD4470" i="9"/>
  <c r="G351" i="39" a="1"/>
  <c r="AD3700" i="9"/>
  <c r="H405" i="39" a="1"/>
  <c r="AD745" i="9"/>
  <c r="AD1749" i="9"/>
  <c r="H878" i="39" a="1"/>
  <c r="C397" i="39" a="1"/>
  <c r="AD1902" i="9"/>
  <c r="D49" i="39" a="1"/>
  <c r="AD926" i="9"/>
  <c r="E451" i="39" a="1"/>
  <c r="C925" i="39" a="1"/>
  <c r="AD3987" i="9"/>
  <c r="I865" i="39" a="1"/>
  <c r="F881" i="39" a="1"/>
  <c r="C781" i="39" a="1"/>
  <c r="D914" i="39" a="1"/>
  <c r="D386" i="39" a="1"/>
  <c r="AD2937" i="9"/>
  <c r="E684" i="39" a="1"/>
  <c r="D746" i="39" a="1"/>
  <c r="AD2599" i="9"/>
  <c r="F168" i="39" a="1"/>
  <c r="AD750" i="9"/>
  <c r="D256" i="39" a="1"/>
  <c r="AD554" i="9"/>
  <c r="E664" i="39" a="1"/>
  <c r="F91" i="39" a="1"/>
  <c r="C330" i="39" a="1"/>
  <c r="G396" i="39" a="1"/>
  <c r="I566" i="39" a="1"/>
  <c r="AD2960" i="9"/>
  <c r="AD4467" i="9"/>
  <c r="D633" i="39" a="1"/>
  <c r="E794" i="39" a="1"/>
  <c r="AD395" i="9"/>
  <c r="B6" i="12"/>
  <c r="AD1009" i="9"/>
  <c r="AD4297" i="9"/>
  <c r="E582" i="39" a="1"/>
  <c r="AD1851" i="9"/>
  <c r="AD3071" i="9"/>
  <c r="AD2073" i="9"/>
  <c r="AD1751" i="9"/>
  <c r="AD1092" i="9"/>
  <c r="F985" i="39" a="1"/>
  <c r="AD2939" i="9"/>
  <c r="AD975" i="9"/>
  <c r="AD610" i="9"/>
  <c r="AD3613" i="9"/>
  <c r="D791" i="39" a="1"/>
  <c r="H629" i="39" a="1"/>
  <c r="G835" i="39" a="1"/>
  <c r="D490" i="39" a="1"/>
  <c r="AD2681" i="9"/>
  <c r="AD2092" i="9"/>
  <c r="C1007" i="39" a="1"/>
  <c r="AD3130" i="9"/>
  <c r="H961" i="39" a="1"/>
  <c r="AD4396" i="9"/>
  <c r="AD4144" i="9"/>
  <c r="E954" i="39" a="1"/>
  <c r="AD1361" i="9"/>
  <c r="AD2434" i="9"/>
  <c r="D290" i="39" a="1"/>
  <c r="G812" i="39" a="1"/>
  <c r="AD3253" i="9"/>
  <c r="E867" i="39" a="1"/>
  <c r="AD1974" i="9"/>
  <c r="C310" i="39" a="1"/>
  <c r="AD3815" i="9"/>
  <c r="AD3846" i="9"/>
  <c r="AD686" i="9"/>
  <c r="AD4341" i="9"/>
  <c r="AD2837" i="9"/>
  <c r="AD3762" i="9"/>
  <c r="D554" i="39" a="1"/>
  <c r="H545" i="39" a="1"/>
  <c r="I843" i="39" a="1"/>
  <c r="AD3022" i="9"/>
  <c r="AD994" i="9"/>
  <c r="AD1270" i="9"/>
  <c r="F824" i="39" a="1"/>
  <c r="E783" i="39" a="1"/>
  <c r="H910" i="39" a="1"/>
  <c r="AD2622" i="9"/>
  <c r="AD2114" i="9"/>
  <c r="G667" i="39" a="1"/>
  <c r="AD113" i="9"/>
  <c r="AD2275" i="9"/>
  <c r="H929" i="39" a="1"/>
  <c r="AD2205" i="9"/>
  <c r="H265" i="39" a="1"/>
  <c r="F675" i="39" a="1"/>
  <c r="G579" i="39" a="1"/>
  <c r="H988" i="39" a="1"/>
  <c r="E52" i="39" a="1"/>
  <c r="AD749" i="9"/>
  <c r="AD1844" i="9"/>
  <c r="AD1897" i="9"/>
  <c r="AD1040" i="9"/>
  <c r="AD3351" i="9"/>
  <c r="C446" i="39" a="1"/>
  <c r="AD2674" i="9"/>
  <c r="AD2528" i="9"/>
  <c r="AD770" i="9"/>
  <c r="AD2483" i="9"/>
  <c r="C973" i="39" a="1"/>
  <c r="AD2522" i="9"/>
  <c r="G826" i="39" a="1"/>
  <c r="C712" i="39" a="1"/>
  <c r="AD49" i="9"/>
  <c r="H699" i="39" a="1"/>
  <c r="G291" i="39" a="1"/>
  <c r="AD1077" i="9"/>
  <c r="I439" i="39" a="1"/>
  <c r="AD2623" i="9"/>
  <c r="AD725" i="9"/>
  <c r="E699" i="39" a="1"/>
  <c r="E775" i="39" a="1"/>
  <c r="AD4433" i="9"/>
  <c r="I896" i="39" a="1"/>
  <c r="AD1743" i="9"/>
  <c r="I565" i="39" a="1"/>
  <c r="C121" i="39" a="1"/>
  <c r="E955" i="39" a="1"/>
  <c r="AD2526" i="9"/>
  <c r="I713" i="39" a="1"/>
  <c r="AD480" i="9"/>
  <c r="F498" i="39" a="1"/>
  <c r="I658" i="39" a="1"/>
  <c r="AD1283" i="9"/>
  <c r="E960" i="39" a="1"/>
  <c r="AD121" i="9"/>
  <c r="C135" i="39" a="1"/>
  <c r="E419" i="39" a="1"/>
  <c r="B139" i="12"/>
  <c r="F116" i="39" a="1"/>
  <c r="AD3684" i="9"/>
  <c r="AD2859" i="9"/>
  <c r="AD289" i="9"/>
  <c r="AD292" i="9"/>
  <c r="G998" i="39" a="1"/>
  <c r="C807" i="39" a="1"/>
  <c r="AD709" i="9"/>
  <c r="I101" i="39" a="1"/>
  <c r="C159" i="39" a="1"/>
  <c r="AD4300" i="9"/>
  <c r="AD1292" i="9"/>
  <c r="C319" i="39" a="1"/>
  <c r="D969" i="39" a="1"/>
  <c r="AD4070" i="9"/>
  <c r="AD455" i="9"/>
  <c r="I829" i="39" a="1"/>
  <c r="C571" i="39" a="1"/>
  <c r="F384" i="39" a="1"/>
  <c r="AD1786" i="9"/>
  <c r="AD22" i="9"/>
  <c r="D572" i="39" a="1"/>
  <c r="G403" i="39" a="1"/>
  <c r="I203" i="39" a="1"/>
  <c r="F734" i="39" a="1"/>
  <c r="D682" i="39" a="1"/>
  <c r="F316" i="39" a="1"/>
  <c r="AD2346" i="9"/>
  <c r="G144" i="39" a="1"/>
  <c r="AD2738" i="9"/>
  <c r="AD2127" i="9"/>
  <c r="AD2834" i="9"/>
  <c r="B154" i="12"/>
  <c r="AD2577" i="9"/>
  <c r="AD677" i="9"/>
  <c r="AD4324" i="9"/>
  <c r="AD3927" i="9"/>
  <c r="AD3247" i="9"/>
  <c r="AD3505" i="9"/>
  <c r="I26" i="39" a="1"/>
  <c r="E863" i="39" a="1"/>
  <c r="E848" i="39" a="1"/>
  <c r="F738" i="39" a="1"/>
  <c r="E976" i="39" a="1"/>
  <c r="AD2491" i="9"/>
  <c r="AD2545" i="9"/>
  <c r="I119" i="39" a="1"/>
  <c r="E366" i="39" a="1"/>
  <c r="AD2601" i="9"/>
  <c r="G834" i="39" a="1"/>
  <c r="D901" i="39" a="1"/>
  <c r="B39" i="12"/>
  <c r="G492" i="39" a="1"/>
  <c r="AD398" i="9"/>
  <c r="AD776" i="9"/>
  <c r="I730" i="39" a="1"/>
  <c r="AD2300" i="9"/>
  <c r="B56" i="12"/>
  <c r="AD1130" i="9"/>
  <c r="AD1416" i="9"/>
  <c r="E373" i="39" a="1"/>
  <c r="E818" i="39" a="1"/>
  <c r="AD3166" i="9"/>
  <c r="AD2603" i="9"/>
  <c r="F831" i="39" a="1"/>
  <c r="D528" i="39" a="1"/>
  <c r="G953" i="39" a="1"/>
  <c r="H484" i="39" a="1"/>
  <c r="AD3876" i="9"/>
  <c r="AD2553" i="9"/>
  <c r="F187" i="39" a="1"/>
  <c r="AD1810" i="9"/>
  <c r="C463" i="39" a="1"/>
  <c r="E356" i="39" a="1"/>
  <c r="I615" i="39" a="1"/>
  <c r="AD4338" i="9"/>
  <c r="H592" i="39" a="1"/>
  <c r="AD2926" i="9"/>
  <c r="AD1113" i="9"/>
  <c r="AD158" i="9"/>
  <c r="H43" i="39" a="1"/>
  <c r="G357" i="39" a="1"/>
  <c r="I923" i="39" a="1"/>
  <c r="I949" i="39" a="1"/>
  <c r="B97" i="12"/>
  <c r="AD4461" i="9"/>
  <c r="AD578" i="9"/>
  <c r="E425" i="39" a="1"/>
  <c r="AD1616" i="9"/>
  <c r="B125" i="12"/>
  <c r="H880" i="39" a="1"/>
  <c r="D675" i="39" a="1"/>
  <c r="AD779" i="9"/>
  <c r="C553" i="39" a="1"/>
  <c r="E872" i="39" a="1"/>
  <c r="AD682" i="9"/>
  <c r="AD2351" i="9"/>
  <c r="AD2758" i="9"/>
  <c r="AD3916" i="9"/>
  <c r="AD1295" i="9"/>
  <c r="AD4485" i="9"/>
  <c r="AD1279" i="9"/>
  <c r="AD3604" i="9"/>
  <c r="AD28" i="9"/>
  <c r="D499" i="39" a="1"/>
  <c r="G481" i="39" a="1"/>
  <c r="AD1216" i="9"/>
  <c r="H412" i="39" a="1"/>
  <c r="AD3264" i="9"/>
  <c r="G680" i="39" a="1"/>
  <c r="F839" i="39" a="1"/>
  <c r="F624" i="39" a="1"/>
  <c r="E299" i="39" a="1"/>
  <c r="B173" i="12"/>
  <c r="AD214" i="9"/>
  <c r="E670" i="39" a="1"/>
  <c r="E707" i="39" a="1"/>
  <c r="G546" i="39" a="1"/>
  <c r="F875" i="39" a="1"/>
  <c r="AD2204" i="9"/>
  <c r="E759" i="39" a="1"/>
  <c r="D823" i="39" a="1"/>
  <c r="D936" i="39" a="1"/>
  <c r="C552" i="39" a="1"/>
  <c r="H319" i="39" a="1"/>
  <c r="AD4285" i="9"/>
  <c r="H932" i="39" a="1"/>
  <c r="AD1352" i="9"/>
  <c r="C228" i="39" a="1"/>
  <c r="AD3799" i="9"/>
  <c r="F969" i="39" a="1"/>
  <c r="AD3875" i="9"/>
  <c r="AD3432" i="9"/>
  <c r="AD1965" i="9"/>
  <c r="AD769" i="9"/>
  <c r="AD1903" i="9"/>
  <c r="AD1728" i="9"/>
  <c r="D801" i="39" a="1"/>
  <c r="B47" i="12"/>
  <c r="AD2409" i="9"/>
  <c r="AD2241" i="9"/>
  <c r="H816" i="39" a="1"/>
  <c r="AD3240" i="9"/>
  <c r="G804" i="39" a="1"/>
  <c r="AD1243" i="9"/>
  <c r="F727" i="39" a="1"/>
  <c r="AD958" i="9"/>
  <c r="F809" i="39" a="1"/>
  <c r="AD189" i="9"/>
  <c r="AD3581" i="9"/>
  <c r="C490" i="39" a="1"/>
  <c r="AD991" i="9"/>
  <c r="H38" i="39" a="1"/>
  <c r="D93" i="39" a="1"/>
  <c r="H944" i="39" a="1"/>
  <c r="H866" i="39" a="1"/>
  <c r="AD4001" i="9"/>
  <c r="I795" i="39" a="1"/>
  <c r="AD1001" i="9"/>
  <c r="AD2769" i="9"/>
  <c r="D717" i="39" a="1"/>
  <c r="H249" i="39" a="1"/>
  <c r="E330" i="39" a="1"/>
  <c r="I970" i="39" a="1"/>
  <c r="I715" i="39" a="1"/>
  <c r="C803" i="39" a="1"/>
  <c r="AD3813" i="9"/>
  <c r="AD2657" i="9"/>
  <c r="D195" i="39" a="1"/>
  <c r="E754" i="39" a="1"/>
  <c r="C541" i="39" a="1"/>
  <c r="AD4497" i="9"/>
  <c r="D267" i="39" a="1"/>
  <c r="I100" i="39" a="1"/>
  <c r="AD3964" i="9"/>
  <c r="AD15" i="9"/>
  <c r="E755" i="39" a="1"/>
  <c r="AD2855" i="9"/>
  <c r="G615" i="39" a="1"/>
  <c r="AD3721" i="9"/>
  <c r="G674" i="39" a="1"/>
  <c r="AD2264" i="9"/>
  <c r="C952" i="39" a="1"/>
  <c r="D424" i="39" a="1"/>
  <c r="F803" i="39" a="1"/>
  <c r="E866" i="39" a="1"/>
  <c r="E887" i="39" a="1"/>
  <c r="AD1573" i="9"/>
  <c r="AD3045" i="9"/>
  <c r="G484" i="39" a="1"/>
  <c r="AD64" i="9"/>
  <c r="AD469" i="9"/>
  <c r="AD76" i="9"/>
  <c r="E407" i="39" a="1"/>
  <c r="H402" i="39" a="1"/>
  <c r="AD3837" i="9"/>
  <c r="C713" i="39" a="1"/>
  <c r="AD3357" i="9"/>
  <c r="G61" i="39" a="1"/>
  <c r="I994" i="39" a="1"/>
  <c r="E834" i="39" a="1"/>
  <c r="AD667" i="9"/>
  <c r="AD1288" i="9"/>
  <c r="AD1998" i="9"/>
  <c r="AD3530" i="9"/>
  <c r="E768" i="39" a="1"/>
  <c r="AD3117" i="9"/>
  <c r="AD519" i="9"/>
  <c r="C555" i="39" a="1"/>
  <c r="I562" i="39" a="1"/>
  <c r="AD3745" i="9"/>
  <c r="D53" i="39" a="1"/>
  <c r="AD2482" i="9"/>
  <c r="AD145" i="9"/>
  <c r="C629" i="39" a="1"/>
  <c r="C18" i="39" a="1"/>
  <c r="AD3315" i="9"/>
  <c r="C356" i="39" a="1"/>
  <c r="AD3121" i="9"/>
  <c r="F829" i="39" a="1"/>
  <c r="I116" i="39" a="1"/>
  <c r="D511" i="39" a="1"/>
  <c r="AD3933" i="9"/>
  <c r="C353" i="39" a="1"/>
  <c r="D531" i="39" a="1"/>
  <c r="C567" i="39" a="1"/>
  <c r="I574" i="39" a="1"/>
  <c r="H734" i="39" a="1"/>
  <c r="G658" i="39" a="1"/>
  <c r="I371" i="39" a="1"/>
  <c r="AD4151" i="9"/>
  <c r="I755" i="39" a="1"/>
  <c r="AD3484" i="9"/>
  <c r="D825" i="39" a="1"/>
  <c r="AD619" i="9"/>
  <c r="C283" i="39" a="1"/>
  <c r="AD648" i="9"/>
  <c r="AD2802" i="9"/>
  <c r="G44" i="39" a="1"/>
  <c r="D150" i="39" a="1"/>
  <c r="AD2615" i="9"/>
  <c r="E524" i="39" a="1"/>
  <c r="D349" i="39" a="1"/>
  <c r="F909" i="39" a="1"/>
  <c r="AD3148" i="9"/>
  <c r="AD90" i="9"/>
  <c r="AD3557" i="9"/>
  <c r="AD1452" i="9"/>
  <c r="H819" i="39" a="1"/>
  <c r="C267" i="39" a="1"/>
  <c r="AD1877" i="9"/>
  <c r="B172" i="12"/>
  <c r="I257" i="39" a="1"/>
  <c r="AD3056" i="9"/>
  <c r="AD1734" i="9"/>
  <c r="AD3493" i="9"/>
  <c r="AD4327" i="9"/>
  <c r="AD1747" i="9"/>
  <c r="C366" i="39" a="1"/>
  <c r="E139" i="39" a="1"/>
  <c r="G369" i="39" a="1"/>
  <c r="E671" i="39" a="1"/>
  <c r="C429" i="39" a="1"/>
  <c r="AD1176" i="9"/>
  <c r="AD743" i="9"/>
  <c r="AD2688" i="9"/>
  <c r="AD97" i="9"/>
  <c r="AD1534" i="9"/>
  <c r="F344" i="39" a="1"/>
  <c r="AD3069" i="9"/>
  <c r="H968" i="39" a="1"/>
  <c r="G327" i="39" a="1"/>
  <c r="AD3537" i="9"/>
  <c r="AD3248" i="9"/>
  <c r="C450" i="39" a="1"/>
  <c r="AD3567" i="9"/>
  <c r="F989" i="39" a="1"/>
  <c r="E1016" i="39" a="1"/>
  <c r="AD3099" i="9"/>
  <c r="D615" i="39" a="1"/>
  <c r="E716" i="39" a="1"/>
  <c r="AD4325" i="9"/>
  <c r="AD1934" i="9"/>
  <c r="AD4306" i="9"/>
  <c r="AD840" i="9"/>
  <c r="AD262" i="9"/>
  <c r="AD4055" i="9"/>
  <c r="AD2696" i="9"/>
  <c r="AD671" i="9"/>
  <c r="AD1051" i="9"/>
  <c r="F860" i="39" a="1"/>
  <c r="AD4012" i="9"/>
  <c r="AD1355" i="9"/>
  <c r="B141" i="12"/>
  <c r="AD946" i="9"/>
  <c r="AD2417" i="9"/>
  <c r="AD1871" i="9"/>
  <c r="I750" i="39" a="1"/>
  <c r="AD1647" i="9"/>
  <c r="C673" i="39" a="1"/>
  <c r="AD3503" i="9"/>
  <c r="G159" i="39" a="1"/>
  <c r="AD2848" i="9"/>
  <c r="I500" i="39" a="1"/>
  <c r="AD603" i="9"/>
  <c r="AD1693" i="9"/>
  <c r="AD850" i="9"/>
  <c r="I82" i="39" a="1"/>
  <c r="AD2983" i="9"/>
  <c r="AD3132" i="9"/>
  <c r="I807" i="39" a="1"/>
  <c r="G457" i="39" a="1"/>
  <c r="AD3880" i="9"/>
  <c r="C256" i="39" a="1"/>
  <c r="AD3243" i="9"/>
  <c r="AD4166" i="9"/>
  <c r="E687" i="39" a="1"/>
  <c r="AD106" i="9"/>
  <c r="AD701" i="9"/>
  <c r="D451" i="39" a="1"/>
  <c r="AD2935" i="9"/>
  <c r="AD3137" i="9"/>
  <c r="AD4010" i="9"/>
  <c r="E751" i="39" a="1"/>
  <c r="AD4428" i="9"/>
  <c r="C1001" i="39" a="1"/>
  <c r="AD2303" i="9"/>
  <c r="AD423" i="9"/>
  <c r="G923" i="39" a="1"/>
  <c r="AD4369" i="9"/>
  <c r="AD3533" i="9"/>
  <c r="AD2554" i="9"/>
  <c r="E757" i="39" a="1"/>
  <c r="AD2384" i="9"/>
  <c r="I333" i="39" a="1"/>
  <c r="I683" i="39" a="1"/>
  <c r="AD791" i="9"/>
  <c r="C613" i="39" a="1"/>
  <c r="AD2684" i="9"/>
  <c r="AD3685" i="9"/>
  <c r="B13" i="12"/>
  <c r="AD176" i="9"/>
  <c r="AD3827" i="9"/>
  <c r="E364" i="39" a="1"/>
  <c r="H46" i="39" a="1"/>
  <c r="AD1915" i="9"/>
  <c r="AD1654" i="9"/>
  <c r="F998" i="39" a="1"/>
  <c r="D365" i="39" a="1"/>
  <c r="AD1190" i="9"/>
  <c r="B168" i="12"/>
  <c r="AD2047" i="9"/>
  <c r="C30" i="39" a="1"/>
  <c r="C927" i="39" a="1"/>
  <c r="AD3906" i="9"/>
  <c r="AD3803" i="9"/>
  <c r="AD1462" i="9"/>
  <c r="H106" i="39" a="1"/>
  <c r="AD4335" i="9"/>
  <c r="G800" i="39" a="1"/>
  <c r="AD1729" i="9"/>
  <c r="AD2450" i="9"/>
  <c r="H40" i="39" a="1"/>
  <c r="F733" i="39" a="1"/>
  <c r="C300" i="39" a="1"/>
  <c r="H749" i="39" a="1"/>
  <c r="AD4322" i="9"/>
  <c r="F194" i="39" a="1"/>
  <c r="AD223" i="9"/>
  <c r="E674" i="39" a="1"/>
  <c r="AD1071" i="9"/>
  <c r="AD4138" i="9"/>
  <c r="E84" i="39" a="1"/>
  <c r="H558" i="39" a="1"/>
  <c r="I764" i="39" a="1"/>
  <c r="F1020" i="39" a="1"/>
  <c r="D222" i="39" a="1"/>
  <c r="AD1525" i="9"/>
  <c r="AD46" i="9"/>
  <c r="E527" i="39" a="1"/>
  <c r="F957" i="39" a="1"/>
  <c r="AD4494" i="9"/>
  <c r="E498" i="39" a="1"/>
  <c r="AD3473" i="9"/>
  <c r="AD4067" i="9"/>
  <c r="AD2872" i="9"/>
  <c r="E964" i="39" a="1"/>
  <c r="AD291" i="9"/>
  <c r="AD2532" i="9"/>
  <c r="D661" i="39" a="1"/>
  <c r="AD1733" i="9"/>
  <c r="AD3441" i="9"/>
  <c r="I526" i="39" a="1"/>
  <c r="E388" i="39" a="1"/>
  <c r="C311" i="39" a="1"/>
  <c r="AD1719" i="9"/>
  <c r="AD2567" i="9"/>
  <c r="I935" i="39" a="1"/>
  <c r="H583" i="39" a="1"/>
  <c r="G238" i="39" a="1"/>
  <c r="AD867" i="9"/>
  <c r="AD410" i="9"/>
  <c r="F557" i="39" a="1"/>
  <c r="AD853" i="9"/>
  <c r="AD4337" i="9"/>
  <c r="AD2485" i="9"/>
  <c r="H936" i="39" a="1"/>
  <c r="AD3836" i="9"/>
  <c r="AD976" i="9"/>
  <c r="AD4282" i="9"/>
  <c r="C359" i="39" a="1"/>
  <c r="AD1342" i="9"/>
  <c r="H7" i="6"/>
  <c r="AD3093" i="9"/>
  <c r="AD439" i="9"/>
  <c r="H826" i="39" a="1"/>
  <c r="F148" i="39" a="1"/>
  <c r="G112" i="39" a="1"/>
  <c r="AD3542" i="9"/>
  <c r="AD1477" i="9"/>
  <c r="H310" i="39" a="1"/>
  <c r="G228" i="39" a="1"/>
  <c r="AD1296" i="9"/>
  <c r="AD3001" i="9"/>
  <c r="AD3785" i="9"/>
  <c r="AD2175" i="9"/>
  <c r="H836" i="39" a="1"/>
  <c r="H163" i="39" a="1"/>
  <c r="G990" i="39" a="1"/>
  <c r="E629" i="39" a="1"/>
  <c r="E643" i="39" a="1"/>
  <c r="C79" i="39" a="1"/>
  <c r="E1009" i="39" a="1"/>
  <c r="F880" i="39" a="1"/>
  <c r="AD4035" i="9"/>
  <c r="AD2716" i="9"/>
  <c r="D799" i="39" a="1"/>
  <c r="C65" i="39" a="1"/>
  <c r="C48" i="39" a="1"/>
  <c r="C551" i="39" a="1"/>
  <c r="AD482" i="9"/>
  <c r="H578" i="39" a="1"/>
  <c r="C964" i="39" a="1"/>
  <c r="AD595" i="9"/>
  <c r="AD2774" i="9"/>
  <c r="G7" i="6"/>
  <c r="AD1421" i="9"/>
  <c r="D15" i="39" a="1"/>
  <c r="D513" i="39" a="1"/>
  <c r="E978" i="39" a="1"/>
  <c r="I777" i="39" a="1"/>
  <c r="AD3663" i="9"/>
  <c r="AD3723" i="9"/>
  <c r="I646" i="39" a="1"/>
  <c r="AD207" i="9"/>
  <c r="C936" i="39" a="1"/>
  <c r="AD190" i="9"/>
  <c r="H428" i="39" a="1"/>
  <c r="AD773" i="9"/>
  <c r="I475" i="39" a="1"/>
  <c r="AD3930" i="9"/>
  <c r="H895" i="39" a="1"/>
  <c r="G607" i="39" a="1"/>
  <c r="AD1196" i="9"/>
  <c r="AD4123" i="9"/>
  <c r="AD4388" i="9"/>
  <c r="C59" i="39" a="1"/>
  <c r="AD1488" i="9"/>
  <c r="AD1265" i="9"/>
  <c r="AD3214" i="9"/>
  <c r="AD4352" i="9"/>
  <c r="AD2072" i="9"/>
  <c r="AD2034" i="9"/>
  <c r="F346" i="39" a="1"/>
  <c r="G489" i="39" a="1"/>
  <c r="C312" i="39" a="1"/>
  <c r="E384" i="39" a="1"/>
  <c r="AD606" i="9"/>
  <c r="AD1821" i="9"/>
  <c r="AD1672" i="9"/>
  <c r="C731" i="39" a="1"/>
  <c r="AD3801" i="9"/>
  <c r="F69" i="39" a="1"/>
  <c r="I861" i="39" a="1"/>
  <c r="AD2662" i="9"/>
  <c r="D115" i="39" a="1"/>
  <c r="D736" i="39" a="1"/>
  <c r="E329" i="39" a="1"/>
  <c r="AD226" i="9"/>
  <c r="AD1172" i="9"/>
  <c r="AD3321" i="9"/>
  <c r="F272" i="39" a="1"/>
  <c r="AD1555" i="9"/>
  <c r="H899" i="39" a="1"/>
  <c r="AD1215" i="9"/>
  <c r="AD3515" i="9"/>
  <c r="E545" i="39" a="1"/>
  <c r="AD259" i="9"/>
  <c r="AD4087" i="9"/>
  <c r="AD1370" i="9"/>
  <c r="AD2457" i="9"/>
  <c r="H780" i="39" a="1"/>
  <c r="H849" i="39" a="1"/>
  <c r="AD3236" i="9"/>
  <c r="C49" i="39" a="1"/>
  <c r="D16" i="39" a="1"/>
  <c r="I991" i="39" a="1"/>
  <c r="G87" i="39" a="1"/>
  <c r="AD2388" i="9"/>
  <c r="I299" i="39" a="1"/>
  <c r="G390" i="39" a="1"/>
  <c r="AD1783" i="9"/>
  <c r="D888" i="39" a="1"/>
  <c r="C886" i="39" a="1"/>
  <c r="B2" i="12"/>
  <c r="D907" i="39" a="1"/>
  <c r="C769" i="39" a="1"/>
  <c r="H921" i="39" a="1"/>
  <c r="AD915" i="9"/>
  <c r="B165" i="12"/>
  <c r="AD1542" i="9"/>
  <c r="H812" i="39" a="1"/>
  <c r="AD3372" i="9"/>
  <c r="AD2342" i="9"/>
  <c r="I1008" i="39" a="1"/>
  <c r="AD3960" i="9"/>
  <c r="C307" i="39" a="1"/>
  <c r="C412" i="39" a="1"/>
  <c r="C257" i="39" a="1"/>
  <c r="AD702" i="9"/>
  <c r="F176" i="39" a="1"/>
  <c r="I75" i="39" a="1"/>
  <c r="AD4269" i="9"/>
  <c r="G641" i="39" a="1"/>
  <c r="AD3786" i="9"/>
  <c r="AD3945" i="9"/>
  <c r="AD1253" i="9"/>
  <c r="C557" i="39" a="1"/>
  <c r="C309" i="39" a="1"/>
  <c r="AD45" i="9"/>
  <c r="AD4382" i="9"/>
  <c r="AD1171" i="9"/>
  <c r="AD2915" i="9"/>
  <c r="H871" i="39" a="1"/>
  <c r="C401" i="39" a="1"/>
  <c r="AD1479" i="9"/>
  <c r="AD268" i="9"/>
  <c r="AD4098" i="9"/>
  <c r="AD3672" i="9"/>
  <c r="H234" i="39" a="1"/>
  <c r="AD137" i="9"/>
  <c r="D778" i="39" a="1"/>
  <c r="G538" i="39" a="1"/>
  <c r="AD663" i="9"/>
  <c r="F890" i="39" a="1"/>
  <c r="G659" i="39" a="1"/>
  <c r="AD2441" i="9"/>
  <c r="AD4286" i="9"/>
  <c r="H422" i="39" a="1"/>
  <c r="F444" i="39" a="1"/>
  <c r="E420" i="39" a="1"/>
  <c r="G686" i="39" a="1"/>
  <c r="AD1815" i="9"/>
  <c r="AD182" i="9"/>
  <c r="C922" i="39" a="1"/>
  <c r="AD1938" i="9"/>
  <c r="D908" i="39" a="1"/>
  <c r="AD3779" i="9"/>
  <c r="H53" i="39" a="1"/>
  <c r="AD2600" i="9"/>
  <c r="D482" i="39" a="1"/>
  <c r="H481" i="39" a="1"/>
  <c r="AD611" i="9"/>
  <c r="AD352" i="9"/>
  <c r="AD585" i="9"/>
  <c r="G976" i="39" a="1"/>
  <c r="E276" i="39" a="1"/>
  <c r="C392" i="39" a="1"/>
  <c r="AD912" i="9"/>
  <c r="AD2519" i="9"/>
  <c r="AD3393" i="9"/>
  <c r="AD3212" i="9"/>
  <c r="AD116" i="9"/>
  <c r="AD1117" i="9"/>
  <c r="G219" i="39" a="1"/>
  <c r="H48" i="39" a="1"/>
  <c r="D389" i="39" a="1"/>
  <c r="C882" i="39" a="1"/>
  <c r="H934" i="39" a="1"/>
  <c r="H323" i="39" a="1"/>
  <c r="AD2632" i="9"/>
  <c r="AD3075" i="9"/>
  <c r="F151" i="39" a="1"/>
  <c r="AD4425" i="9"/>
  <c r="AD3335" i="9"/>
  <c r="D995" i="39" a="1"/>
  <c r="AD922" i="9"/>
  <c r="I553" i="39" a="1"/>
  <c r="AD3768" i="9"/>
  <c r="AD3178" i="9"/>
  <c r="AD4142" i="9"/>
  <c r="AD4310" i="9"/>
  <c r="F508" i="39" a="1"/>
  <c r="AD1762" i="9"/>
  <c r="F538" i="39" a="1"/>
  <c r="AD1760" i="9"/>
  <c r="B77" i="12"/>
  <c r="AD452" i="9"/>
  <c r="AD2944" i="9"/>
  <c r="E634" i="39" a="1"/>
  <c r="AD1972" i="9"/>
  <c r="AD2970" i="9"/>
  <c r="AD4313" i="9"/>
  <c r="AD3138" i="9"/>
  <c r="H410" i="39" a="1"/>
  <c r="AD3012" i="9"/>
  <c r="AD3067" i="9"/>
  <c r="AD2720" i="9"/>
  <c r="AD2410" i="9"/>
  <c r="AD3431" i="9"/>
  <c r="H1002" i="39" a="1"/>
  <c r="AD3610" i="9"/>
  <c r="I883" i="39" a="1"/>
  <c r="H262" i="39" a="1"/>
  <c r="AD2779" i="9"/>
  <c r="C378" i="39" a="1"/>
  <c r="C227" i="39" a="1"/>
  <c r="D487" i="39" a="1"/>
  <c r="C599" i="39" a="1"/>
  <c r="C583" i="39" a="1"/>
  <c r="AD134" i="9"/>
  <c r="AD3287" i="9"/>
  <c r="D201" i="39" a="1"/>
  <c r="I130" i="39" a="1"/>
  <c r="AD755" i="9"/>
  <c r="C617" i="39" a="1"/>
  <c r="AD2031" i="9"/>
  <c r="C481" i="39" a="1"/>
  <c r="AD255" i="9"/>
  <c r="I838" i="39" a="1"/>
  <c r="AD288" i="9"/>
  <c r="D142" i="39" a="1"/>
  <c r="AD294" i="9"/>
  <c r="G958" i="39" a="1"/>
  <c r="AD1191" i="9"/>
  <c r="AD514" i="9"/>
  <c r="AD3385" i="9"/>
  <c r="E212" i="39" a="1"/>
  <c r="C162" i="39" a="1"/>
  <c r="AD4298" i="9"/>
  <c r="AD4201" i="9"/>
  <c r="F450" i="39" a="1"/>
  <c r="D535" i="39" a="1"/>
  <c r="AD1433" i="9"/>
  <c r="AD4411" i="9"/>
  <c r="AD201" i="9"/>
  <c r="I469" i="39" a="1"/>
  <c r="H270" i="39" a="1"/>
  <c r="H455" i="39" a="1"/>
  <c r="H911" i="39" a="1"/>
  <c r="AD1497" i="9"/>
  <c r="I664" i="39" a="1"/>
  <c r="D245" i="39" a="1"/>
  <c r="I685" i="39" a="1"/>
  <c r="AD904" i="9"/>
  <c r="AD1167" i="9"/>
  <c r="G727" i="39" a="1"/>
  <c r="AD3189" i="9"/>
  <c r="H943" i="39" a="1"/>
  <c r="AD4429" i="9"/>
  <c r="E877" i="39" a="1"/>
  <c r="AD637" i="9"/>
  <c r="AD1233" i="9"/>
  <c r="G52" i="39" a="1"/>
  <c r="AD2814" i="9"/>
  <c r="AD4228" i="9"/>
  <c r="D322" i="39" a="1"/>
  <c r="E732" i="39" a="1"/>
  <c r="AD3482" i="9"/>
  <c r="AD3025" i="9"/>
  <c r="AD4450" i="9"/>
  <c r="H17" i="6"/>
  <c r="AD827" i="9"/>
  <c r="H823" i="39" a="1"/>
  <c r="I223" i="39" a="1"/>
  <c r="AD3608" i="9"/>
  <c r="AD102" i="9"/>
  <c r="AD2365" i="9"/>
  <c r="C1003" i="39" a="1"/>
  <c r="AD2137" i="9"/>
  <c r="H203" i="39" a="1"/>
  <c r="H811" i="39" a="1"/>
  <c r="C82" i="39" a="1"/>
  <c r="AD4232" i="9"/>
  <c r="G975" i="39" a="1"/>
  <c r="H702" i="39" a="1"/>
  <c r="AD3154" i="9"/>
  <c r="AD3805" i="9"/>
  <c r="AD1828" i="9"/>
  <c r="AD2594" i="9"/>
  <c r="AD3338" i="9"/>
  <c r="H623" i="39" a="1"/>
  <c r="H873" i="39" a="1"/>
  <c r="AD3947" i="9"/>
  <c r="AD4435" i="9"/>
  <c r="C245" i="39" a="1"/>
  <c r="AD1348" i="9"/>
  <c r="F287" i="39" a="1"/>
  <c r="AD30" i="9"/>
  <c r="AD1609" i="9"/>
  <c r="B151" i="12"/>
  <c r="AD4342" i="9"/>
  <c r="AD1178" i="9"/>
  <c r="E784" i="39" a="1"/>
  <c r="AD849" i="9"/>
  <c r="AD1314" i="9"/>
  <c r="AD2467" i="9"/>
  <c r="AD2507" i="9"/>
  <c r="AD2816" i="9"/>
  <c r="AD760" i="9"/>
  <c r="AD252" i="9"/>
  <c r="AD2309" i="9"/>
  <c r="AD2709" i="9"/>
  <c r="F430" i="39" a="1"/>
  <c r="D314" i="39" a="1"/>
  <c r="F942" i="39" a="1"/>
  <c r="AD142" i="9"/>
  <c r="E621" i="39" a="1"/>
  <c r="H385" i="39" a="1"/>
  <c r="E689" i="39" a="1"/>
  <c r="D549" i="39" a="1"/>
  <c r="AD799" i="9"/>
  <c r="E679" i="39" a="1"/>
  <c r="E1013" i="39" a="1"/>
  <c r="H541" i="39" a="1"/>
  <c r="AD4383" i="9"/>
  <c r="AD413" i="9"/>
  <c r="AD687" i="9"/>
  <c r="G831" i="39" a="1"/>
  <c r="I465" i="39" a="1"/>
  <c r="C47" i="39" a="1"/>
  <c r="I474" i="39" a="1"/>
  <c r="AD744" i="9"/>
  <c r="D439" i="39" a="1"/>
  <c r="F931" i="39" a="1"/>
  <c r="E858" i="39" a="1"/>
  <c r="F1014" i="39" a="1"/>
  <c r="AD2536" i="9"/>
  <c r="G454" i="39" a="1"/>
  <c r="C880" i="39" a="1"/>
  <c r="C106" i="39" a="1"/>
  <c r="AD420" i="9"/>
  <c r="F372" i="39" a="1"/>
  <c r="AD2383" i="9"/>
  <c r="AD1834" i="9"/>
  <c r="AD2734" i="9"/>
  <c r="AD3809" i="9"/>
  <c r="AD446" i="9"/>
  <c r="D927" i="39" a="1"/>
  <c r="AD1910" i="9"/>
  <c r="AD1707" i="9"/>
  <c r="D752" i="39" a="1"/>
  <c r="E819" i="39" a="1"/>
  <c r="AD4311" i="9"/>
  <c r="AD3198" i="9"/>
  <c r="AD1673" i="9"/>
  <c r="AD4466" i="9"/>
  <c r="AD1311" i="9"/>
  <c r="AD1119" i="9"/>
  <c r="AD2580" i="9"/>
  <c r="AD997" i="9"/>
  <c r="C1006" i="39" a="1"/>
  <c r="AD357" i="9"/>
  <c r="AD845" i="9"/>
  <c r="AD415" i="9"/>
  <c r="F974" i="39" a="1"/>
  <c r="AD490" i="9"/>
  <c r="G773" i="39" a="1"/>
  <c r="G617" i="39" a="1"/>
  <c r="AD2431" i="9"/>
  <c r="E530" i="39" a="1"/>
  <c r="F448" i="39" a="1"/>
  <c r="G415" i="39" a="1"/>
  <c r="AD104" i="9"/>
  <c r="AD2218" i="9"/>
  <c r="AD3120" i="9"/>
  <c r="AD3289" i="9"/>
  <c r="AD301" i="9"/>
  <c r="G763" i="39" a="1"/>
  <c r="I811" i="39" a="1"/>
  <c r="AD3939" i="9"/>
  <c r="AD512" i="9"/>
  <c r="D109" i="39" a="1"/>
  <c r="C502" i="39" a="1"/>
  <c r="G627" i="39" a="1"/>
  <c r="AD668" i="9"/>
  <c r="H794" i="39" a="1"/>
  <c r="AD4370" i="9"/>
  <c r="G18" i="39" a="1"/>
  <c r="AD4081" i="9"/>
  <c r="E680" i="39" a="1"/>
  <c r="D524" i="39" a="1"/>
  <c r="AD241" i="9"/>
  <c r="AD553" i="9"/>
  <c r="D496" i="39" a="1"/>
  <c r="D944" i="39" a="1"/>
  <c r="AD1184" i="9"/>
  <c r="AD2896" i="9"/>
  <c r="AD2663" i="9"/>
  <c r="D985" i="39" a="1"/>
  <c r="I769" i="39" a="1"/>
  <c r="D116" i="39" a="1"/>
  <c r="C308" i="39" a="1"/>
  <c r="I259" i="39" a="1"/>
  <c r="D72" i="39" a="1"/>
  <c r="AD1929" i="9"/>
  <c r="H969" i="39" a="1"/>
  <c r="AD4093" i="9"/>
  <c r="AD2804" i="9"/>
  <c r="H471" i="39" a="1"/>
  <c r="AD3234" i="9"/>
  <c r="I1007" i="39" a="1"/>
  <c r="AD4215" i="9"/>
  <c r="F340" i="39" a="1"/>
  <c r="AD2515" i="9"/>
  <c r="AD1984" i="9"/>
  <c r="F730" i="39" a="1"/>
  <c r="AD1451" i="9"/>
  <c r="C787" i="39" a="1"/>
  <c r="AD893" i="9"/>
  <c r="AD1401" i="9"/>
  <c r="D703" i="39" a="1"/>
  <c r="C646" i="39" a="1"/>
  <c r="AD3449" i="9"/>
  <c r="F901" i="39" a="1"/>
  <c r="H272" i="39" a="1"/>
  <c r="AD517" i="9"/>
  <c r="AD902" i="9"/>
  <c r="AD442" i="9"/>
  <c r="C219" i="39" a="1"/>
  <c r="AD2963" i="9"/>
  <c r="E109" i="39" a="1"/>
  <c r="AD1612" i="9"/>
  <c r="AD3311" i="9"/>
  <c r="F757" i="39" a="1"/>
  <c r="E1001" i="39" a="1"/>
  <c r="AD738" i="9"/>
  <c r="AD2924" i="9"/>
  <c r="AD1369" i="9"/>
  <c r="F960" i="39" a="1"/>
  <c r="C913" i="39" a="1"/>
  <c r="AD99" i="9"/>
  <c r="C887" i="39" a="1"/>
  <c r="E673" i="39" a="1"/>
  <c r="E747" i="39" a="1"/>
  <c r="E446" i="39" a="1"/>
  <c r="AD3231" i="9"/>
  <c r="AD122" i="9"/>
  <c r="AD1550" i="9"/>
  <c r="AD4275" i="9"/>
  <c r="H817" i="39" a="1"/>
  <c r="AD1012" i="9"/>
  <c r="AD1847" i="9"/>
  <c r="AD4240" i="9"/>
  <c r="AD3019" i="9"/>
  <c r="D153" i="39" a="1"/>
  <c r="B45" i="12"/>
  <c r="H962" i="39" a="1"/>
  <c r="AD3783" i="9"/>
  <c r="AD1638" i="9"/>
  <c r="AD3027" i="9"/>
  <c r="AD2508" i="9"/>
  <c r="AD3963" i="9"/>
  <c r="D568" i="39" a="1"/>
  <c r="AD1230" i="9"/>
  <c r="AD1558" i="9"/>
  <c r="AD1625" i="9"/>
  <c r="AD3410" i="9"/>
  <c r="G588" i="39" a="1"/>
  <c r="C418" i="39" a="1"/>
  <c r="AD3864" i="9"/>
  <c r="AD1282" i="9"/>
  <c r="AD4431" i="9"/>
  <c r="I814" i="39" a="1"/>
  <c r="AD631" i="9"/>
  <c r="AD3224" i="9"/>
  <c r="C395" i="39" a="1"/>
  <c r="G240" i="39" a="1"/>
  <c r="AD1966" i="9"/>
  <c r="E519" i="39" a="1"/>
  <c r="AD1054" i="9"/>
  <c r="I894" i="39" a="1"/>
  <c r="H989" i="39" a="1"/>
  <c r="D980" i="39" a="1"/>
  <c r="AD193" i="9"/>
  <c r="F313" i="39" a="1"/>
  <c r="I620" i="39" a="1"/>
  <c r="G668" i="39" a="1"/>
  <c r="AD2298" i="9"/>
  <c r="AD175" i="9"/>
  <c r="AD1166" i="9"/>
  <c r="AD139" i="9"/>
  <c r="F836" i="39" a="1"/>
  <c r="AD402" i="9"/>
  <c r="F956" i="39" a="1"/>
  <c r="AD1832" i="9"/>
  <c r="F319" i="39" a="1"/>
  <c r="I946" i="39" a="1"/>
  <c r="AD4284" i="9"/>
  <c r="AD383" i="9"/>
  <c r="D832" i="39" a="1"/>
  <c r="AD1595" i="9"/>
  <c r="AD3249" i="9"/>
  <c r="D640" i="39" a="1"/>
  <c r="F620" i="39" a="1"/>
  <c r="AD1732" i="9"/>
  <c r="E842" i="39" a="1"/>
  <c r="C560" i="39" a="1"/>
  <c r="AD2617" i="9"/>
  <c r="AD1849" i="9"/>
  <c r="AD1859" i="9"/>
  <c r="AD678" i="9"/>
  <c r="AD3180" i="9"/>
  <c r="H655" i="39" a="1"/>
  <c r="AD1175" i="9"/>
  <c r="E816" i="39" a="1"/>
  <c r="AD2498" i="9"/>
  <c r="I762" i="39" a="1"/>
  <c r="D697" i="39" a="1"/>
  <c r="C574" i="39" a="1"/>
  <c r="I972" i="39" a="1"/>
  <c r="AD3694" i="9"/>
  <c r="AD3466" i="9"/>
  <c r="AD3704" i="9"/>
  <c r="C851" i="39" a="1"/>
  <c r="AD1990" i="9"/>
  <c r="AD2161" i="9"/>
  <c r="E403" i="39" a="1"/>
  <c r="C618" i="39" a="1"/>
  <c r="AD1538" i="9"/>
  <c r="E614" i="39" a="1"/>
  <c r="C845" i="39" a="1"/>
  <c r="AD4217" i="9"/>
  <c r="E667" i="39" a="1"/>
  <c r="AD1593" i="9"/>
  <c r="E45" i="39" a="1"/>
  <c r="F480" i="39" a="1"/>
  <c r="G302" i="39" a="1"/>
  <c r="AD3205" i="9"/>
  <c r="AD3973" i="9"/>
  <c r="C891" i="39" a="1"/>
  <c r="AD2214" i="9"/>
  <c r="AD351" i="9"/>
  <c r="H608" i="39" a="1"/>
  <c r="AD4110" i="9"/>
  <c r="AD17" i="9"/>
  <c r="C174" i="39" a="1"/>
  <c r="AD2195" i="9"/>
  <c r="G71" i="39" a="1"/>
  <c r="B161" i="12"/>
  <c r="AD1456" i="9"/>
  <c r="D553" i="39" a="1"/>
  <c r="AD3088" i="9"/>
  <c r="AD4025" i="9"/>
  <c r="F37" i="39" a="1"/>
  <c r="G776" i="39" a="1"/>
  <c r="F911" i="39" a="1"/>
  <c r="F446" i="39" a="1"/>
  <c r="D527" i="39" a="1"/>
  <c r="C933" i="39" a="1"/>
  <c r="I135" i="39" a="1"/>
  <c r="D295" i="39" a="1"/>
  <c r="AD3627" i="9"/>
  <c r="G921" i="39" a="1"/>
  <c r="AD2003" i="9"/>
  <c r="AD3477" i="9"/>
  <c r="C224" i="39" a="1"/>
  <c r="AD1799" i="9"/>
  <c r="C580" i="39" a="1"/>
  <c r="H611" i="39" a="1"/>
  <c r="AD1764" i="9"/>
  <c r="D790" i="39" a="1"/>
  <c r="H349" i="39" a="1"/>
  <c r="AD2978" i="9"/>
  <c r="AD494" i="9"/>
  <c r="AD1031" i="9"/>
  <c r="E443" i="39" a="1"/>
  <c r="AD1811" i="9"/>
  <c r="AD660" i="9"/>
  <c r="AD338" i="9"/>
  <c r="E981" i="39" a="1"/>
  <c r="AD933" i="9"/>
  <c r="AD2768" i="9"/>
  <c r="I520" i="39" a="1"/>
  <c r="AD2828" i="9"/>
  <c r="I781" i="39" a="1"/>
  <c r="C838" i="39" a="1"/>
  <c r="F935" i="39" a="1"/>
  <c r="G1008" i="39" a="1"/>
  <c r="H856" i="39" a="1"/>
  <c r="F573" i="39" a="1"/>
  <c r="G475" i="39" a="1"/>
  <c r="AD1474" i="9"/>
  <c r="F318" i="39" a="1"/>
  <c r="H742" i="39" a="1"/>
  <c r="AD327" i="9"/>
  <c r="D890" i="39" a="1"/>
  <c r="C895" i="39" a="1"/>
  <c r="AD3586" i="9"/>
  <c r="AD924" i="9"/>
  <c r="AD3518" i="9"/>
  <c r="AD3582" i="9"/>
  <c r="AD3566" i="9"/>
  <c r="AD2725" i="9"/>
  <c r="C516" i="39" a="1"/>
  <c r="H320" i="39" a="1"/>
  <c r="C837" i="39" a="1"/>
  <c r="F531" i="39" a="1"/>
  <c r="AD2647" i="9"/>
  <c r="B38" i="12"/>
  <c r="AD2456" i="9"/>
  <c r="AD227" i="9"/>
  <c r="AD2395" i="9"/>
  <c r="D1023" i="39" a="1"/>
  <c r="B53" i="12"/>
  <c r="AD4121" i="9"/>
  <c r="AD3109" i="9"/>
  <c r="AD1704" i="9"/>
  <c r="C377" i="39" a="1"/>
  <c r="I728" i="39" a="1"/>
  <c r="AD505" i="9"/>
  <c r="AD1581" i="9"/>
  <c r="F396" i="39" a="1"/>
  <c r="AD1447" i="9"/>
  <c r="AD1881" i="9"/>
  <c r="AD2735" i="9"/>
  <c r="AD1554" i="9"/>
  <c r="C84" i="39" a="1"/>
  <c r="AD1748" i="9"/>
  <c r="AD1995" i="9"/>
  <c r="B3" i="12"/>
  <c r="AD4026" i="9"/>
  <c r="I682" i="39" a="1"/>
  <c r="C211" i="39" a="1"/>
  <c r="AD2764" i="9"/>
  <c r="AD3756" i="9"/>
  <c r="C756" i="39" a="1"/>
  <c r="AD164" i="9"/>
  <c r="I155" i="39" a="1"/>
  <c r="E243" i="39" a="1"/>
  <c r="AD1358" i="9"/>
  <c r="AD364" i="9"/>
  <c r="AD2317" i="9"/>
  <c r="AD1060" i="9"/>
  <c r="D958" i="39" a="1"/>
  <c r="F720" i="39" a="1"/>
  <c r="AD3014" i="9"/>
  <c r="AD2146" i="9"/>
  <c r="AD1513" i="9"/>
  <c r="G570" i="39" a="1"/>
  <c r="D483" i="39" a="1"/>
  <c r="G344" i="39" a="1"/>
  <c r="I692" i="39" a="1"/>
  <c r="C635" i="39" a="1"/>
  <c r="AD1353" i="9"/>
  <c r="AD3301" i="9"/>
  <c r="AD1156" i="9"/>
  <c r="C235" i="39" a="1"/>
  <c r="AD539" i="9"/>
  <c r="AD4069" i="9"/>
  <c r="AD3226" i="9"/>
  <c r="I961" i="39" a="1"/>
  <c r="AD2946" i="9"/>
  <c r="I828" i="39" a="1"/>
  <c r="H687" i="39" a="1"/>
  <c r="C444" i="39" a="1"/>
  <c r="AD4347" i="9"/>
  <c r="AD1725" i="9"/>
  <c r="AD3501" i="9"/>
  <c r="H544" i="39" a="1"/>
  <c r="AD3332" i="9"/>
  <c r="E69" i="39" a="1"/>
  <c r="AD690" i="9"/>
  <c r="I920" i="39" a="1"/>
  <c r="H246" i="39" a="1"/>
  <c r="B100" i="12"/>
  <c r="F785" i="39" a="1"/>
  <c r="AD2150" i="9"/>
  <c r="AD1151" i="9"/>
  <c r="AD4412" i="9"/>
  <c r="AD400" i="9"/>
  <c r="AD1746" i="9"/>
  <c r="AD2054" i="9"/>
  <c r="F232" i="39" a="1"/>
  <c r="I481" i="39" a="1"/>
  <c r="I470" i="39" a="1"/>
  <c r="AD2091" i="9"/>
  <c r="C867" i="39" a="1"/>
  <c r="AD801" i="9"/>
  <c r="I65" i="39" a="1"/>
  <c r="H923" i="39" a="1"/>
  <c r="C1013" i="39" a="1"/>
  <c r="G964" i="39" a="1"/>
  <c r="AD359" i="9"/>
  <c r="C926" i="39" a="1"/>
  <c r="D885" i="39" a="1"/>
  <c r="E103" i="39" a="1"/>
  <c r="I529" i="39" a="1"/>
  <c r="I440" i="39" a="1"/>
  <c r="AD2661" i="9"/>
  <c r="E138" i="39" a="1"/>
  <c r="F302" i="39" a="1"/>
  <c r="E924" i="39" a="1"/>
  <c r="AD1677" i="9"/>
  <c r="AD4438" i="9"/>
  <c r="AD1596" i="9"/>
  <c r="AD3614" i="9"/>
  <c r="AD424" i="9"/>
  <c r="AD1227" i="9"/>
  <c r="F49" i="39" a="1"/>
  <c r="AD820" i="9"/>
  <c r="AD3714" i="9"/>
  <c r="AD3591" i="9"/>
  <c r="AD3036" i="9"/>
  <c r="C503" i="39" a="1"/>
  <c r="E312" i="39" a="1"/>
  <c r="AD2295" i="9"/>
  <c r="AD884" i="9"/>
  <c r="E214" i="39" a="1"/>
  <c r="G810" i="39" a="1"/>
  <c r="AD841" i="9"/>
  <c r="C433" i="39" a="1"/>
  <c r="AD500" i="9"/>
  <c r="C606" i="39" a="1"/>
  <c r="I844" i="39" a="1"/>
  <c r="F740" i="39" a="1"/>
  <c r="D258" i="39" a="1"/>
  <c r="AD2328" i="9"/>
  <c r="AD3943" i="9"/>
  <c r="B11" i="12"/>
  <c r="AD4319" i="9"/>
  <c r="H610" i="39" a="1"/>
  <c r="G517" i="39" a="1"/>
  <c r="C55" i="39" a="1"/>
  <c r="AD559" i="9"/>
  <c r="AD340" i="9"/>
  <c r="AD2665" i="9"/>
  <c r="H971" i="39" a="1"/>
  <c r="I702" i="39" a="1"/>
  <c r="AD3029" i="9"/>
  <c r="G757" i="39" a="1"/>
  <c r="AD1048" i="9"/>
  <c r="AD815" i="9"/>
  <c r="AD4009" i="9"/>
  <c r="I332" i="39" a="1"/>
  <c r="AD2315" i="9"/>
  <c r="H534" i="39" a="1"/>
  <c r="E695" i="39" a="1"/>
  <c r="AD1518" i="9"/>
  <c r="AD3592" i="9"/>
  <c r="AD1530" i="9"/>
  <c r="AD2462" i="9"/>
  <c r="E767" i="39" a="1"/>
  <c r="AD3769" i="9"/>
  <c r="AD2093" i="9"/>
  <c r="H959" i="39" a="1"/>
  <c r="I196" i="39" a="1"/>
  <c r="F598" i="39" a="1"/>
  <c r="D806" i="39" a="1"/>
  <c r="H990" i="39" a="1"/>
  <c r="AD2972" i="9"/>
  <c r="AD1546" i="9"/>
  <c r="D70" i="39" a="1"/>
  <c r="AD1526" i="9"/>
  <c r="D891" i="39" a="1"/>
  <c r="AD1543" i="9"/>
  <c r="H479" i="39" a="1"/>
  <c r="AD2160" i="9"/>
  <c r="AD3278" i="9"/>
  <c r="H892" i="39" a="1"/>
  <c r="AD608" i="9"/>
  <c r="AD323" i="9"/>
  <c r="G740" i="39" a="1"/>
  <c r="H731" i="39" a="1"/>
  <c r="AD388" i="9"/>
  <c r="D343" i="39" a="1"/>
  <c r="AD240" i="9"/>
  <c r="AD477" i="9"/>
  <c r="C761" i="39" a="1"/>
  <c r="H846" i="39" a="1"/>
  <c r="G391" i="39" a="1"/>
  <c r="F545" i="39" a="1"/>
  <c r="G394" i="39" a="1"/>
  <c r="E929" i="39" a="1"/>
  <c r="AD740" i="9"/>
  <c r="F529" i="39" a="1"/>
  <c r="AD4036" i="9"/>
  <c r="F513" i="39" a="1"/>
  <c r="AD3506" i="9"/>
  <c r="AD3281" i="9"/>
  <c r="AD1908" i="9"/>
  <c r="AD426" i="9"/>
  <c r="F792" i="39" a="1"/>
  <c r="E900" i="39" a="1"/>
  <c r="AD166" i="9"/>
  <c r="AD4376" i="9"/>
  <c r="AD3426" i="9"/>
  <c r="H744" i="39" a="1"/>
  <c r="E118" i="39" a="1"/>
  <c r="G670" i="39" a="1"/>
  <c r="D955" i="39" a="1"/>
  <c r="AD4006" i="9"/>
  <c r="F41" i="39" a="1"/>
  <c r="AD1345" i="9"/>
  <c r="AD2871" i="9"/>
  <c r="AD3552" i="9"/>
  <c r="AD2087" i="9"/>
  <c r="B43" i="12"/>
  <c r="G969" i="39" a="1"/>
  <c r="F230" i="39" a="1"/>
  <c r="AD3457" i="9"/>
  <c r="AD2649" i="9"/>
  <c r="C792" i="39" a="1"/>
  <c r="I602" i="39" a="1"/>
  <c r="B159" i="12"/>
  <c r="G316" i="39" a="1"/>
  <c r="AD1067" i="9"/>
  <c r="G753" i="39" a="1"/>
  <c r="I729" i="39" a="1"/>
  <c r="H698" i="39" a="1"/>
  <c r="AD3691" i="9"/>
  <c r="AD107" i="9"/>
  <c r="AD3710" i="9"/>
  <c r="I343" i="39" a="1"/>
  <c r="C191" i="39" a="1"/>
  <c r="H316" i="39" a="1"/>
  <c r="D169" i="39" a="1"/>
  <c r="H572" i="39" a="1"/>
  <c r="F606" i="39" a="1"/>
  <c r="E851" i="39" a="1"/>
  <c r="AD3340" i="9"/>
  <c r="C630" i="39" a="1"/>
  <c r="AD2673" i="9"/>
  <c r="G656" i="39" a="1"/>
  <c r="B162" i="12"/>
  <c r="AD724" i="9"/>
  <c r="AD3789" i="9"/>
  <c r="AD1618" i="9"/>
  <c r="AD4472" i="9"/>
  <c r="AD602" i="9"/>
  <c r="F601" i="39" a="1"/>
  <c r="F118" i="39" a="1"/>
  <c r="AD3941" i="9"/>
  <c r="G401" i="39" a="1"/>
  <c r="E850" i="39" a="1"/>
  <c r="B10" i="12"/>
  <c r="AD2458" i="9"/>
  <c r="AD4482" i="9"/>
  <c r="I393" i="39" a="1"/>
  <c r="AD3508" i="9"/>
  <c r="AD3792" i="9"/>
  <c r="AD3434" i="9"/>
  <c r="AD2940" i="9"/>
  <c r="AD78" i="9"/>
  <c r="F105" i="39" a="1"/>
  <c r="AD2843" i="9"/>
  <c r="F474" i="39" a="1"/>
  <c r="AD185" i="9"/>
  <c r="D1021" i="39" a="1"/>
  <c r="C638" i="39" a="1"/>
  <c r="C576" i="39" a="1"/>
  <c r="H300" i="39" a="1"/>
  <c r="AD224" i="9"/>
  <c r="D1011" i="39" a="1"/>
  <c r="AD464" i="9"/>
  <c r="AD2495" i="9"/>
  <c r="E573" i="39" a="1"/>
  <c r="AD1458" i="9"/>
  <c r="I614" i="39" a="1"/>
  <c r="AD3469" i="9"/>
  <c r="G917" i="39" a="1"/>
  <c r="AD363" i="9"/>
  <c r="AD2610" i="9"/>
  <c r="C60" i="39" a="1"/>
  <c r="F951" i="39" a="1"/>
  <c r="C711" i="39" a="1"/>
  <c r="E107" i="39" a="1"/>
  <c r="F339" i="39" a="1"/>
  <c r="I328" i="39" a="1"/>
  <c r="C367" i="39" a="1"/>
  <c r="I403" i="39" a="1"/>
  <c r="C796" i="39" a="1"/>
  <c r="G795" i="39" a="1"/>
  <c r="AD1958" i="9"/>
  <c r="C725" i="39" a="1"/>
  <c r="C393" i="39" a="1"/>
  <c r="AD1426" i="9"/>
  <c r="H991" i="39" a="1"/>
  <c r="AD944" i="9"/>
  <c r="AD2414" i="9"/>
  <c r="AD319" i="9"/>
  <c r="C13" i="39" a="1"/>
  <c r="C170" i="39" a="1"/>
  <c r="AD2036" i="9"/>
  <c r="AD4375" i="9"/>
  <c r="D591" i="39" a="1"/>
  <c r="F614" i="39" a="1"/>
  <c r="AD1506" i="9"/>
  <c r="G769" i="39" a="1"/>
  <c r="AD2364" i="9"/>
  <c r="F552" i="39" a="1"/>
  <c r="AD3620" i="9"/>
  <c r="AD2928" i="9"/>
  <c r="H483" i="39" a="1"/>
  <c r="AD516" i="9"/>
  <c r="H342" i="39" a="1"/>
  <c r="AD3664" i="9"/>
  <c r="I38" i="39" a="1"/>
  <c r="F642" i="39" a="1"/>
  <c r="AD3920" i="9"/>
  <c r="F461" i="39" a="1"/>
  <c r="D420" i="39" a="1"/>
  <c r="H741" i="39" a="1"/>
  <c r="AD2349" i="9"/>
  <c r="AD1439" i="9"/>
  <c r="B93" i="12"/>
  <c r="AD1371" i="9"/>
  <c r="AD1683" i="9"/>
  <c r="E237" i="39" a="1"/>
  <c r="H526" i="39" a="1"/>
  <c r="AD3058" i="9"/>
  <c r="B85" i="12"/>
  <c r="D898" i="39" a="1"/>
  <c r="F62" i="39" a="1"/>
  <c r="AD861" i="9"/>
  <c r="F342" i="39" a="1"/>
  <c r="C51" i="39" a="1"/>
  <c r="H462" i="39" a="1"/>
  <c r="AD3090" i="9"/>
  <c r="F7" i="6"/>
  <c r="I924" i="39" a="1"/>
  <c r="H161" i="39" a="1"/>
  <c r="C202" i="39" a="1"/>
  <c r="AD4050" i="9"/>
  <c r="D466" i="39" a="1"/>
  <c r="AD659" i="9"/>
  <c r="AD569" i="9"/>
  <c r="AD1703" i="9"/>
  <c r="C147" i="39" a="1"/>
  <c r="AD1297" i="9"/>
  <c r="G510" i="39" a="1"/>
  <c r="AD765" i="9"/>
  <c r="H227" i="39" a="1"/>
  <c r="AD4112" i="9"/>
  <c r="AD4038" i="9"/>
  <c r="C953" i="39" a="1"/>
  <c r="AD1584" i="9"/>
  <c r="E862" i="39" a="1"/>
  <c r="AD4231" i="9"/>
  <c r="AD3548" i="9"/>
  <c r="I36" i="39" a="1"/>
  <c r="AD3100" i="9"/>
  <c r="D730" i="39" a="1"/>
  <c r="C206" i="39" a="1"/>
  <c r="H406" i="39" a="1"/>
  <c r="AD3724" i="9"/>
  <c r="AD966" i="9"/>
  <c r="AD874" i="9"/>
  <c r="D842" i="39" a="1"/>
  <c r="AD3725" i="9"/>
  <c r="AD772" i="9"/>
  <c r="AD3940" i="9"/>
  <c r="AD720" i="9"/>
  <c r="AD3970" i="9"/>
  <c r="AD2143" i="9"/>
  <c r="G633" i="39" a="1"/>
  <c r="AD1457" i="9"/>
  <c r="AD1809" i="9"/>
  <c r="AD4108" i="9"/>
  <c r="I959" i="39" a="1"/>
  <c r="AD2533" i="9"/>
  <c r="E380" i="39" a="1"/>
  <c r="AD2842" i="9"/>
  <c r="AD2404" i="9"/>
  <c r="E745" i="39" a="1"/>
  <c r="G749" i="39" a="1"/>
  <c r="AD3034" i="9"/>
  <c r="AD961" i="9"/>
  <c r="E881" i="39" a="1"/>
  <c r="AD62" i="9"/>
  <c r="AD3412" i="9"/>
  <c r="AD4168" i="9"/>
  <c r="AD3054" i="9"/>
  <c r="E813" i="39" a="1"/>
  <c r="AD2454" i="9"/>
  <c r="AD2572" i="9"/>
  <c r="AD3142" i="9"/>
  <c r="AD2426" i="9"/>
  <c r="D981" i="39" a="1"/>
  <c r="G963" i="39" a="1"/>
  <c r="E865" i="39" a="1"/>
  <c r="AD2444" i="9"/>
  <c r="G315" i="39" a="1"/>
  <c r="AD551" i="9"/>
  <c r="AD1200" i="9"/>
  <c r="D44" i="39" a="1"/>
  <c r="AD2074" i="9"/>
  <c r="E227" i="39" a="1"/>
  <c r="B171" i="12"/>
  <c r="AD2312" i="9"/>
  <c r="AD1389" i="9"/>
  <c r="AD2152" i="9"/>
  <c r="AD4229" i="9"/>
  <c r="G925" i="39" a="1"/>
  <c r="C128" i="39" a="1"/>
  <c r="AD4507" i="9"/>
  <c r="C569" i="39" a="1"/>
  <c r="H907" i="39" a="1"/>
  <c r="E712" i="39" a="1"/>
  <c r="AD1212" i="9"/>
  <c r="C643" i="39" a="1"/>
  <c r="AD1313" i="9"/>
  <c r="AD3103" i="9"/>
  <c r="G808" i="39" a="1"/>
  <c r="AD2126" i="9"/>
  <c r="C165" i="39" a="1"/>
  <c r="AD3162" i="9"/>
  <c r="G543" i="39" a="1"/>
  <c r="F292" i="39" a="1"/>
  <c r="AD468" i="9"/>
  <c r="C535" i="39" a="1"/>
  <c r="H615" i="39" a="1"/>
  <c r="AD3949" i="9"/>
  <c r="I928" i="39" a="1"/>
  <c r="D621" i="39" a="1"/>
  <c r="AD719" i="9"/>
  <c r="E20" i="39" a="1"/>
  <c r="D291" i="39" a="1"/>
  <c r="E460" i="39" a="1"/>
  <c r="F477" i="39" a="1"/>
  <c r="F919" i="39" a="1"/>
  <c r="AD163" i="9"/>
  <c r="G756" i="39" a="1"/>
  <c r="AD618" i="9"/>
  <c r="D638" i="39" a="1"/>
  <c r="G797" i="39" a="1"/>
  <c r="G730" i="39" a="1"/>
  <c r="H821" i="39" a="1"/>
  <c r="AD911" i="9"/>
  <c r="D820" i="39" a="1"/>
  <c r="G273" i="39" a="1"/>
  <c r="AD2010" i="9"/>
  <c r="D324" i="39" a="1"/>
  <c r="AD391" i="9"/>
  <c r="I508" i="39" a="1"/>
  <c r="AD908" i="9"/>
  <c r="AD3439" i="9"/>
  <c r="AD777" i="9"/>
  <c r="E205" i="39" a="1"/>
  <c r="AD2747" i="9"/>
  <c r="AD3049" i="9"/>
  <c r="AD3550" i="9"/>
  <c r="AD1309" i="9"/>
  <c r="AD1387" i="9"/>
  <c r="AD2372" i="9"/>
  <c r="AD542" i="9"/>
  <c r="AD708" i="9"/>
  <c r="AD3139" i="9"/>
  <c r="AD1867" i="9"/>
  <c r="AD1255" i="9"/>
  <c r="AD3653" i="9"/>
  <c r="G1001" i="39" a="1"/>
  <c r="I274" i="39" a="1"/>
  <c r="C687" i="39" a="1"/>
  <c r="AD3292" i="9"/>
  <c r="C821" i="39" a="1"/>
  <c r="AD2084" i="9"/>
  <c r="D608" i="39" a="1"/>
  <c r="C347" i="39" a="1"/>
  <c r="AD2563" i="9"/>
  <c r="H268" i="39" a="1"/>
  <c r="H97" i="39" a="1"/>
  <c r="AD274" i="9"/>
  <c r="AD39" i="9"/>
  <c r="AD3498" i="9"/>
  <c r="AD1709" i="9"/>
  <c r="AD1522" i="9"/>
  <c r="C881" i="39" a="1"/>
  <c r="G837" i="39" a="1"/>
  <c r="AD3810" i="9"/>
  <c r="C406" i="39" a="1"/>
  <c r="F797" i="39" a="1"/>
  <c r="AD3995" i="9"/>
  <c r="AD2235" i="9"/>
  <c r="AD3436" i="9"/>
  <c r="AD4180" i="9"/>
  <c r="I426" i="39" a="1"/>
  <c r="C112" i="39" a="1"/>
  <c r="C898" i="39" a="1"/>
  <c r="C939" i="39" a="1"/>
  <c r="I779" i="39" a="1"/>
  <c r="F688" i="39" a="1"/>
  <c r="C743" i="39" a="1"/>
  <c r="AD2220" i="9"/>
  <c r="AD2866" i="9"/>
  <c r="AD4224" i="9"/>
  <c r="AD1378" i="9"/>
  <c r="AD3244" i="9"/>
  <c r="AD53" i="9"/>
  <c r="F719" i="39" a="1"/>
  <c r="AD830" i="9"/>
  <c r="G860" i="39" a="1"/>
  <c r="AD704" i="9"/>
  <c r="G878" i="39" a="1"/>
  <c r="AD4442" i="9"/>
  <c r="AD1315" i="9"/>
  <c r="AD432" i="9"/>
  <c r="AD454" i="9"/>
  <c r="AD2555" i="9"/>
  <c r="E990" i="39" a="1"/>
  <c r="H909" i="39" a="1"/>
  <c r="E455" i="39" a="1"/>
  <c r="AD3689" i="9"/>
  <c r="F622" i="39" a="1"/>
  <c r="H830" i="39" a="1"/>
  <c r="AD929" i="9"/>
  <c r="AD4371" i="9"/>
  <c r="AD4200" i="9"/>
  <c r="AD878" i="9"/>
  <c r="AD4354" i="9"/>
  <c r="AD1466" i="9"/>
  <c r="AD2382" i="9"/>
  <c r="I836" i="39" a="1"/>
  <c r="AD315" i="9"/>
  <c r="AD824" i="9"/>
  <c r="AD2721" i="9"/>
  <c r="E198" i="39" a="1"/>
  <c r="AD3844" i="9"/>
  <c r="AD3701" i="9"/>
  <c r="G446" i="39" a="1"/>
  <c r="AD2981" i="9"/>
  <c r="AD1129" i="9"/>
  <c r="G849" i="39" a="1"/>
  <c r="F609" i="39" a="1"/>
  <c r="AD403" i="9"/>
  <c r="G779" i="39" a="1"/>
  <c r="AD2028" i="9"/>
  <c r="H149" i="39" a="1"/>
  <c r="AD1399" i="9"/>
  <c r="G823" i="39" a="1"/>
  <c r="E352" i="39" a="1"/>
  <c r="AD1791" i="9"/>
  <c r="AD4473" i="9"/>
  <c r="H834" i="39" a="1"/>
  <c r="D191" i="39" a="1"/>
  <c r="AD266" i="9"/>
  <c r="C835" i="39" a="1"/>
  <c r="AD3409" i="9"/>
  <c r="AD1727" i="9"/>
  <c r="AD3507" i="9"/>
  <c r="AD2248" i="9"/>
  <c r="AD2591" i="9"/>
  <c r="AD3525" i="9"/>
  <c r="AD925" i="9"/>
  <c r="I998" i="39" a="1"/>
  <c r="AD312" i="9"/>
  <c r="E556" i="39" a="1"/>
  <c r="C930" i="39" a="1"/>
  <c r="AD4079" i="9"/>
  <c r="I686" i="39" a="1"/>
  <c r="AD1165" i="9"/>
  <c r="D709" i="39" a="1"/>
  <c r="G846" i="39" a="1"/>
  <c r="AD3944" i="9"/>
  <c r="AD67" i="9"/>
  <c r="AD4444" i="9"/>
  <c r="AD375" i="9"/>
  <c r="AD2568" i="9"/>
  <c r="D837" i="39" a="1"/>
  <c r="AD2608" i="9"/>
  <c r="D982" i="39" a="1"/>
  <c r="AD2442" i="9"/>
  <c r="F840" i="39" a="1"/>
  <c r="I275" i="39" a="1"/>
  <c r="AD4491" i="9"/>
  <c r="D923" i="39" a="1"/>
  <c r="AD390" i="9"/>
  <c r="F680" i="39" a="1"/>
  <c r="D674" i="39" a="1"/>
  <c r="D884" i="39" a="1"/>
  <c r="G393" i="39" a="1"/>
  <c r="AD3355" i="9"/>
  <c r="AD639" i="9"/>
  <c r="AD2170" i="9"/>
  <c r="G600" i="39" a="1"/>
  <c r="C207" i="39" a="1"/>
  <c r="E772" i="39" a="1"/>
  <c r="AD726" i="9"/>
  <c r="H667" i="39" a="1"/>
  <c r="AD2633" i="9"/>
  <c r="AD3210" i="9"/>
  <c r="AD879" i="9"/>
  <c r="AD2239" i="9"/>
  <c r="AD698" i="9"/>
  <c r="AD2701" i="9"/>
  <c r="C868" i="39" a="1"/>
  <c r="AD1454" i="9"/>
  <c r="G977" i="39" a="1"/>
  <c r="D712" i="39" a="1"/>
  <c r="H207" i="39" a="1"/>
  <c r="C351" i="39" a="1"/>
  <c r="H775" i="39" a="1"/>
  <c r="I885" i="39" a="1"/>
  <c r="F587" i="39" a="1"/>
  <c r="AD1138" i="9"/>
  <c r="AD1604" i="9"/>
  <c r="C320" i="39" a="1"/>
  <c r="AD1380" i="9"/>
  <c r="AD598" i="9"/>
  <c r="AD1560" i="9"/>
  <c r="AD2631" i="9"/>
  <c r="AD1620" i="9"/>
  <c r="E1004" i="39" a="1"/>
  <c r="AD324" i="9"/>
  <c r="F805" i="39" a="1"/>
  <c r="F150" i="39" a="1"/>
  <c r="AD1614" i="9"/>
  <c r="AD2069" i="9"/>
  <c r="G318" i="39" a="1"/>
  <c r="AD1011" i="9"/>
  <c r="AD1308" i="9"/>
  <c r="AD92" i="9"/>
  <c r="G992" i="39" a="1"/>
  <c r="I556" i="39" a="1"/>
  <c r="AD1437" i="9"/>
  <c r="I34" i="39" a="1"/>
  <c r="H740" i="39" a="1"/>
  <c r="E281" i="39" a="1"/>
  <c r="AD633" i="9"/>
  <c r="I504" i="39" a="1"/>
  <c r="AD1049" i="9"/>
  <c r="AD3125" i="9"/>
  <c r="G655" i="39" a="1"/>
  <c r="AD3984" i="9"/>
  <c r="AD2741" i="9"/>
  <c r="G642" i="39" a="1"/>
  <c r="C563" i="39" a="1"/>
  <c r="H439" i="39" a="1"/>
  <c r="F471" i="39" a="1"/>
  <c r="E50" i="39" a="1"/>
  <c r="D317" i="39" a="1"/>
  <c r="E424" i="39" a="1"/>
  <c r="G554" i="39" a="1"/>
  <c r="D692" i="39" a="1"/>
  <c r="AD4339" i="9"/>
  <c r="C595" i="39" a="1"/>
  <c r="C189" i="39" a="1"/>
  <c r="AD917" i="9"/>
  <c r="D629" i="39" a="1"/>
  <c r="G530" i="39" a="1"/>
  <c r="I197" i="39" a="1"/>
  <c r="AD2691" i="9"/>
  <c r="F952" i="39" a="1"/>
  <c r="E744" i="39" a="1"/>
  <c r="AD1722" i="9"/>
  <c r="AD3202" i="9"/>
  <c r="D867" i="39" a="1"/>
  <c r="F341" i="39" a="1"/>
  <c r="B14" i="12"/>
  <c r="I448" i="39" a="1"/>
  <c r="I693" i="39" a="1"/>
  <c r="AD1894" i="9"/>
  <c r="C46" i="39" a="1"/>
  <c r="AD1931" i="9"/>
  <c r="AD2867" i="9"/>
  <c r="AD2420" i="9"/>
  <c r="AD3514" i="9"/>
  <c r="I375" i="39" a="1"/>
  <c r="D358" i="39" a="1"/>
  <c r="G333" i="39" a="1"/>
  <c r="C181" i="39" a="1"/>
  <c r="AD4249" i="9"/>
  <c r="AD2655" i="9"/>
  <c r="AD1441" i="9"/>
  <c r="H168" i="39" a="1"/>
  <c r="G341" i="39" a="1"/>
  <c r="AD85" i="9"/>
  <c r="AD707" i="9"/>
  <c r="I1019" i="39" a="1"/>
  <c r="AD125" i="9"/>
  <c r="AD1336" i="9"/>
  <c r="E125" i="39" a="1"/>
  <c r="AD89" i="9"/>
  <c r="G458" i="39" a="1"/>
  <c r="AD131" i="9"/>
  <c r="AD1070" i="9"/>
  <c r="AD1449" i="9"/>
  <c r="E661" i="39" a="1"/>
  <c r="H639" i="39" a="1"/>
  <c r="E778" i="39" a="1"/>
  <c r="C188" i="39" a="1"/>
  <c r="AD1302" i="9"/>
  <c r="H842" i="39" a="1"/>
  <c r="D929" i="39" a="1"/>
  <c r="C589" i="39" a="1"/>
  <c r="I879" i="39" a="1"/>
  <c r="AD165" i="9"/>
  <c r="F207" i="39" a="1"/>
  <c r="I710" i="39" a="1"/>
  <c r="E925" i="39" a="1"/>
  <c r="G885" i="39" a="1"/>
  <c r="AD2812" i="9"/>
  <c r="AD2923" i="9"/>
  <c r="AD2669" i="9"/>
  <c r="AD2947" i="9"/>
  <c r="AD3171" i="9"/>
  <c r="AD1075" i="9"/>
  <c r="F722" i="39" a="1"/>
  <c r="AD1373" i="9"/>
  <c r="D330" i="39" a="1"/>
  <c r="AD1259" i="9"/>
  <c r="G264" i="39" a="1"/>
  <c r="C399" i="39" a="1"/>
  <c r="E943" i="39" a="1"/>
  <c r="AD2326" i="9"/>
  <c r="AD186" i="9"/>
  <c r="AD3991" i="9"/>
  <c r="E841" i="39" a="1"/>
  <c r="AD3425" i="9"/>
  <c r="AD2800" i="9"/>
  <c r="F759" i="39" a="1"/>
  <c r="F741" i="39" a="1"/>
  <c r="C125" i="39" a="1"/>
  <c r="AD2836" i="9"/>
  <c r="F171" i="39" a="1"/>
  <c r="AD3958" i="9"/>
  <c r="G785" i="39" a="1"/>
  <c r="C2" i="39" a="1"/>
  <c r="AD3536" i="9"/>
  <c r="AD1578" i="9"/>
  <c r="AD4034" i="9"/>
  <c r="I576" i="39" a="1"/>
  <c r="I633" i="39" a="1"/>
  <c r="AD518" i="9"/>
  <c r="AD3601" i="9"/>
  <c r="AD3869" i="9"/>
  <c r="H651" i="39" a="1"/>
  <c r="AD1222" i="9"/>
  <c r="AD2197" i="9"/>
  <c r="AD2290" i="9"/>
  <c r="H958" i="39" a="1"/>
  <c r="AD2109" i="9"/>
  <c r="I799" i="39" a="1"/>
  <c r="H507" i="39" a="1"/>
  <c r="G1006" i="39" a="1"/>
  <c r="AD2626" i="9"/>
  <c r="AD1489" i="9"/>
  <c r="AD2437" i="9"/>
  <c r="AD3784" i="9"/>
  <c r="H718" i="39" a="1"/>
  <c r="I968" i="39" a="1"/>
  <c r="AD1571" i="9"/>
  <c r="AD1232" i="9"/>
  <c r="D353" i="39" a="1"/>
  <c r="D470" i="39" a="1"/>
  <c r="D472" i="39" a="1"/>
  <c r="AD2283" i="9"/>
  <c r="AD806" i="9"/>
  <c r="F14" i="39" a="1"/>
  <c r="AD3452" i="9"/>
  <c r="H908" i="39" a="1"/>
  <c r="AD4127" i="9"/>
  <c r="AD1516" i="9"/>
  <c r="I860" i="39" a="1"/>
  <c r="AD2347" i="9"/>
  <c r="D668" i="39" a="1"/>
  <c r="F917" i="39" a="1"/>
  <c r="C831" i="39" a="1"/>
  <c r="AD1487" i="9"/>
  <c r="AD1195" i="9"/>
  <c r="AD2883" i="9"/>
  <c r="E417" i="39" a="1"/>
  <c r="AD1678" i="9"/>
  <c r="AD4089" i="9"/>
  <c r="AD591" i="9"/>
  <c r="AD3513" i="9"/>
  <c r="I984" i="39" a="1"/>
  <c r="C854" i="39" a="1"/>
  <c r="AD2203" i="9"/>
  <c r="AD4041" i="9"/>
  <c r="AD2784" i="9"/>
  <c r="F627" i="39" a="1"/>
  <c r="AD2755" i="9"/>
  <c r="C141" i="39" a="1"/>
  <c r="AD2566" i="9"/>
  <c r="E936" i="39" a="1"/>
  <c r="F607" i="39" a="1"/>
  <c r="AD2731" i="9"/>
  <c r="AD2307" i="9"/>
  <c r="AD721" i="9"/>
  <c r="B134" i="12"/>
  <c r="AD1157" i="9"/>
  <c r="F465" i="39" a="1"/>
  <c r="AD3283" i="9"/>
  <c r="B9" i="12"/>
  <c r="AD3624" i="9"/>
  <c r="AD3882" i="9"/>
  <c r="AD3633" i="9"/>
  <c r="D404" i="39" a="1"/>
  <c r="H390" i="39" a="1"/>
  <c r="D828" i="39" a="1"/>
  <c r="F907" i="39" a="1"/>
  <c r="E431" i="39" a="1"/>
  <c r="H573" i="39" a="1"/>
  <c r="AD3026" i="9"/>
  <c r="AD2225" i="9"/>
  <c r="G890" i="39" a="1"/>
  <c r="I922" i="39" a="1"/>
  <c r="AD3781" i="9"/>
  <c r="F565" i="39" a="1"/>
  <c r="AD942" i="9"/>
  <c r="AD4167" i="9"/>
  <c r="AD3259" i="9"/>
  <c r="F260" i="39" a="1"/>
  <c r="AD661" i="9"/>
  <c r="AD2278" i="9"/>
  <c r="AD3276" i="9"/>
  <c r="B91" i="12"/>
  <c r="AD2398" i="9"/>
  <c r="I353" i="39" a="1"/>
  <c r="AD531" i="9"/>
  <c r="AD1527" i="9"/>
  <c r="AD1843" i="9"/>
  <c r="AD3349" i="9"/>
  <c r="AD1024" i="9"/>
  <c r="AD3891" i="9"/>
  <c r="AD4172" i="9"/>
  <c r="C903" i="39" a="1"/>
  <c r="E302" i="39" a="1"/>
  <c r="B20" i="12"/>
  <c r="AD3816" i="9"/>
  <c r="H327" i="39" a="1"/>
  <c r="G914" i="39" a="1"/>
  <c r="D627" i="39" a="1"/>
  <c r="AD612" i="9"/>
  <c r="AD2830" i="9"/>
  <c r="AD1982" i="9"/>
  <c r="AD3668" i="9"/>
  <c r="AD4163" i="9"/>
  <c r="AD563" i="9"/>
  <c r="AD2233" i="9"/>
  <c r="G285" i="39" a="1"/>
  <c r="G113" i="39" a="1"/>
  <c r="I698" i="39" a="1"/>
  <c r="H294" i="39" a="1"/>
  <c r="E876" i="39" a="1"/>
  <c r="AD1924" i="9"/>
  <c r="F95" i="39" a="1"/>
  <c r="AD2987" i="9"/>
  <c r="AD1551" i="9"/>
  <c r="AD4020" i="9"/>
  <c r="AD3954" i="9"/>
  <c r="AD3433" i="9"/>
  <c r="C855" i="39" a="1"/>
  <c r="AD3950" i="9"/>
  <c r="F484" i="39" a="1"/>
  <c r="B120" i="12"/>
  <c r="AD3841" i="9"/>
  <c r="AD392" i="9"/>
  <c r="AD459" i="9"/>
  <c r="E1006" i="39" a="1"/>
  <c r="AD2699" i="9"/>
  <c r="D793" i="39" a="1"/>
  <c r="AD887" i="9"/>
  <c r="H722" i="39" a="1"/>
  <c r="AD441" i="9"/>
  <c r="D131" i="39" a="1"/>
  <c r="AD1199" i="9"/>
  <c r="AD2551" i="9"/>
  <c r="AD4186" i="9"/>
  <c r="I847" i="39" a="1"/>
  <c r="AD2032" i="9"/>
  <c r="E525" i="39" a="1"/>
  <c r="D485" i="39" a="1"/>
  <c r="C372" i="39" a="1"/>
  <c r="AD3167" i="9"/>
  <c r="AD3538" i="9"/>
  <c r="AD3485" i="9"/>
  <c r="AD2297" i="9"/>
  <c r="AD1812" i="9"/>
  <c r="AD3749" i="9"/>
  <c r="AD4161" i="9"/>
  <c r="AD3395" i="9"/>
  <c r="AD577" i="9"/>
  <c r="AD3337" i="9"/>
  <c r="F659" i="39" a="1"/>
  <c r="AD1307" i="9"/>
  <c r="AD493" i="9"/>
  <c r="C23" i="39" a="1"/>
  <c r="G594" i="39" a="1"/>
  <c r="AD4355" i="9"/>
  <c r="AD670" i="9"/>
  <c r="AD2292" i="9"/>
  <c r="D987" i="39" a="1"/>
  <c r="C676" i="39" a="1"/>
  <c r="AD689" i="9"/>
  <c r="E397" i="39" a="1"/>
  <c r="D973" i="39" a="1"/>
  <c r="AD1738" i="9"/>
  <c r="AD790" i="9"/>
  <c r="G483" i="39" a="1"/>
  <c r="AD2592" i="9"/>
  <c r="D325" i="39" a="1"/>
  <c r="I897" i="39" a="1"/>
  <c r="AD1866" i="9"/>
  <c r="E753" i="39" a="1"/>
  <c r="AD1304" i="9"/>
  <c r="C29" i="39" a="1"/>
  <c r="D393" i="39" a="1"/>
  <c r="I637" i="39" a="1"/>
  <c r="AD1956" i="9"/>
  <c r="D912" i="39" a="1"/>
  <c r="I10" i="39" a="1"/>
  <c r="I161" i="39" a="1"/>
  <c r="AD3326" i="9"/>
  <c r="AD871" i="9"/>
  <c r="AD2868" i="9"/>
  <c r="I797" i="39" a="1"/>
  <c r="AD1069" i="9"/>
  <c r="AD3124" i="9"/>
  <c r="G907" i="39" a="1"/>
  <c r="C414" i="39" a="1"/>
  <c r="G364" i="39" a="1"/>
  <c r="G839" i="39" a="1"/>
  <c r="AD3735" i="9"/>
  <c r="AD3237" i="9"/>
  <c r="AD3474" i="9"/>
  <c r="AD2689" i="9"/>
  <c r="D584" i="39" a="1"/>
  <c r="AD2907" i="9"/>
  <c r="I570" i="39" a="1"/>
  <c r="AD4184" i="9"/>
  <c r="AD1514" i="9"/>
  <c r="AD3158" i="9"/>
  <c r="B95" i="12"/>
  <c r="AD1055" i="9"/>
  <c r="AD433" i="9"/>
  <c r="AD1824" i="9"/>
  <c r="D414" i="39" a="1"/>
  <c r="AD3489" i="9"/>
  <c r="AD2440" i="9"/>
  <c r="H582" i="39" a="1"/>
  <c r="AD3858" i="9"/>
  <c r="D877" i="39" a="1"/>
  <c r="AD1872" i="9"/>
  <c r="E779" i="39" a="1"/>
  <c r="AD3047" i="9"/>
  <c r="D514" i="39" a="1"/>
  <c r="I695" i="39" a="1"/>
  <c r="AD314" i="9"/>
  <c r="G237" i="39" a="1"/>
  <c r="AD3252" i="9"/>
  <c r="AD257" i="9"/>
  <c r="C358" i="39" a="1"/>
  <c r="E938" i="39" a="1"/>
  <c r="AD2277" i="9"/>
  <c r="E989" i="39" a="1"/>
  <c r="AD3245" i="9"/>
  <c r="AD1617" i="9"/>
  <c r="AD1953" i="9"/>
  <c r="AD2252" i="9"/>
  <c r="AD1698" i="9"/>
  <c r="F898" i="39" a="1"/>
  <c r="AD4483" i="9"/>
  <c r="F746" i="39" a="1"/>
  <c r="F349" i="39" a="1"/>
  <c r="I877" i="39" a="1"/>
  <c r="AD4220" i="9"/>
  <c r="AD453" i="9"/>
  <c r="I558" i="39" a="1"/>
  <c r="AD3192" i="9"/>
  <c r="AD2475" i="9"/>
  <c r="AD358" i="9"/>
  <c r="AD723" i="9"/>
  <c r="C824" i="39" a="1"/>
  <c r="D360" i="39" a="1"/>
  <c r="H664" i="39" a="1"/>
  <c r="C653" i="39" a="1"/>
  <c r="C872" i="39" a="1"/>
  <c r="D280" i="39" a="1"/>
  <c r="AD341" i="9"/>
  <c r="H1023" i="39" a="1"/>
  <c r="AD2158" i="9"/>
  <c r="D918" i="39" a="1"/>
  <c r="AD796" i="9"/>
  <c r="D644" i="39" a="1"/>
  <c r="AD1611" i="9"/>
  <c r="AD1039" i="9"/>
  <c r="E182" i="39" a="1"/>
  <c r="D971" i="39" a="1"/>
  <c r="AD747" i="9"/>
  <c r="AD823" i="9"/>
  <c r="E726" i="39" a="1"/>
  <c r="F534" i="39" a="1"/>
  <c r="AD4083" i="9"/>
  <c r="F859" i="39" a="1"/>
  <c r="AD2616" i="9"/>
  <c r="AD807" i="9"/>
  <c r="G323" i="39" a="1"/>
  <c r="C434" i="39" a="1"/>
  <c r="AD68" i="9"/>
  <c r="G599" i="39" a="1"/>
  <c r="AD540" i="9"/>
  <c r="I154" i="39" a="1"/>
  <c r="H859" i="39" a="1"/>
  <c r="D656" i="39" a="1"/>
  <c r="G699" i="39" a="1"/>
  <c r="AD2895" i="9"/>
  <c r="AD839" i="9"/>
  <c r="AD2178" i="9"/>
  <c r="AD1964" i="9"/>
  <c r="C920" i="39" a="1"/>
  <c r="B24" i="12"/>
  <c r="F355" i="39" a="1"/>
  <c r="AD35" i="9"/>
  <c r="I878" i="39" a="1"/>
  <c r="H1014" i="39" a="1"/>
  <c r="AD848" i="9"/>
  <c r="AD440" i="9"/>
  <c r="AD4223" i="9"/>
  <c r="G57" i="39" a="1"/>
  <c r="AD105" i="9"/>
  <c r="D370" i="39" a="1"/>
  <c r="H788" i="39" a="1"/>
  <c r="D704" i="39" a="1"/>
  <c r="AD3195" i="9"/>
  <c r="AD2304" i="9"/>
  <c r="D412" i="39" a="1"/>
  <c r="AD3447" i="9"/>
  <c r="AD1753" i="9"/>
  <c r="AD2350" i="9"/>
  <c r="F891" i="39" a="1"/>
  <c r="AD1599" i="9"/>
  <c r="AD977" i="9"/>
  <c r="I58" i="39" a="1"/>
  <c r="AD2936" i="9"/>
  <c r="H947" i="39" a="1"/>
  <c r="I150" i="39" a="1"/>
  <c r="AD1205" i="9"/>
  <c r="G405" i="39" a="1"/>
  <c r="E994" i="39" a="1"/>
  <c r="AD2818" i="9"/>
  <c r="AD1920" i="9"/>
  <c r="H710" i="39" a="1"/>
  <c r="AD1281" i="9"/>
  <c r="AD4153" i="9"/>
  <c r="AD3645" i="9"/>
  <c r="F838" i="39" a="1"/>
  <c r="AD3908" i="9"/>
  <c r="F165" i="39" a="1"/>
  <c r="AD894" i="9"/>
  <c r="AD2671" i="9"/>
  <c r="B79" i="12"/>
  <c r="AD1816" i="9"/>
  <c r="AD3229" i="9"/>
  <c r="E788" i="39" a="1"/>
  <c r="AD2465" i="9"/>
  <c r="AD3174" i="9"/>
  <c r="I964" i="39" a="1"/>
  <c r="F604" i="39" a="1"/>
  <c r="AD170" i="9"/>
  <c r="AD2581" i="9"/>
  <c r="C192" i="39" a="1"/>
  <c r="G974" i="39" a="1"/>
  <c r="AD1180" i="9"/>
  <c r="AD2381" i="9"/>
  <c r="G721" i="39" a="1"/>
  <c r="D856" i="39" a="1"/>
  <c r="D880" i="39" a="1"/>
  <c r="C464" i="39" a="1"/>
  <c r="C74" i="39" a="1"/>
  <c r="H914" i="39" a="1"/>
  <c r="AD3727" i="9"/>
  <c r="E363" i="39" a="1"/>
  <c r="AD3421" i="9"/>
  <c r="AD2294" i="9"/>
  <c r="E569" i="39" a="1"/>
  <c r="G582" i="39" a="1"/>
  <c r="AD2299" i="9"/>
  <c r="D992" i="39" a="1"/>
  <c r="AD2247" i="9"/>
  <c r="F521" i="39" a="1"/>
  <c r="AD2854" i="9"/>
  <c r="E551" i="39" a="1"/>
  <c r="AD895" i="9"/>
  <c r="H689" i="39" a="1"/>
  <c r="I577" i="39" a="1"/>
  <c r="E529" i="39" a="1"/>
  <c r="AD56" i="9"/>
  <c r="H538" i="39" a="1"/>
  <c r="AD397" i="9"/>
  <c r="AD2642" i="9"/>
  <c r="AD1041" i="9"/>
  <c r="AD3603" i="9"/>
  <c r="H183" i="39" a="1"/>
  <c r="F574" i="39" a="1"/>
  <c r="D1017" i="39" a="1"/>
  <c r="AD1029" i="9"/>
  <c r="G861" i="39" a="1"/>
  <c r="AD4140" i="9"/>
  <c r="AD4496" i="9"/>
  <c r="AD3288" i="9"/>
  <c r="E515" i="39" a="1"/>
  <c r="G581" i="39" a="1"/>
  <c r="I898" i="39" a="1"/>
  <c r="D663" i="39" a="1"/>
  <c r="C405" i="39" a="1"/>
  <c r="AD1988" i="9"/>
  <c r="I629" i="39" a="1"/>
  <c r="AD1549" i="9"/>
  <c r="AD1121" i="9"/>
  <c r="I840" i="39" a="1"/>
  <c r="I92" i="39" a="1"/>
  <c r="I399" i="39" a="1"/>
  <c r="AD787" i="9"/>
  <c r="H562" i="39" a="1"/>
  <c r="AD4076" i="9"/>
  <c r="E375" i="39" a="1"/>
  <c r="E286" i="39" a="1"/>
  <c r="G799" i="39" a="1"/>
  <c r="AD2723" i="9"/>
  <c r="C662" i="39" a="1"/>
  <c r="AD4458" i="9"/>
  <c r="F630" i="39" a="1"/>
  <c r="D204" i="39" a="1"/>
  <c r="AD317" i="9"/>
  <c r="H454" i="39" a="1"/>
  <c r="AD1887" i="9"/>
  <c r="AD1229" i="9"/>
  <c r="AD3274" i="9"/>
  <c r="F117" i="39" a="1"/>
  <c r="AD547" i="9"/>
  <c r="I397" i="39" a="1"/>
  <c r="E24" i="39" a="1"/>
  <c r="C284" i="39" a="1"/>
  <c r="C932" i="39" a="1"/>
  <c r="G170" i="39" a="1"/>
  <c r="AD3042" i="9"/>
  <c r="H570" i="39" a="1"/>
  <c r="AD1000" i="9"/>
  <c r="G189" i="39" a="1"/>
  <c r="E385" i="39" a="1"/>
  <c r="F516" i="39" a="1"/>
  <c r="AD2845" i="9"/>
  <c r="AD2012" i="9"/>
  <c r="I955" i="39" a="1"/>
  <c r="AD3394" i="9"/>
  <c r="I559" i="39" a="1"/>
  <c r="I495" i="39" a="1"/>
  <c r="C126" i="39" a="1"/>
  <c r="H759" i="39" a="1"/>
  <c r="AD4085" i="9"/>
  <c r="AD2559" i="9"/>
  <c r="D173" i="39" a="1"/>
  <c r="H476" i="39" a="1"/>
  <c r="D1000" i="39" a="1"/>
  <c r="E381" i="39" a="1"/>
  <c r="AD2133" i="9"/>
  <c r="AD3453" i="9"/>
  <c r="D492" i="39" a="1"/>
  <c r="AD444" i="9"/>
  <c r="F415" i="39" a="1"/>
  <c r="AD3015" i="9"/>
  <c r="G851" i="39" a="1"/>
  <c r="E701" i="39" a="1"/>
  <c r="AD4404" i="9"/>
  <c r="AD3081" i="9"/>
  <c r="F299" i="39" a="1"/>
  <c r="I552" i="39" a="1"/>
  <c r="AD1768" i="9"/>
  <c r="AD4129" i="9"/>
  <c r="F707" i="39" a="1"/>
  <c r="AD886" i="9"/>
  <c r="I931" i="39" a="1"/>
  <c r="AD1731" i="9"/>
  <c r="C456" i="39" a="1"/>
  <c r="E255" i="39" a="1"/>
  <c r="AD2490" i="9"/>
  <c r="AD3879" i="9"/>
  <c r="AD3478" i="9"/>
  <c r="H982" i="39" a="1"/>
  <c r="H735" i="39" a="1"/>
  <c r="AD3839" i="9"/>
  <c r="F771" i="39" a="1"/>
  <c r="F804" i="39" a="1"/>
  <c r="F256" i="39" a="1"/>
  <c r="AD2745" i="9"/>
  <c r="I488" i="39" a="1"/>
  <c r="AD3556" i="9"/>
  <c r="I704" i="39" a="1"/>
  <c r="AD267" i="9"/>
  <c r="AD641" i="9"/>
  <c r="AD51" i="9"/>
  <c r="AD3758" i="9"/>
  <c r="F819" i="39" a="1"/>
  <c r="G881" i="39" a="1"/>
  <c r="AD2169" i="9"/>
  <c r="AD3112" i="9"/>
  <c r="F632" i="39" a="1"/>
  <c r="AD2173" i="9"/>
  <c r="AD120" i="9"/>
  <c r="AD1805" i="9"/>
  <c r="AD3611" i="9"/>
  <c r="AD774" i="9"/>
  <c r="AD1566" i="9"/>
  <c r="AD1202" i="9"/>
  <c r="H997" i="39" a="1"/>
  <c r="F175" i="39" a="1"/>
  <c r="D626" i="39" a="1"/>
  <c r="AD447" i="9"/>
  <c r="AD2509" i="9"/>
  <c r="E122" i="39" a="1"/>
  <c r="D1005" i="39" a="1"/>
  <c r="AD3363" i="9"/>
  <c r="AD3286" i="9"/>
  <c r="AD1827" i="9"/>
  <c r="D951" i="39" a="1"/>
  <c r="H940" i="39" a="1"/>
  <c r="F1000" i="39" a="1"/>
  <c r="AD1417" i="9"/>
  <c r="G526" i="39" a="1"/>
  <c r="AD130" i="9"/>
  <c r="AD1817" i="9"/>
  <c r="AD3086" i="9"/>
  <c r="AD1793" i="9"/>
  <c r="AD1946" i="9"/>
  <c r="AD2370" i="9"/>
  <c r="AD2618" i="9"/>
  <c r="G386" i="39" a="1"/>
  <c r="AD2018" i="9"/>
  <c r="AD2726" i="9"/>
  <c r="H738" i="39" a="1"/>
  <c r="AD1883" i="9"/>
  <c r="H884" i="39" a="1"/>
  <c r="AD1262" i="9"/>
  <c r="AD3598" i="9"/>
  <c r="F830" i="39" a="1"/>
  <c r="D934" i="39" a="1"/>
  <c r="AD3887" i="9"/>
  <c r="AD2224" i="9"/>
  <c r="AD1705" i="9"/>
  <c r="C839" i="39" a="1"/>
  <c r="AD4475" i="9"/>
  <c r="H291" i="39" a="1"/>
  <c r="AD3118" i="9"/>
  <c r="I408" i="39" a="1"/>
  <c r="C825" i="39" a="1"/>
  <c r="AD313" i="9"/>
  <c r="AD4367" i="9"/>
  <c r="E391" i="39" a="1"/>
  <c r="AD3873" i="9"/>
  <c r="AD2927" i="9"/>
  <c r="G702" i="39" a="1"/>
  <c r="H835" i="39" a="1"/>
  <c r="AD1263" i="9"/>
  <c r="H170" i="39" a="1"/>
  <c r="AD2063" i="9"/>
  <c r="H765" i="39" a="1"/>
  <c r="E466" i="39" a="1"/>
  <c r="C232" i="39" a="1"/>
  <c r="AD3830" i="9"/>
  <c r="H1013" i="39" a="1"/>
  <c r="AD367" i="9"/>
  <c r="AD2722" i="9"/>
  <c r="AD1023" i="9"/>
  <c r="G572" i="39" a="1"/>
  <c r="AD3422" i="9"/>
  <c r="AD1706" i="9"/>
  <c r="B98" i="12"/>
  <c r="AD3825" i="9"/>
  <c r="F787" i="39" a="1"/>
  <c r="AD3703" i="9"/>
  <c r="AD29" i="9"/>
  <c r="C473" i="39" a="1"/>
  <c r="AD2396" i="9"/>
  <c r="AD109" i="9"/>
  <c r="AD3343" i="9"/>
  <c r="E688" i="39" a="1"/>
  <c r="AD220" i="9"/>
  <c r="C708" i="39" a="1"/>
  <c r="G981" i="39" a="1"/>
  <c r="F1003" i="39" a="1"/>
  <c r="C975" i="39" a="1"/>
  <c r="AD4125" i="9"/>
  <c r="AD2215" i="9"/>
  <c r="AD4449" i="9"/>
  <c r="F916" i="39" a="1"/>
  <c r="D1016" i="39" a="1"/>
  <c r="C402" i="39" a="1"/>
  <c r="F865" i="39" a="1"/>
  <c r="AD3932" i="9"/>
  <c r="H468" i="39" a="1"/>
  <c r="C919" i="39" a="1"/>
  <c r="C97" i="39" a="1"/>
  <c r="F854" i="39" a="1"/>
  <c r="AD2157" i="9"/>
  <c r="D866" i="39" a="1"/>
  <c r="AD3006" i="9"/>
  <c r="I422" i="39" a="1"/>
  <c r="AD2921" i="9"/>
  <c r="AD3197" i="9"/>
  <c r="AD1237" i="9"/>
  <c r="AD2535" i="9"/>
  <c r="C654" i="39" a="1"/>
  <c r="I758" i="39" a="1"/>
  <c r="G406" i="39" a="1"/>
  <c r="AD275" i="9"/>
  <c r="AD1081" i="9"/>
  <c r="AD3911" i="9"/>
  <c r="AD781" i="9"/>
  <c r="C660" i="39" a="1"/>
  <c r="AD4013" i="9"/>
  <c r="AD73" i="9"/>
  <c r="AD1022" i="9"/>
  <c r="AD983" i="9"/>
  <c r="AD1396" i="9"/>
  <c r="AD988" i="9"/>
  <c r="AD1777" i="9"/>
  <c r="AD4059" i="9"/>
  <c r="I318" i="39" a="1"/>
  <c r="C790" i="39" a="1"/>
  <c r="F766" i="39" a="1"/>
  <c r="AD3415" i="9"/>
  <c r="D849" i="39" a="1"/>
  <c r="AD1034" i="9"/>
  <c r="B107" i="12"/>
  <c r="C667" i="39" a="1"/>
  <c r="AD3938" i="9"/>
  <c r="AD1684" i="9"/>
  <c r="E102" i="39" a="1"/>
  <c r="B22" i="12"/>
  <c r="AD1780" i="9"/>
  <c r="E902" i="39" a="1"/>
  <c r="AD2221" i="9"/>
  <c r="C853" i="39" a="1"/>
  <c r="G367" i="39" a="1"/>
  <c r="D501" i="39" a="1"/>
  <c r="F437" i="39" a="1"/>
  <c r="G387" i="39" a="1"/>
  <c r="C633" i="39" a="1"/>
  <c r="G913" i="39" a="1"/>
  <c r="AD2573" i="9"/>
  <c r="AD4126" i="9"/>
  <c r="D364" i="39" a="1"/>
  <c r="AD814" i="9"/>
  <c r="E559" i="39" a="1"/>
  <c r="H922" i="39" a="1"/>
  <c r="D168" i="39" a="1"/>
  <c r="C269" i="39" a="1"/>
  <c r="C50" i="39" a="1"/>
  <c r="C945" i="39" a="1"/>
  <c r="AD1390" i="9"/>
  <c r="AD1510" i="9"/>
  <c r="F948" i="39" a="1"/>
  <c r="I796" i="39" a="1"/>
  <c r="E172" i="39" a="1"/>
  <c r="D827" i="39" a="1"/>
  <c r="AD1820" i="9"/>
  <c r="D760" i="39" a="1"/>
  <c r="I50" i="9"/>
  <c r="I900" i="39" a="1"/>
  <c r="AD1541" i="9"/>
  <c r="E982" i="39" a="1"/>
  <c r="AD492" i="9"/>
  <c r="AD3196" i="9"/>
  <c r="AD2474" i="9"/>
  <c r="AD1107" i="9"/>
  <c r="C149" i="39" a="1"/>
  <c r="AD3595" i="9"/>
  <c r="C282" i="39" a="1"/>
  <c r="AD4272" i="9"/>
  <c r="AD2296" i="9"/>
  <c r="H685" i="39" a="1"/>
  <c r="AD3716" i="9"/>
  <c r="AD3324" i="9"/>
  <c r="AD3722" i="9"/>
  <c r="H975" i="39" a="1"/>
  <c r="AD913" i="9"/>
  <c r="C119" i="39" a="1"/>
  <c r="H926" i="39" a="1"/>
  <c r="AD373" i="9"/>
  <c r="AD918" i="9"/>
  <c r="AD4258" i="9"/>
  <c r="AD2337" i="9"/>
  <c r="I999" i="39" a="1"/>
  <c r="H427" i="39" a="1"/>
  <c r="D786" i="39" a="1"/>
  <c r="C255" i="39" a="1"/>
  <c r="AD2977" i="9"/>
  <c r="C771" i="39" a="1"/>
  <c r="G1022" i="39" a="1"/>
  <c r="AD4053" i="9"/>
  <c r="AD4490" i="9"/>
  <c r="C150" i="39" a="1"/>
  <c r="AD2558" i="9"/>
  <c r="I496" i="39" a="1"/>
  <c r="AD2149" i="9"/>
  <c r="E904" i="39" a="1"/>
  <c r="AD2906" i="9"/>
  <c r="C702" i="39" a="1"/>
  <c r="C476" i="39" a="1"/>
  <c r="AD278" i="9"/>
  <c r="C461" i="39" a="1"/>
  <c r="AD2932" i="9"/>
  <c r="AD2484" i="9"/>
  <c r="AD3186" i="9"/>
  <c r="AD3978" i="9"/>
  <c r="E301" i="39" a="1"/>
  <c r="AD3348" i="9"/>
  <c r="G79" i="39" a="1"/>
  <c r="F269" i="39" a="1"/>
  <c r="AD1116" i="9"/>
  <c r="AD1163" i="9"/>
  <c r="D593" i="39" a="1"/>
  <c r="AD2645" i="9"/>
  <c r="C772" i="39" a="1"/>
  <c r="AD1511" i="9"/>
  <c r="AD3524" i="9"/>
  <c r="AD3310" i="9"/>
  <c r="F702" i="39" a="1"/>
  <c r="AD4283" i="9"/>
  <c r="AD93" i="9"/>
  <c r="AD3319" i="9"/>
  <c r="H59" i="39" a="1"/>
  <c r="AD1603" i="9"/>
  <c r="F3" i="39" a="1"/>
  <c r="I169" i="39" a="1"/>
  <c r="AD3296" i="9"/>
  <c r="AD2512" i="9"/>
  <c r="AD634" i="9"/>
  <c r="AD3350" i="9"/>
  <c r="AD2964" i="9"/>
  <c r="AD4448" i="9"/>
  <c r="AD4132" i="9"/>
  <c r="I1011" i="39" a="1"/>
  <c r="C515" i="39" a="1"/>
  <c r="AD4007" i="9"/>
  <c r="E849" i="39" a="1"/>
  <c r="AD4196" i="9"/>
  <c r="AD302" i="9"/>
  <c r="D203" i="39" a="1"/>
  <c r="AD1108" i="9"/>
  <c r="AD2080" i="9"/>
  <c r="AD2229" i="9"/>
  <c r="AD1331" i="9"/>
  <c r="C644" i="39" a="1"/>
  <c r="AD2077" i="9"/>
  <c r="AD1763" i="9"/>
  <c r="H793" i="39" a="1"/>
  <c r="AD3606" i="9"/>
  <c r="AD401" i="9"/>
  <c r="E336" i="39" a="1"/>
  <c r="G889" i="39" a="1"/>
  <c r="AD741" i="9"/>
  <c r="E332" i="39" a="1"/>
  <c r="AD3579" i="9"/>
  <c r="AD4137" i="9"/>
  <c r="AD2538" i="9"/>
  <c r="F275" i="39" a="1"/>
  <c r="AD4259" i="9"/>
  <c r="AD2056" i="9"/>
  <c r="AD3707" i="9"/>
  <c r="E696" i="39" a="1"/>
  <c r="F981" i="39" a="1"/>
  <c r="AD1346" i="9"/>
  <c r="AD1109" i="9"/>
  <c r="AD3997" i="9"/>
  <c r="H179" i="39" a="1"/>
  <c r="AD2357" i="9"/>
  <c r="AD1181" i="9"/>
  <c r="AD3094" i="9"/>
  <c r="F913" i="39" a="1"/>
  <c r="AD4082" i="9"/>
  <c r="G782" i="39" a="1"/>
  <c r="AD3629" i="9"/>
  <c r="E623" i="39" a="1"/>
  <c r="AD2269" i="9"/>
  <c r="I584" i="39" a="1"/>
  <c r="H992" i="39" a="1"/>
  <c r="AD1919" i="9"/>
  <c r="F333" i="39" a="1"/>
  <c r="AD320" i="9"/>
  <c r="I283" i="39" a="1"/>
  <c r="AD3884" i="9"/>
  <c r="B80" i="12"/>
  <c r="AD4454" i="9"/>
  <c r="D534" i="39" a="1"/>
  <c r="H791" i="39" a="1"/>
  <c r="C339" i="39" a="1"/>
  <c r="C519" i="39" a="1"/>
  <c r="B74" i="12"/>
  <c r="C452" i="39" a="1"/>
  <c r="AD356" i="9"/>
  <c r="I954" i="39" a="1"/>
  <c r="AD816" i="9"/>
  <c r="F868" i="39" a="1"/>
  <c r="G669" i="39" a="1"/>
  <c r="I596" i="39" a="1"/>
  <c r="AD1822" i="9"/>
  <c r="AD785" i="9"/>
  <c r="G420" i="39" a="1"/>
  <c r="I550" i="39" a="1"/>
  <c r="I482" i="39" a="1"/>
  <c r="AD2584" i="9"/>
  <c r="E961" i="39" a="1"/>
  <c r="AD3481" i="9"/>
  <c r="AD2473" i="9"/>
  <c r="AD2377" i="9"/>
  <c r="D769" i="39" a="1"/>
  <c r="F44" i="39" a="1"/>
  <c r="AD1681" i="9"/>
  <c r="AD1289" i="9"/>
  <c r="G16" i="39" a="1"/>
  <c r="AD1875" i="9"/>
  <c r="AD3299" i="9"/>
  <c r="H491" i="39" a="1"/>
  <c r="AD2001" i="9"/>
  <c r="AD4063" i="9"/>
  <c r="C956" i="39" a="1"/>
  <c r="AD2141" i="9"/>
  <c r="AD900" i="9"/>
  <c r="D575" i="39" a="1"/>
  <c r="E412" i="39" a="1"/>
  <c r="AD2955" i="9"/>
  <c r="H998" i="39" a="1"/>
  <c r="AD2683" i="9"/>
  <c r="AD95" i="9"/>
  <c r="I560" i="39" a="1"/>
  <c r="AD3955" i="9"/>
  <c r="I543" i="39" a="1"/>
  <c r="AD1770" i="9"/>
  <c r="AD891" i="9"/>
  <c r="I676" i="39" a="1"/>
  <c r="E971" i="39" a="1"/>
  <c r="AD460" i="9"/>
  <c r="AD59" i="9"/>
  <c r="G64" i="39" a="1"/>
  <c r="D571" i="39" a="1"/>
  <c r="I612" i="39" a="1"/>
  <c r="I498" i="39" a="1"/>
  <c r="D252" i="39" a="1"/>
  <c r="AD2053" i="9"/>
  <c r="I348" i="39" a="1"/>
  <c r="AD2496" i="9"/>
  <c r="AD467" i="9"/>
  <c r="AD1978" i="9"/>
  <c r="G666" i="39" a="1"/>
  <c r="E241" i="39" a="1"/>
  <c r="G185" i="39" a="1"/>
  <c r="AD3905" i="9"/>
  <c r="C510" i="39" a="1"/>
  <c r="AD2514" i="9"/>
  <c r="AD930" i="9"/>
  <c r="C436" i="39" a="1"/>
  <c r="E233" i="39" a="1"/>
  <c r="AD970" i="9"/>
  <c r="AD3969" i="9"/>
  <c r="AD3106" i="9"/>
  <c r="C14" i="39" a="1"/>
  <c r="AD658" i="9"/>
  <c r="AD3241" i="9"/>
  <c r="C707" i="39" a="1"/>
  <c r="AD1428" i="9"/>
  <c r="I708" i="39" a="1"/>
  <c r="AD2154" i="9"/>
  <c r="AD857" i="9"/>
  <c r="C210" i="39" a="1"/>
  <c r="E423" i="39" a="1"/>
  <c r="C334" i="39" a="1"/>
  <c r="H796" i="39" a="1"/>
  <c r="E497" i="39" a="1"/>
  <c r="AD3894" i="9"/>
  <c r="E1022" i="39" a="1"/>
  <c r="G766" i="39" a="1"/>
  <c r="AD2965" i="9"/>
  <c r="E977" i="39" a="1"/>
  <c r="AD4271" i="9"/>
  <c r="AD3957" i="9"/>
  <c r="B121" i="12"/>
  <c r="H806" i="39" a="1"/>
  <c r="AD2954" i="9"/>
  <c r="AD1044" i="9"/>
  <c r="AD1520" i="9"/>
  <c r="AD3546" i="9"/>
  <c r="C69" i="39" a="1"/>
  <c r="G900" i="39" a="1"/>
  <c r="E618" i="39" a="1"/>
  <c r="E404" i="39" a="1"/>
  <c r="G2" i="39" a="1"/>
  <c r="AD1291" i="9"/>
  <c r="C247" i="39" a="1"/>
  <c r="AD3199" i="9"/>
  <c r="AD1699" i="9"/>
  <c r="AD458" i="9"/>
  <c r="AD4390" i="9"/>
  <c r="AD2860" i="9"/>
  <c r="F235" i="39" a="1"/>
  <c r="AD2194" i="9"/>
  <c r="AD811" i="9"/>
  <c r="AD394" i="9"/>
  <c r="C107" i="39" a="1"/>
  <c r="I28" i="39" a="1"/>
  <c r="AD2556" i="9"/>
  <c r="AD3149" i="9"/>
  <c r="F777" i="39" a="1"/>
  <c r="AD1407" i="9"/>
  <c r="AD532" i="9"/>
  <c r="AD173" i="9"/>
  <c r="AD2335" i="9"/>
  <c r="AD898" i="9"/>
  <c r="H605" i="39" a="1"/>
  <c r="AD2466" i="9"/>
  <c r="B21" i="12"/>
  <c r="AD2796" i="9"/>
  <c r="AD3715" i="9"/>
  <c r="D861" i="39" a="1"/>
  <c r="AD2258" i="9"/>
  <c r="C472" i="39" a="1"/>
  <c r="F462" i="39" a="1"/>
  <c r="AD4420" i="9"/>
  <c r="G904" i="39" a="1"/>
  <c r="B26" i="12"/>
  <c r="AD2320" i="9"/>
  <c r="D909" i="39" a="1"/>
  <c r="F914" i="39" a="1"/>
  <c r="G164" i="39" a="1"/>
  <c r="G441" i="39" a="1"/>
  <c r="C33" i="39" a="1"/>
  <c r="AD4243" i="9"/>
  <c r="D779" i="39" a="1"/>
  <c r="AD1367" i="9"/>
  <c r="AD2992" i="9"/>
  <c r="AD3300" i="9"/>
  <c r="B76" i="12"/>
  <c r="H452" i="39" a="1"/>
  <c r="AD1042" i="9"/>
  <c r="C1" i="39" a="1"/>
  <c r="AD3446" i="9"/>
  <c r="AD2761" i="9"/>
  <c r="H413" i="39" a="1"/>
  <c r="AD243" i="9"/>
  <c r="AD2521" i="9"/>
  <c r="AD3255" i="9"/>
  <c r="AD3808" i="9"/>
  <c r="D831" i="39" a="1"/>
  <c r="F615" i="39" a="1"/>
  <c r="D96" i="39" a="1"/>
  <c r="AD536" i="9"/>
  <c r="AD3516" i="9"/>
  <c r="C177" i="39" a="1"/>
  <c r="AD3791" i="9"/>
  <c r="AD3176" i="9"/>
  <c r="AD233" i="9"/>
  <c r="AD1480" i="9"/>
  <c r="AD1752" i="9"/>
  <c r="AD1290" i="9"/>
  <c r="AD735" i="9"/>
  <c r="AD457" i="9"/>
  <c r="E413" i="39" a="1"/>
  <c r="AD1572" i="9"/>
  <c r="F654" i="39" a="1"/>
  <c r="AD3066" i="9"/>
  <c r="C915" i="39" a="1"/>
  <c r="AD3282" i="9"/>
  <c r="AD2807" i="9"/>
  <c r="G853" i="39" a="1"/>
  <c r="AD2478" i="9"/>
  <c r="AD1406" i="9"/>
  <c r="AD4359" i="9"/>
  <c r="AD2423" i="9"/>
  <c r="E949" i="39" a="1"/>
  <c r="AD3443" i="9"/>
  <c r="AD3451" i="9"/>
  <c r="G559" i="39" a="1"/>
  <c r="AD2739" i="9"/>
  <c r="B68" i="12"/>
  <c r="AD1405" i="9"/>
  <c r="E110" i="39" a="1"/>
  <c r="AD980" i="9"/>
  <c r="AD330" i="9"/>
  <c r="F669" i="39" a="1"/>
  <c r="F735" i="39" a="1"/>
  <c r="AD897" i="9"/>
  <c r="AD3919" i="9"/>
  <c r="D1006" i="39" a="1"/>
  <c r="AD649" i="9"/>
  <c r="E993" i="39" a="1"/>
  <c r="AD2407" i="9"/>
  <c r="AD3618" i="9"/>
  <c r="D952" i="39" a="1"/>
  <c r="AD3910" i="9"/>
  <c r="E722" i="39" a="1"/>
  <c r="AD4465" i="9"/>
  <c r="AD1461" i="9"/>
  <c r="AD3686" i="9"/>
  <c r="AD666" i="9"/>
  <c r="AD3996" i="9"/>
  <c r="AD1269" i="9"/>
  <c r="D391" i="39" a="1"/>
  <c r="F486" i="39" a="1"/>
  <c r="AD3571" i="9"/>
  <c r="I325" i="39" a="1"/>
  <c r="E340" i="39" a="1"/>
  <c r="AD3284" i="9"/>
  <c r="D974" i="39" a="1"/>
  <c r="H661" i="39" a="1"/>
  <c r="G979" i="39" a="1"/>
  <c r="C88" i="39" a="1"/>
  <c r="C187" i="39" a="1"/>
  <c r="F594" i="39" a="1"/>
  <c r="C355" i="39" a="1"/>
  <c r="AD731" i="9"/>
  <c r="AD4075" i="9"/>
  <c r="AD2202" i="9"/>
  <c r="AD2898" i="9"/>
  <c r="AD1239" i="9"/>
  <c r="C818" i="39" a="1"/>
  <c r="AD3251" i="9"/>
  <c r="C626" i="39" a="1"/>
  <c r="AD2061" i="9"/>
  <c r="C443" i="39" a="1"/>
  <c r="F273" i="39" a="1"/>
  <c r="G80" i="39" a="1"/>
  <c r="AD716" i="9"/>
  <c r="C343" i="39" a="1"/>
  <c r="AD665" i="9"/>
  <c r="D732" i="39" a="1"/>
  <c r="AD3942" i="9"/>
  <c r="D967" i="39" a="1"/>
  <c r="AD3177" i="9"/>
  <c r="AD2930" i="9"/>
  <c r="AD939" i="9"/>
  <c r="AD4353" i="9"/>
  <c r="AD4147" i="9"/>
  <c r="AD2773" i="9"/>
  <c r="AD3336" i="9"/>
  <c r="F591" i="39" a="1"/>
  <c r="G202" i="39" a="1"/>
  <c r="AD2766" i="9"/>
  <c r="AD4410" i="9"/>
  <c r="AD2787" i="9"/>
  <c r="AD3796" i="9"/>
  <c r="C266" i="39" a="1"/>
  <c r="C938" i="39" a="1"/>
  <c r="C215" i="39" a="1"/>
  <c r="AD3023" i="9"/>
  <c r="AD1086" i="9"/>
  <c r="AD3889" i="9"/>
  <c r="D643" i="39" a="1"/>
  <c r="AD1271" i="9"/>
  <c r="AD2605" i="9"/>
  <c r="H245" i="39" a="1"/>
  <c r="AD4358" i="9"/>
  <c r="G512" i="39" a="1"/>
  <c r="AD906" i="9"/>
  <c r="B42" i="12"/>
  <c r="AD1123" i="9"/>
  <c r="C994" i="39" a="1"/>
  <c r="D905" i="39" a="1"/>
  <c r="C220" i="39" a="1"/>
  <c r="G14" i="39" a="1"/>
  <c r="AD732" i="9"/>
  <c r="AD2934" i="9"/>
  <c r="AD4211" i="9"/>
  <c r="D400" i="39" a="1"/>
  <c r="AD513" i="9"/>
  <c r="G358" i="39" a="1"/>
  <c r="H640" i="39" a="1"/>
  <c r="AD1057" i="9"/>
  <c r="AD1183" i="9"/>
  <c r="C231" i="39" a="1"/>
  <c r="AD3270" i="9"/>
  <c r="AD4124" i="9"/>
  <c r="AD216" i="9"/>
  <c r="AD2340" i="9"/>
  <c r="E922" i="39" a="1"/>
  <c r="AD1574" i="9"/>
  <c r="H810" i="39" a="1"/>
  <c r="B32" i="12"/>
  <c r="H885" i="39" a="1"/>
  <c r="AD594" i="9"/>
  <c r="AD41" i="9"/>
  <c r="AD1256" i="9"/>
  <c r="AD248" i="9"/>
  <c r="D80" i="39" a="1"/>
  <c r="AD2314" i="9"/>
  <c r="AD758" i="9"/>
  <c r="H586" i="39" a="1"/>
  <c r="C98" i="39" a="1"/>
  <c r="AD3838" i="9"/>
  <c r="AD4206" i="9"/>
  <c r="AD2216" i="9"/>
  <c r="AD4287" i="9"/>
  <c r="E648" i="39" a="1"/>
  <c r="F713" i="39" a="1"/>
  <c r="E483" i="39" a="1"/>
  <c r="AD474" i="9"/>
  <c r="F425" i="39" a="1"/>
  <c r="D843" i="39" a="1"/>
  <c r="AD4154" i="9"/>
  <c r="B116" i="12"/>
  <c r="F536" i="39" a="1"/>
  <c r="G271" i="39" a="1"/>
  <c r="C778" i="39" a="1"/>
  <c r="AD712" i="9"/>
  <c r="AD4489" i="9"/>
  <c r="F102" i="39" a="1"/>
  <c r="AD4407" i="9"/>
  <c r="AD2279" i="9"/>
  <c r="AD1893" i="9"/>
  <c r="AD3435" i="9"/>
  <c r="AD3730" i="9"/>
  <c r="AD2702" i="9"/>
  <c r="G884" i="39" a="1"/>
  <c r="F946" i="39" a="1"/>
  <c r="AD3699" i="9"/>
  <c r="G708" i="39" a="1"/>
  <c r="AD4351" i="9"/>
  <c r="H736" i="39" a="1"/>
  <c r="G518" i="39" a="1"/>
  <c r="D1015" i="39" a="1"/>
  <c r="AD3146" i="9"/>
  <c r="AD3314" i="9"/>
  <c r="E480" i="39" a="1"/>
  <c r="G395" i="39" a="1"/>
  <c r="AD2085" i="9"/>
  <c r="I904" i="39" a="1"/>
  <c r="G399" i="39" a="1"/>
  <c r="AD1134" i="9"/>
  <c r="B131" i="12"/>
  <c r="AD2586" i="9"/>
  <c r="B59" i="12"/>
  <c r="C720" i="39" a="1"/>
  <c r="D87" i="39" a="1"/>
  <c r="D190" i="39" a="1"/>
  <c r="AD144" i="9"/>
  <c r="AD549" i="9"/>
  <c r="AD2358" i="9"/>
  <c r="I546" i="39" a="1"/>
  <c r="F244" i="39" a="1"/>
  <c r="AD1831" i="9"/>
  <c r="AD3419" i="9"/>
  <c r="AD4296" i="9"/>
  <c r="AD4434" i="9"/>
  <c r="I269" i="39" a="1"/>
  <c r="AD2177" i="9"/>
  <c r="I1014" i="39" a="1"/>
  <c r="D255" i="39" a="1"/>
  <c r="AD3402" i="9"/>
  <c r="D354" i="39" a="1"/>
  <c r="AD550" i="9"/>
  <c r="AD1503" i="9"/>
  <c r="E1024" i="39" a="1"/>
  <c r="H283" i="39" a="1"/>
  <c r="AD3227" i="9"/>
  <c r="AD3948" i="9"/>
  <c r="D859" i="39" a="1"/>
  <c r="AD3330" i="9"/>
  <c r="AD3547" i="9"/>
  <c r="AD3438" i="9"/>
  <c r="AD2145" i="9"/>
  <c r="C277" i="39" a="1"/>
  <c r="I616" i="39" a="1"/>
  <c r="AD2543" i="9"/>
  <c r="E343" i="39" a="1"/>
  <c r="AD753" i="9"/>
  <c r="C776" i="39" a="1"/>
  <c r="AD2051" i="9"/>
  <c r="AD909" i="9"/>
  <c r="AD2122" i="9"/>
  <c r="E907" i="39" a="1"/>
  <c r="C38" i="39" a="1"/>
  <c r="AD3018" i="9"/>
  <c r="AD3961" i="9"/>
  <c r="AD952" i="9"/>
  <c r="H387" i="39" a="1"/>
  <c r="I983" i="39" a="1"/>
  <c r="I794" i="39" a="1"/>
  <c r="AD3087" i="9"/>
  <c r="AD3113" i="9"/>
  <c r="AD2988" i="9"/>
  <c r="AD3147" i="9"/>
  <c r="H343" i="39" a="1"/>
  <c r="AD1949" i="9"/>
  <c r="E612" i="39" a="1"/>
  <c r="AD3213" i="9"/>
  <c r="AD3632" i="9"/>
  <c r="B88" i="12"/>
  <c r="AD2641" i="9"/>
  <c r="AD851" i="9"/>
  <c r="AD4290" i="9"/>
  <c r="F894" i="39" a="1"/>
  <c r="AD662" i="9"/>
  <c r="AD221" i="9"/>
  <c r="H518" i="39" a="1"/>
  <c r="H503" i="39" a="1"/>
  <c r="AD1384" i="9"/>
  <c r="G650" i="39" a="1"/>
  <c r="D68" i="39" a="1"/>
  <c r="AD1870" i="9"/>
  <c r="AD2116" i="9"/>
  <c r="I463" i="39" a="1"/>
  <c r="AD4295" i="9"/>
  <c r="AD1224" i="9"/>
  <c r="C742" i="39" a="1"/>
  <c r="H904" i="39" a="1"/>
  <c r="AD3798" i="9"/>
  <c r="H983" i="39" a="1"/>
  <c r="AD3417" i="9"/>
  <c r="AD3016" i="9"/>
  <c r="I816" i="39" a="1"/>
  <c r="G994" i="39" a="1"/>
  <c r="AD3807" i="9"/>
  <c r="AD3628" i="9"/>
  <c r="G490" i="39" a="1"/>
  <c r="AD4143" i="9"/>
  <c r="AD3866" i="9"/>
  <c r="AD3298" i="9"/>
  <c r="AD784" i="9"/>
  <c r="AD2861" i="9"/>
  <c r="I367" i="39" a="1"/>
  <c r="AD3413" i="9"/>
  <c r="AD1665" i="9"/>
  <c r="AD3057" i="9"/>
  <c r="I367" i="39" l="1"/>
  <c r="G490" i="39"/>
  <c r="G994" i="39"/>
  <c r="I816" i="39"/>
  <c r="H983" i="39"/>
  <c r="H904" i="39"/>
  <c r="C742" i="39"/>
  <c r="I463" i="39"/>
  <c r="D68" i="39"/>
  <c r="G650" i="39"/>
  <c r="H503" i="39"/>
  <c r="H518" i="39"/>
  <c r="F894" i="39"/>
  <c r="E612" i="39"/>
  <c r="H343" i="39"/>
  <c r="I794" i="39"/>
  <c r="I983" i="39"/>
  <c r="H387" i="39"/>
  <c r="C38" i="39"/>
  <c r="E907" i="39"/>
  <c r="C776" i="39"/>
  <c r="E343" i="39"/>
  <c r="I616" i="39"/>
  <c r="C277" i="39"/>
  <c r="D859" i="39"/>
  <c r="H283" i="39"/>
  <c r="E1024" i="39"/>
  <c r="D354" i="39"/>
  <c r="D255" i="39"/>
  <c r="I1014" i="39"/>
  <c r="I269" i="39"/>
  <c r="F244" i="39"/>
  <c r="I546" i="39"/>
  <c r="S26" i="9"/>
  <c r="H6" i="8" s="1"/>
  <c r="S49" i="9"/>
  <c r="D190" i="39"/>
  <c r="D87" i="39"/>
  <c r="C720" i="39"/>
  <c r="G399" i="39"/>
  <c r="I904" i="39"/>
  <c r="G395" i="39"/>
  <c r="E480" i="39"/>
  <c r="D1015" i="39"/>
  <c r="G518" i="39"/>
  <c r="H736" i="39"/>
  <c r="G708" i="39"/>
  <c r="F946" i="39"/>
  <c r="G884" i="39"/>
  <c r="F102" i="39"/>
  <c r="C778" i="39"/>
  <c r="G271" i="39"/>
  <c r="F536" i="39"/>
  <c r="D843" i="39"/>
  <c r="F425" i="39"/>
  <c r="E483" i="39"/>
  <c r="F713" i="39"/>
  <c r="E648" i="39"/>
  <c r="C98" i="39"/>
  <c r="H586" i="39"/>
  <c r="D80" i="39"/>
  <c r="P11" i="9"/>
  <c r="H885" i="39"/>
  <c r="H810" i="39"/>
  <c r="E922" i="39"/>
  <c r="C231" i="39"/>
  <c r="H640" i="39"/>
  <c r="G358" i="39"/>
  <c r="D400" i="39"/>
  <c r="G14" i="39"/>
  <c r="C220" i="39"/>
  <c r="D905" i="39"/>
  <c r="C994" i="39"/>
  <c r="G512" i="39"/>
  <c r="H245" i="39"/>
  <c r="D643" i="39"/>
  <c r="C215" i="39"/>
  <c r="C938" i="39"/>
  <c r="C266" i="39"/>
  <c r="G202" i="39"/>
  <c r="F591" i="39"/>
  <c r="D967" i="39"/>
  <c r="D732" i="39"/>
  <c r="C343" i="39"/>
  <c r="G80" i="39"/>
  <c r="F273" i="39"/>
  <c r="C443" i="39"/>
  <c r="C626" i="39"/>
  <c r="C818" i="39"/>
  <c r="C355" i="39"/>
  <c r="F594" i="39"/>
  <c r="C187" i="39"/>
  <c r="C88" i="39"/>
  <c r="G979" i="39"/>
  <c r="H661" i="39"/>
  <c r="D974" i="39"/>
  <c r="E340" i="39"/>
  <c r="I325" i="39"/>
  <c r="F486" i="39"/>
  <c r="D391" i="39"/>
  <c r="E722" i="39"/>
  <c r="D952" i="39"/>
  <c r="E993" i="39"/>
  <c r="D1006" i="39"/>
  <c r="F735" i="39"/>
  <c r="F669" i="39"/>
  <c r="E110" i="39"/>
  <c r="G559" i="39"/>
  <c r="E949" i="39"/>
  <c r="G853" i="39"/>
  <c r="C915" i="39"/>
  <c r="F654" i="39"/>
  <c r="E413" i="39"/>
  <c r="C177" i="39"/>
  <c r="D96" i="39"/>
  <c r="F615" i="39"/>
  <c r="D831" i="39"/>
  <c r="H413" i="39"/>
  <c r="C1" i="39"/>
  <c r="H452" i="39"/>
  <c r="D779" i="39"/>
  <c r="C33" i="39"/>
  <c r="G441" i="39"/>
  <c r="G164" i="39"/>
  <c r="F914" i="39"/>
  <c r="D909" i="39"/>
  <c r="G904" i="39"/>
  <c r="F462" i="39"/>
  <c r="C472" i="39"/>
  <c r="D861" i="39"/>
  <c r="H605" i="39"/>
  <c r="T23" i="9"/>
  <c r="F777" i="39"/>
  <c r="I28" i="39"/>
  <c r="C107" i="39"/>
  <c r="F235" i="39"/>
  <c r="C247" i="39"/>
  <c r="G2" i="39"/>
  <c r="E404" i="39"/>
  <c r="E618" i="39"/>
  <c r="G900" i="39"/>
  <c r="C69" i="39"/>
  <c r="H806" i="39"/>
  <c r="E977" i="39"/>
  <c r="G766" i="39"/>
  <c r="E1022" i="39"/>
  <c r="E497" i="39"/>
  <c r="H796" i="39"/>
  <c r="C334" i="39"/>
  <c r="E423" i="39"/>
  <c r="C210" i="39"/>
  <c r="H18" i="3"/>
  <c r="I708" i="39"/>
  <c r="C707" i="39"/>
  <c r="C14" i="39"/>
  <c r="E233" i="39"/>
  <c r="C436" i="39"/>
  <c r="H20" i="3"/>
  <c r="C510" i="39"/>
  <c r="G185" i="39"/>
  <c r="E241" i="39"/>
  <c r="G666" i="39"/>
  <c r="I348" i="39"/>
  <c r="D252" i="39"/>
  <c r="I498" i="39"/>
  <c r="I612" i="39"/>
  <c r="D571" i="39"/>
  <c r="G64" i="39"/>
  <c r="H8" i="7"/>
  <c r="P33" i="9"/>
  <c r="E971" i="39"/>
  <c r="I676" i="39"/>
  <c r="I543" i="39"/>
  <c r="I560" i="39"/>
  <c r="Q40" i="9"/>
  <c r="H998" i="39"/>
  <c r="E412" i="39"/>
  <c r="D575" i="39"/>
  <c r="C956" i="39"/>
  <c r="H491" i="39"/>
  <c r="G16" i="39"/>
  <c r="F44" i="39"/>
  <c r="D769" i="39"/>
  <c r="E961" i="39"/>
  <c r="I482" i="39"/>
  <c r="I550" i="39"/>
  <c r="G420" i="39"/>
  <c r="I596" i="39"/>
  <c r="G669" i="39"/>
  <c r="F868" i="39"/>
  <c r="I954" i="39"/>
  <c r="C452" i="39"/>
  <c r="C519" i="39"/>
  <c r="C339" i="39"/>
  <c r="H791" i="39"/>
  <c r="D534" i="39"/>
  <c r="I283" i="39"/>
  <c r="F333" i="39"/>
  <c r="H992" i="39"/>
  <c r="I584" i="39"/>
  <c r="E623" i="39"/>
  <c r="G782" i="39"/>
  <c r="F913" i="39"/>
  <c r="H179" i="39"/>
  <c r="F981" i="39"/>
  <c r="E696" i="39"/>
  <c r="F275" i="39"/>
  <c r="E332" i="39"/>
  <c r="G889" i="39"/>
  <c r="E336" i="39"/>
  <c r="H793" i="39"/>
  <c r="C644" i="39"/>
  <c r="D203" i="39"/>
  <c r="E849" i="39"/>
  <c r="C515" i="39"/>
  <c r="I1011" i="39"/>
  <c r="I169" i="39"/>
  <c r="F3" i="39"/>
  <c r="H59" i="39"/>
  <c r="I9" i="7"/>
  <c r="Q38" i="9"/>
  <c r="F702" i="39"/>
  <c r="C772" i="39"/>
  <c r="D593" i="39"/>
  <c r="F269" i="39"/>
  <c r="G79" i="39"/>
  <c r="E301" i="39"/>
  <c r="C461" i="39"/>
  <c r="C476" i="39"/>
  <c r="C702" i="39"/>
  <c r="E904" i="39"/>
  <c r="I496" i="39"/>
  <c r="C150" i="39"/>
  <c r="G1022" i="39"/>
  <c r="C771" i="39"/>
  <c r="C255" i="39"/>
  <c r="D786" i="39"/>
  <c r="H427" i="39"/>
  <c r="I999" i="39"/>
  <c r="H926" i="39"/>
  <c r="C119" i="39"/>
  <c r="H975" i="39"/>
  <c r="H685" i="39"/>
  <c r="C282" i="39"/>
  <c r="C149" i="39"/>
  <c r="E982" i="39"/>
  <c r="I900" i="39"/>
  <c r="P50" i="9"/>
  <c r="R50" i="9"/>
  <c r="O50" i="9"/>
  <c r="Q50" i="9"/>
  <c r="S50" i="9"/>
  <c r="D760" i="39"/>
  <c r="D827" i="39"/>
  <c r="E172" i="39"/>
  <c r="I796" i="39"/>
  <c r="F948" i="39"/>
  <c r="C945" i="39"/>
  <c r="C50" i="39"/>
  <c r="C269" i="39"/>
  <c r="D168" i="39"/>
  <c r="H922" i="39"/>
  <c r="E559" i="39"/>
  <c r="D364" i="39"/>
  <c r="G913" i="39"/>
  <c r="C633" i="39"/>
  <c r="G387" i="39"/>
  <c r="F437" i="39"/>
  <c r="D501" i="39"/>
  <c r="G367" i="39"/>
  <c r="C853" i="39"/>
  <c r="E902" i="39"/>
  <c r="E102" i="39"/>
  <c r="C667" i="39"/>
  <c r="D849" i="39"/>
  <c r="F766" i="39"/>
  <c r="C790" i="39"/>
  <c r="I318" i="39"/>
  <c r="Q13" i="9"/>
  <c r="C660" i="39"/>
  <c r="G406" i="39"/>
  <c r="I758" i="39"/>
  <c r="C654" i="39"/>
  <c r="I422" i="39"/>
  <c r="D866" i="39"/>
  <c r="F854" i="39"/>
  <c r="C97" i="39"/>
  <c r="C919" i="39"/>
  <c r="H468" i="39"/>
  <c r="F865" i="39"/>
  <c r="C402" i="39"/>
  <c r="D1016" i="39"/>
  <c r="F916" i="39"/>
  <c r="C975" i="39"/>
  <c r="F1003" i="39"/>
  <c r="G981" i="39"/>
  <c r="C708" i="39"/>
  <c r="E688" i="39"/>
  <c r="R19" i="9"/>
  <c r="C473" i="39"/>
  <c r="G8" i="7"/>
  <c r="O33" i="9"/>
  <c r="F787" i="39"/>
  <c r="G572" i="39"/>
  <c r="H1013" i="39"/>
  <c r="C232" i="39"/>
  <c r="E466" i="39"/>
  <c r="H765" i="39"/>
  <c r="H170" i="39"/>
  <c r="H835" i="39"/>
  <c r="G702" i="39"/>
  <c r="E391" i="39"/>
  <c r="C825" i="39"/>
  <c r="I408" i="39"/>
  <c r="H291" i="39"/>
  <c r="C839" i="39"/>
  <c r="D934" i="39"/>
  <c r="F830" i="39"/>
  <c r="H884" i="39"/>
  <c r="H738" i="39"/>
  <c r="G386" i="39"/>
  <c r="S10" i="9"/>
  <c r="G526" i="39"/>
  <c r="F1000" i="39"/>
  <c r="H940" i="39"/>
  <c r="D951" i="39"/>
  <c r="D1005" i="39"/>
  <c r="E122" i="39"/>
  <c r="D626" i="39"/>
  <c r="F175" i="39"/>
  <c r="H997" i="39"/>
  <c r="R34" i="9"/>
  <c r="F632" i="39"/>
  <c r="G881" i="39"/>
  <c r="F819" i="39"/>
  <c r="P21" i="9"/>
  <c r="I704" i="39"/>
  <c r="I488" i="39"/>
  <c r="F256" i="39"/>
  <c r="F804" i="39"/>
  <c r="F771" i="39"/>
  <c r="H735" i="39"/>
  <c r="H982" i="39"/>
  <c r="E255" i="39"/>
  <c r="C456" i="39"/>
  <c r="I931" i="39"/>
  <c r="F707" i="39"/>
  <c r="I552" i="39"/>
  <c r="F299" i="39"/>
  <c r="E701" i="39"/>
  <c r="G851" i="39"/>
  <c r="F415" i="39"/>
  <c r="D492" i="39"/>
  <c r="E381" i="39"/>
  <c r="D1000" i="39"/>
  <c r="H476" i="39"/>
  <c r="D173" i="39"/>
  <c r="H759" i="39"/>
  <c r="C126" i="39"/>
  <c r="I495" i="39"/>
  <c r="I559" i="39"/>
  <c r="I955" i="39"/>
  <c r="F516" i="39"/>
  <c r="E385" i="39"/>
  <c r="G189" i="39"/>
  <c r="H570" i="39"/>
  <c r="G170" i="39"/>
  <c r="C932" i="39"/>
  <c r="C284" i="39"/>
  <c r="E24" i="39"/>
  <c r="I397" i="39"/>
  <c r="F117" i="39"/>
  <c r="H454" i="39"/>
  <c r="D204" i="39"/>
  <c r="F630" i="39"/>
  <c r="C662" i="39"/>
  <c r="G799" i="39"/>
  <c r="E286" i="39"/>
  <c r="E375" i="39"/>
  <c r="H562" i="39"/>
  <c r="I399" i="39"/>
  <c r="I92" i="39"/>
  <c r="I840" i="39"/>
  <c r="I629" i="39"/>
  <c r="C405" i="39"/>
  <c r="D663" i="39"/>
  <c r="I898" i="39"/>
  <c r="G581" i="39"/>
  <c r="E515" i="39"/>
  <c r="G861" i="39"/>
  <c r="D1017" i="39"/>
  <c r="F574" i="39"/>
  <c r="H183" i="39"/>
  <c r="H538" i="39"/>
  <c r="P29" i="9"/>
  <c r="E529" i="39"/>
  <c r="I577" i="39"/>
  <c r="H689" i="39"/>
  <c r="E551" i="39"/>
  <c r="F521" i="39"/>
  <c r="D992" i="39"/>
  <c r="G582" i="39"/>
  <c r="E569" i="39"/>
  <c r="E363" i="39"/>
  <c r="H914" i="39"/>
  <c r="C74" i="39"/>
  <c r="C464" i="39"/>
  <c r="D880" i="39"/>
  <c r="D856" i="39"/>
  <c r="G721" i="39"/>
  <c r="G974" i="39"/>
  <c r="C192" i="39"/>
  <c r="T20" i="9"/>
  <c r="F604" i="39"/>
  <c r="I964" i="39"/>
  <c r="E788" i="39"/>
  <c r="H11" i="3"/>
  <c r="F165" i="39"/>
  <c r="F838" i="39"/>
  <c r="H710" i="39"/>
  <c r="E994" i="39"/>
  <c r="G405" i="39"/>
  <c r="I150" i="39"/>
  <c r="H947" i="39"/>
  <c r="I58" i="39"/>
  <c r="F891" i="39"/>
  <c r="D412" i="39"/>
  <c r="D704" i="39"/>
  <c r="H788" i="39"/>
  <c r="D370" i="39"/>
  <c r="R15" i="9"/>
  <c r="G57" i="39"/>
  <c r="H1014" i="39"/>
  <c r="I878" i="39"/>
  <c r="O40" i="9"/>
  <c r="F355" i="39"/>
  <c r="C920" i="39"/>
  <c r="G699" i="39"/>
  <c r="D656" i="39"/>
  <c r="H859" i="39"/>
  <c r="I154" i="39"/>
  <c r="G599" i="39"/>
  <c r="Q8" i="9"/>
  <c r="C434" i="39"/>
  <c r="G323" i="39"/>
  <c r="F859" i="39"/>
  <c r="F534" i="39"/>
  <c r="E726" i="39"/>
  <c r="D971" i="39"/>
  <c r="E182" i="39"/>
  <c r="D644" i="39"/>
  <c r="D918" i="39"/>
  <c r="H1023" i="39"/>
  <c r="D280" i="39"/>
  <c r="C872" i="39"/>
  <c r="C653" i="39"/>
  <c r="H664" i="39"/>
  <c r="D360" i="39"/>
  <c r="C824" i="39"/>
  <c r="I558" i="39"/>
  <c r="I877" i="39"/>
  <c r="F349" i="39"/>
  <c r="F746" i="39"/>
  <c r="F898" i="39"/>
  <c r="E989" i="39"/>
  <c r="E938" i="39"/>
  <c r="C358" i="39"/>
  <c r="G237" i="39"/>
  <c r="I695" i="39"/>
  <c r="D514" i="39"/>
  <c r="E779" i="39"/>
  <c r="D877" i="39"/>
  <c r="H582" i="39"/>
  <c r="D414" i="39"/>
  <c r="I570" i="39"/>
  <c r="D584" i="39"/>
  <c r="G839" i="39"/>
  <c r="G364" i="39"/>
  <c r="C414" i="39"/>
  <c r="G907" i="39"/>
  <c r="I797" i="39"/>
  <c r="I161" i="39"/>
  <c r="I10" i="39"/>
  <c r="D912" i="39"/>
  <c r="I637" i="39"/>
  <c r="D393" i="39"/>
  <c r="C29" i="39"/>
  <c r="E753" i="39"/>
  <c r="I897" i="39"/>
  <c r="D325" i="39"/>
  <c r="G483" i="39"/>
  <c r="D973" i="39"/>
  <c r="E397" i="39"/>
  <c r="K22" i="7"/>
  <c r="C676" i="39"/>
  <c r="D987" i="39"/>
  <c r="G594" i="39"/>
  <c r="C23" i="39"/>
  <c r="F659" i="39"/>
  <c r="C372" i="39"/>
  <c r="D485" i="39"/>
  <c r="E525" i="39"/>
  <c r="I847" i="39"/>
  <c r="D131" i="39"/>
  <c r="H722" i="39"/>
  <c r="D793" i="39"/>
  <c r="E1006" i="39"/>
  <c r="F484" i="39"/>
  <c r="C855" i="39"/>
  <c r="H28" i="3"/>
  <c r="F95" i="39"/>
  <c r="E876" i="39"/>
  <c r="H294" i="39"/>
  <c r="I698" i="39"/>
  <c r="G113" i="39"/>
  <c r="G285" i="39"/>
  <c r="D627" i="39"/>
  <c r="G914" i="39"/>
  <c r="H327" i="39"/>
  <c r="E302" i="39"/>
  <c r="C903" i="39"/>
  <c r="I353" i="39"/>
  <c r="F260" i="39"/>
  <c r="F565" i="39"/>
  <c r="I922" i="39"/>
  <c r="G890" i="39"/>
  <c r="H573" i="39"/>
  <c r="E431" i="39"/>
  <c r="F907" i="39"/>
  <c r="D828" i="39"/>
  <c r="H390" i="39"/>
  <c r="D404" i="39"/>
  <c r="F465" i="39"/>
  <c r="F607" i="39"/>
  <c r="E936" i="39"/>
  <c r="C141" i="39"/>
  <c r="F627" i="39"/>
  <c r="C854" i="39"/>
  <c r="I984" i="39"/>
  <c r="E417" i="39"/>
  <c r="C831" i="39"/>
  <c r="F917" i="39"/>
  <c r="D668" i="39"/>
  <c r="I860" i="39"/>
  <c r="H908" i="39"/>
  <c r="F14" i="39"/>
  <c r="D472" i="39"/>
  <c r="D470" i="39"/>
  <c r="D353" i="39"/>
  <c r="I968" i="39"/>
  <c r="H718" i="39"/>
  <c r="G1006" i="39"/>
  <c r="H507" i="39"/>
  <c r="I799" i="39"/>
  <c r="H958" i="39"/>
  <c r="H651" i="39"/>
  <c r="I633" i="39"/>
  <c r="I576" i="39"/>
  <c r="C2" i="39"/>
  <c r="G785" i="39"/>
  <c r="F171" i="39"/>
  <c r="C125" i="39"/>
  <c r="F741" i="39"/>
  <c r="F759" i="39"/>
  <c r="E841" i="39"/>
  <c r="T41" i="9"/>
  <c r="E943" i="39"/>
  <c r="C399" i="39"/>
  <c r="G264" i="39"/>
  <c r="D330" i="39"/>
  <c r="F722" i="39"/>
  <c r="G885" i="39"/>
  <c r="E925" i="39"/>
  <c r="I710" i="39"/>
  <c r="F207" i="39"/>
  <c r="T15" i="9"/>
  <c r="I879" i="39"/>
  <c r="C589" i="39"/>
  <c r="D929" i="39"/>
  <c r="H842" i="39"/>
  <c r="C188" i="39"/>
  <c r="E778" i="39"/>
  <c r="H639" i="39"/>
  <c r="E661" i="39"/>
  <c r="S11" i="9"/>
  <c r="G458" i="39"/>
  <c r="I8" i="7"/>
  <c r="Q33" i="9"/>
  <c r="E125" i="39"/>
  <c r="R40" i="9"/>
  <c r="I1019" i="39"/>
  <c r="I7" i="7"/>
  <c r="Q28" i="9"/>
  <c r="G341" i="39"/>
  <c r="H168" i="39"/>
  <c r="C181" i="39"/>
  <c r="G333" i="39"/>
  <c r="D358" i="39"/>
  <c r="I375" i="39"/>
  <c r="C46" i="39"/>
  <c r="I693" i="39"/>
  <c r="I448" i="39"/>
  <c r="F341" i="39"/>
  <c r="D867" i="39"/>
  <c r="E744" i="39"/>
  <c r="F952" i="39"/>
  <c r="I197" i="39"/>
  <c r="G530" i="39"/>
  <c r="D629" i="39"/>
  <c r="C189" i="39"/>
  <c r="C595" i="39"/>
  <c r="D692" i="39"/>
  <c r="G554" i="39"/>
  <c r="E424" i="39"/>
  <c r="D317" i="39"/>
  <c r="E50" i="39"/>
  <c r="F471" i="39"/>
  <c r="H439" i="39"/>
  <c r="C563" i="39"/>
  <c r="G642" i="39"/>
  <c r="G655" i="39"/>
  <c r="I504" i="39"/>
  <c r="I23" i="7"/>
  <c r="E281" i="39"/>
  <c r="H740" i="39"/>
  <c r="I34" i="39"/>
  <c r="I556" i="39"/>
  <c r="G992" i="39"/>
  <c r="Q36" i="9"/>
  <c r="G318" i="39"/>
  <c r="H15" i="3"/>
  <c r="F150" i="39"/>
  <c r="F805" i="39"/>
  <c r="E1004" i="39"/>
  <c r="C320" i="39"/>
  <c r="F587" i="39"/>
  <c r="I885" i="39"/>
  <c r="H775" i="39"/>
  <c r="C351" i="39"/>
  <c r="H207" i="39"/>
  <c r="D712" i="39"/>
  <c r="G977" i="39"/>
  <c r="C868" i="39"/>
  <c r="H667" i="39"/>
  <c r="E772" i="39"/>
  <c r="C207" i="39"/>
  <c r="G600" i="39"/>
  <c r="G393" i="39"/>
  <c r="D884" i="39"/>
  <c r="D674" i="39"/>
  <c r="F680" i="39"/>
  <c r="D923" i="39"/>
  <c r="I275" i="39"/>
  <c r="F840" i="39"/>
  <c r="D982" i="39"/>
  <c r="D837" i="39"/>
  <c r="P42" i="9"/>
  <c r="G846" i="39"/>
  <c r="D709" i="39"/>
  <c r="I686" i="39"/>
  <c r="C930" i="39"/>
  <c r="E556" i="39"/>
  <c r="I998" i="39"/>
  <c r="C835" i="39"/>
  <c r="D191" i="39"/>
  <c r="H834" i="39"/>
  <c r="E352" i="39"/>
  <c r="G823" i="39"/>
  <c r="H149" i="39"/>
  <c r="G779" i="39"/>
  <c r="F609" i="39"/>
  <c r="G849" i="39"/>
  <c r="G446" i="39"/>
  <c r="E198" i="39"/>
  <c r="I836" i="39"/>
  <c r="H830" i="39"/>
  <c r="F622" i="39"/>
  <c r="E455" i="39"/>
  <c r="H909" i="39"/>
  <c r="E990" i="39"/>
  <c r="G878" i="39"/>
  <c r="G860" i="39"/>
  <c r="F719" i="39"/>
  <c r="P23" i="9"/>
  <c r="C743" i="39"/>
  <c r="F688" i="39"/>
  <c r="I779" i="39"/>
  <c r="C939" i="39"/>
  <c r="C898" i="39"/>
  <c r="C112" i="39"/>
  <c r="I426" i="39"/>
  <c r="F797" i="39"/>
  <c r="C406" i="39"/>
  <c r="G837" i="39"/>
  <c r="C881" i="39"/>
  <c r="P9" i="9"/>
  <c r="H97" i="39"/>
  <c r="H268" i="39"/>
  <c r="C347" i="39"/>
  <c r="D608" i="39"/>
  <c r="C821" i="39"/>
  <c r="C687" i="39"/>
  <c r="I274" i="39"/>
  <c r="G1001" i="39"/>
  <c r="E205" i="39"/>
  <c r="I508" i="39"/>
  <c r="D324" i="39"/>
  <c r="G273" i="39"/>
  <c r="D820" i="39"/>
  <c r="H821" i="39"/>
  <c r="G730" i="39"/>
  <c r="G797" i="39"/>
  <c r="D638" i="39"/>
  <c r="G756" i="39"/>
  <c r="T13" i="9"/>
  <c r="F919" i="39"/>
  <c r="F477" i="39"/>
  <c r="E460" i="39"/>
  <c r="D291" i="39"/>
  <c r="E20" i="39"/>
  <c r="D621" i="39"/>
  <c r="I928" i="39"/>
  <c r="H615" i="39"/>
  <c r="C535" i="39"/>
  <c r="F292" i="39"/>
  <c r="G543" i="39"/>
  <c r="C165" i="39"/>
  <c r="G808" i="39"/>
  <c r="C643" i="39"/>
  <c r="E712" i="39"/>
  <c r="H907" i="39"/>
  <c r="C569" i="39"/>
  <c r="C128" i="39"/>
  <c r="G925" i="39"/>
  <c r="E227" i="39"/>
  <c r="D44" i="39"/>
  <c r="G315" i="39"/>
  <c r="E865" i="39"/>
  <c r="G963" i="39"/>
  <c r="D981" i="39"/>
  <c r="E813" i="39"/>
  <c r="H23" i="3"/>
  <c r="P36" i="9"/>
  <c r="E881" i="39"/>
  <c r="G749" i="39"/>
  <c r="E745" i="39"/>
  <c r="E380" i="39"/>
  <c r="I959" i="39"/>
  <c r="G633" i="39"/>
  <c r="D842" i="39"/>
  <c r="H406" i="39"/>
  <c r="C206" i="39"/>
  <c r="D730" i="39"/>
  <c r="I36" i="39"/>
  <c r="E862" i="39"/>
  <c r="C953" i="39"/>
  <c r="H227" i="39"/>
  <c r="G510" i="39"/>
  <c r="C147" i="39"/>
  <c r="G22" i="7"/>
  <c r="J22" i="7"/>
  <c r="D466" i="39"/>
  <c r="C202" i="39"/>
  <c r="H161" i="39"/>
  <c r="I924" i="39"/>
  <c r="F6" i="6"/>
  <c r="F10" i="8" s="1"/>
  <c r="H462" i="39"/>
  <c r="C51" i="39"/>
  <c r="F342" i="39"/>
  <c r="F62" i="39"/>
  <c r="D898" i="39"/>
  <c r="H526" i="39"/>
  <c r="E237" i="39"/>
  <c r="H741" i="39"/>
  <c r="D420" i="39"/>
  <c r="F461" i="39"/>
  <c r="F642" i="39"/>
  <c r="I38" i="39"/>
  <c r="H342" i="39"/>
  <c r="H483" i="39"/>
  <c r="F552" i="39"/>
  <c r="G769" i="39"/>
  <c r="F614" i="39"/>
  <c r="D591" i="39"/>
  <c r="C170" i="39"/>
  <c r="C13" i="39"/>
  <c r="H991" i="39"/>
  <c r="C393" i="39"/>
  <c r="C725" i="39"/>
  <c r="G795" i="39"/>
  <c r="C796" i="39"/>
  <c r="I403" i="39"/>
  <c r="C367" i="39"/>
  <c r="I328" i="39"/>
  <c r="F339" i="39"/>
  <c r="E107" i="39"/>
  <c r="C711" i="39"/>
  <c r="F951" i="39"/>
  <c r="C60" i="39"/>
  <c r="G917" i="39"/>
  <c r="I614" i="39"/>
  <c r="E573" i="39"/>
  <c r="D1011" i="39"/>
  <c r="H300" i="39"/>
  <c r="C576" i="39"/>
  <c r="C638" i="39"/>
  <c r="D1021" i="39"/>
  <c r="T40" i="9"/>
  <c r="F474" i="39"/>
  <c r="F105" i="39"/>
  <c r="Q18" i="9"/>
  <c r="I393" i="39"/>
  <c r="E850" i="39"/>
  <c r="G401" i="39"/>
  <c r="F118" i="39"/>
  <c r="F601" i="39"/>
  <c r="G656" i="39"/>
  <c r="C630" i="39"/>
  <c r="E851" i="39"/>
  <c r="F606" i="39"/>
  <c r="H572" i="39"/>
  <c r="D169" i="39"/>
  <c r="H316" i="39"/>
  <c r="C191" i="39"/>
  <c r="I343" i="39"/>
  <c r="R17" i="9"/>
  <c r="H698" i="39"/>
  <c r="I729" i="39"/>
  <c r="G753" i="39"/>
  <c r="G316" i="39"/>
  <c r="I602" i="39"/>
  <c r="C792" i="39"/>
  <c r="F230" i="39"/>
  <c r="G969" i="39"/>
  <c r="F41" i="39"/>
  <c r="D955" i="39"/>
  <c r="G670" i="39"/>
  <c r="E118" i="39"/>
  <c r="H744" i="39"/>
  <c r="T16" i="9"/>
  <c r="E900" i="39"/>
  <c r="F792" i="39"/>
  <c r="F513" i="39"/>
  <c r="F529" i="39"/>
  <c r="E929" i="39"/>
  <c r="G394" i="39"/>
  <c r="F545" i="39"/>
  <c r="G391" i="39"/>
  <c r="H846" i="39"/>
  <c r="C761" i="39"/>
  <c r="D343" i="39"/>
  <c r="H731" i="39"/>
  <c r="G740" i="39"/>
  <c r="H892" i="39"/>
  <c r="H479" i="39"/>
  <c r="D891" i="39"/>
  <c r="D70" i="39"/>
  <c r="H990" i="39"/>
  <c r="D806" i="39"/>
  <c r="F598" i="39"/>
  <c r="I196" i="39"/>
  <c r="H959" i="39"/>
  <c r="E767" i="39"/>
  <c r="E695" i="39"/>
  <c r="H534" i="39"/>
  <c r="I332" i="39"/>
  <c r="G757" i="39"/>
  <c r="I702" i="39"/>
  <c r="H971" i="39"/>
  <c r="C55" i="39"/>
  <c r="G517" i="39"/>
  <c r="H610" i="39"/>
  <c r="D258" i="39"/>
  <c r="F740" i="39"/>
  <c r="I844" i="39"/>
  <c r="C606" i="39"/>
  <c r="C433" i="39"/>
  <c r="G810" i="39"/>
  <c r="E214" i="39"/>
  <c r="E312" i="39"/>
  <c r="C503" i="39"/>
  <c r="F49" i="39"/>
  <c r="E924" i="39"/>
  <c r="F302" i="39"/>
  <c r="E138" i="39"/>
  <c r="I440" i="39"/>
  <c r="I529" i="39"/>
  <c r="E103" i="39"/>
  <c r="D885" i="39"/>
  <c r="C926" i="39"/>
  <c r="G964" i="39"/>
  <c r="C1013" i="39"/>
  <c r="H923" i="39"/>
  <c r="I65" i="39"/>
  <c r="C867" i="39"/>
  <c r="I470" i="39"/>
  <c r="I481" i="39"/>
  <c r="F232" i="39"/>
  <c r="F785" i="39"/>
  <c r="H246" i="39"/>
  <c r="I920" i="39"/>
  <c r="E69" i="39"/>
  <c r="H544" i="39"/>
  <c r="C444" i="39"/>
  <c r="H687" i="39"/>
  <c r="I828" i="39"/>
  <c r="I961" i="39"/>
  <c r="C235" i="39"/>
  <c r="C635" i="39"/>
  <c r="I692" i="39"/>
  <c r="G344" i="39"/>
  <c r="D483" i="39"/>
  <c r="G570" i="39"/>
  <c r="F720" i="39"/>
  <c r="D958" i="39"/>
  <c r="E243" i="39"/>
  <c r="I155" i="39"/>
  <c r="T14" i="9"/>
  <c r="C756" i="39"/>
  <c r="C211" i="39"/>
  <c r="I682" i="39"/>
  <c r="C84" i="39"/>
  <c r="F396" i="39"/>
  <c r="I728" i="39"/>
  <c r="C377" i="39"/>
  <c r="D1023" i="39"/>
  <c r="F531" i="39"/>
  <c r="C837" i="39"/>
  <c r="H320" i="39"/>
  <c r="C516" i="39"/>
  <c r="C895" i="39"/>
  <c r="D890" i="39"/>
  <c r="H742" i="39"/>
  <c r="F318" i="39"/>
  <c r="G475" i="39"/>
  <c r="F573" i="39"/>
  <c r="H856" i="39"/>
  <c r="G1008" i="39"/>
  <c r="F935" i="39"/>
  <c r="C838" i="39"/>
  <c r="I781" i="39"/>
  <c r="I520" i="39"/>
  <c r="E981" i="39"/>
  <c r="E443" i="39"/>
  <c r="H349" i="39"/>
  <c r="D790" i="39"/>
  <c r="H611" i="39"/>
  <c r="C580" i="39"/>
  <c r="C224" i="39"/>
  <c r="G921" i="39"/>
  <c r="D295" i="39"/>
  <c r="I135" i="39"/>
  <c r="C933" i="39"/>
  <c r="D527" i="39"/>
  <c r="F446" i="39"/>
  <c r="F911" i="39"/>
  <c r="G776" i="39"/>
  <c r="F37" i="39"/>
  <c r="D553" i="39"/>
  <c r="G71" i="39"/>
  <c r="C174" i="39"/>
  <c r="O17" i="9"/>
  <c r="H608" i="39"/>
  <c r="C891" i="39"/>
  <c r="G302" i="39"/>
  <c r="F480" i="39"/>
  <c r="E45" i="39"/>
  <c r="E667" i="39"/>
  <c r="C845" i="39"/>
  <c r="E614" i="39"/>
  <c r="C618" i="39"/>
  <c r="E403" i="39"/>
  <c r="C851" i="39"/>
  <c r="I972" i="39"/>
  <c r="C574" i="39"/>
  <c r="D697" i="39"/>
  <c r="I762" i="39"/>
  <c r="E816" i="39"/>
  <c r="H655" i="39"/>
  <c r="C560" i="39"/>
  <c r="E842" i="39"/>
  <c r="F620" i="39"/>
  <c r="D640" i="39"/>
  <c r="D832" i="39"/>
  <c r="I946" i="39"/>
  <c r="F319" i="39"/>
  <c r="F956" i="39"/>
  <c r="F836" i="39"/>
  <c r="S19" i="9"/>
  <c r="T28" i="9"/>
  <c r="G668" i="39"/>
  <c r="I620" i="39"/>
  <c r="F313" i="39"/>
  <c r="D980" i="39"/>
  <c r="H989" i="39"/>
  <c r="I894" i="39"/>
  <c r="E519" i="39"/>
  <c r="G240" i="39"/>
  <c r="C395" i="39"/>
  <c r="I814" i="39"/>
  <c r="C418" i="39"/>
  <c r="G588" i="39"/>
  <c r="D568" i="39"/>
  <c r="H962" i="39"/>
  <c r="D153" i="39"/>
  <c r="H817" i="39"/>
  <c r="R36" i="9"/>
  <c r="E446" i="39"/>
  <c r="E747" i="39"/>
  <c r="E673" i="39"/>
  <c r="C887" i="39"/>
  <c r="R9" i="9"/>
  <c r="C913" i="39"/>
  <c r="F960" i="39"/>
  <c r="E1001" i="39"/>
  <c r="F757" i="39"/>
  <c r="E109" i="39"/>
  <c r="C219" i="39"/>
  <c r="H272" i="39"/>
  <c r="F901" i="39"/>
  <c r="C646" i="39"/>
  <c r="D703" i="39"/>
  <c r="C787" i="39"/>
  <c r="F730" i="39"/>
  <c r="F340" i="39"/>
  <c r="I1007" i="39"/>
  <c r="H24" i="3"/>
  <c r="H471" i="39"/>
  <c r="H969" i="39"/>
  <c r="D72" i="39"/>
  <c r="I259" i="39"/>
  <c r="C308" i="39"/>
  <c r="D116" i="39"/>
  <c r="I769" i="39"/>
  <c r="D985" i="39"/>
  <c r="D944" i="39"/>
  <c r="D496" i="39"/>
  <c r="D524" i="39"/>
  <c r="E680" i="39"/>
  <c r="G18" i="39"/>
  <c r="H794" i="39"/>
  <c r="G627" i="39"/>
  <c r="C502" i="39"/>
  <c r="D109" i="39"/>
  <c r="I811" i="39"/>
  <c r="G763" i="39"/>
  <c r="R14" i="9"/>
  <c r="G415" i="39"/>
  <c r="F448" i="39"/>
  <c r="E530" i="39"/>
  <c r="G617" i="39"/>
  <c r="G773" i="39"/>
  <c r="F974" i="39"/>
  <c r="C1006" i="39"/>
  <c r="E819" i="39"/>
  <c r="D752" i="39"/>
  <c r="D927" i="39"/>
  <c r="F372" i="39"/>
  <c r="C106" i="39"/>
  <c r="C880" i="39"/>
  <c r="G454" i="39"/>
  <c r="F1014" i="39"/>
  <c r="E858" i="39"/>
  <c r="F931" i="39"/>
  <c r="D439" i="39"/>
  <c r="I474" i="39"/>
  <c r="C47" i="39"/>
  <c r="I465" i="39"/>
  <c r="G831" i="39"/>
  <c r="H541" i="39"/>
  <c r="E1013" i="39"/>
  <c r="E679" i="39"/>
  <c r="D549" i="39"/>
  <c r="E689" i="39"/>
  <c r="H385" i="39"/>
  <c r="E621" i="39"/>
  <c r="S22" i="9"/>
  <c r="F942" i="39"/>
  <c r="D314" i="39"/>
  <c r="F430" i="39"/>
  <c r="E784" i="39"/>
  <c r="O34" i="9"/>
  <c r="F287" i="39"/>
  <c r="C245" i="39"/>
  <c r="H873" i="39"/>
  <c r="H623" i="39"/>
  <c r="H702" i="39"/>
  <c r="G975" i="39"/>
  <c r="C82" i="39"/>
  <c r="H811" i="39"/>
  <c r="H203" i="39"/>
  <c r="C1003" i="39"/>
  <c r="R12" i="9"/>
  <c r="I223" i="39"/>
  <c r="H823" i="39"/>
  <c r="E732" i="39"/>
  <c r="D322" i="39"/>
  <c r="G52" i="39"/>
  <c r="E877" i="39"/>
  <c r="H943" i="39"/>
  <c r="G727" i="39"/>
  <c r="I685" i="39"/>
  <c r="D245" i="39"/>
  <c r="I664" i="39"/>
  <c r="H911" i="39"/>
  <c r="H455" i="39"/>
  <c r="H270" i="39"/>
  <c r="I469" i="39"/>
  <c r="D535" i="39"/>
  <c r="F450" i="39"/>
  <c r="C162" i="39"/>
  <c r="E212" i="39"/>
  <c r="G958" i="39"/>
  <c r="D142" i="39"/>
  <c r="I838" i="39"/>
  <c r="C481" i="39"/>
  <c r="C617" i="39"/>
  <c r="I130" i="39"/>
  <c r="D201" i="39"/>
  <c r="S14" i="9"/>
  <c r="C583" i="39"/>
  <c r="C599" i="39"/>
  <c r="D487" i="39"/>
  <c r="C227" i="39"/>
  <c r="C378" i="39"/>
  <c r="H262" i="39"/>
  <c r="I883" i="39"/>
  <c r="H1002" i="39"/>
  <c r="H410" i="39"/>
  <c r="E634" i="39"/>
  <c r="F538" i="39"/>
  <c r="F508" i="39"/>
  <c r="I553" i="39"/>
  <c r="D995" i="39"/>
  <c r="F151" i="39"/>
  <c r="H323" i="39"/>
  <c r="H934" i="39"/>
  <c r="C882" i="39"/>
  <c r="D389" i="39"/>
  <c r="H48" i="39"/>
  <c r="G219" i="39"/>
  <c r="R29" i="9"/>
  <c r="C392" i="39"/>
  <c r="E276" i="39"/>
  <c r="G976" i="39"/>
  <c r="H481" i="39"/>
  <c r="D482" i="39"/>
  <c r="H53" i="39"/>
  <c r="D908" i="39"/>
  <c r="C922" i="39"/>
  <c r="T36" i="9"/>
  <c r="G686" i="39"/>
  <c r="E420" i="39"/>
  <c r="F444" i="39"/>
  <c r="H422" i="39"/>
  <c r="G659" i="39"/>
  <c r="F890" i="39"/>
  <c r="J23" i="7"/>
  <c r="G538" i="39"/>
  <c r="D778" i="39"/>
  <c r="S17" i="9"/>
  <c r="H234" i="39"/>
  <c r="C401" i="39"/>
  <c r="H871" i="39"/>
  <c r="P15" i="9"/>
  <c r="C309" i="39"/>
  <c r="C557" i="39"/>
  <c r="G641" i="39"/>
  <c r="I75" i="39"/>
  <c r="F176" i="39"/>
  <c r="C257" i="39"/>
  <c r="C412" i="39"/>
  <c r="C307" i="39"/>
  <c r="I1008" i="39"/>
  <c r="H812" i="39"/>
  <c r="H921" i="39"/>
  <c r="C769" i="39"/>
  <c r="D907" i="39"/>
  <c r="C886" i="39"/>
  <c r="D888" i="39"/>
  <c r="G390" i="39"/>
  <c r="I299" i="39"/>
  <c r="G87" i="39"/>
  <c r="I991" i="39"/>
  <c r="D16" i="39"/>
  <c r="C49" i="39"/>
  <c r="H849" i="39"/>
  <c r="H780" i="39"/>
  <c r="E545" i="39"/>
  <c r="H899" i="39"/>
  <c r="F272" i="39"/>
  <c r="E329" i="39"/>
  <c r="D736" i="39"/>
  <c r="D115" i="39"/>
  <c r="I861" i="39"/>
  <c r="F69" i="39"/>
  <c r="C731" i="39"/>
  <c r="E384" i="39"/>
  <c r="C312" i="39"/>
  <c r="G489" i="39"/>
  <c r="F346" i="39"/>
  <c r="C59" i="39"/>
  <c r="G607" i="39"/>
  <c r="H895" i="39"/>
  <c r="I475" i="39"/>
  <c r="H428" i="39"/>
  <c r="C936" i="39"/>
  <c r="I646" i="39"/>
  <c r="I777" i="39"/>
  <c r="E978" i="39"/>
  <c r="D513" i="39"/>
  <c r="D15" i="39"/>
  <c r="G6" i="6"/>
  <c r="G10" i="8" s="1"/>
  <c r="H21" i="7"/>
  <c r="C964" i="39"/>
  <c r="H578" i="39"/>
  <c r="C551" i="39"/>
  <c r="C48" i="39"/>
  <c r="C65" i="39"/>
  <c r="D799" i="39"/>
  <c r="F880" i="39"/>
  <c r="E1009" i="39"/>
  <c r="C79" i="39"/>
  <c r="E643" i="39"/>
  <c r="E629" i="39"/>
  <c r="G990" i="39"/>
  <c r="H163" i="39"/>
  <c r="H836" i="39"/>
  <c r="G228" i="39"/>
  <c r="H310" i="39"/>
  <c r="G112" i="39"/>
  <c r="F148" i="39"/>
  <c r="H826" i="39"/>
  <c r="H6" i="6"/>
  <c r="H10" i="8" s="1"/>
  <c r="C359" i="39"/>
  <c r="H936" i="39"/>
  <c r="F557" i="39"/>
  <c r="G238" i="39"/>
  <c r="H583" i="39"/>
  <c r="I935" i="39"/>
  <c r="C311" i="39"/>
  <c r="E388" i="39"/>
  <c r="I526" i="39"/>
  <c r="D661" i="39"/>
  <c r="E964" i="39"/>
  <c r="E498" i="39"/>
  <c r="H31" i="3"/>
  <c r="F957" i="39"/>
  <c r="E527" i="39"/>
  <c r="P16" i="9"/>
  <c r="D222" i="39"/>
  <c r="F1020" i="39"/>
  <c r="I764" i="39"/>
  <c r="H558" i="39"/>
  <c r="E84" i="39"/>
  <c r="E674" i="39"/>
  <c r="F194" i="39"/>
  <c r="H749" i="39"/>
  <c r="C300" i="39"/>
  <c r="F733" i="39"/>
  <c r="H40" i="39"/>
  <c r="G800" i="39"/>
  <c r="H106" i="39"/>
  <c r="C927" i="39"/>
  <c r="C30" i="39"/>
  <c r="D365" i="39"/>
  <c r="F998" i="39"/>
  <c r="H46" i="39"/>
  <c r="E364" i="39"/>
  <c r="T29" i="9"/>
  <c r="C613" i="39"/>
  <c r="I683" i="39"/>
  <c r="I333" i="39"/>
  <c r="E757" i="39"/>
  <c r="G923" i="39"/>
  <c r="C1001" i="39"/>
  <c r="E751" i="39"/>
  <c r="D451" i="39"/>
  <c r="R16" i="9"/>
  <c r="E687" i="39"/>
  <c r="C256" i="39"/>
  <c r="G457" i="39"/>
  <c r="I807" i="39"/>
  <c r="I82" i="39"/>
  <c r="H23" i="7"/>
  <c r="I500" i="39"/>
  <c r="G159" i="39"/>
  <c r="C673" i="39"/>
  <c r="I750" i="39"/>
  <c r="F860" i="39"/>
  <c r="E716" i="39"/>
  <c r="D615" i="39"/>
  <c r="E1016" i="39"/>
  <c r="F989" i="39"/>
  <c r="C450" i="39"/>
  <c r="G327" i="39"/>
  <c r="H968" i="39"/>
  <c r="F344" i="39"/>
  <c r="Q42" i="9"/>
  <c r="C429" i="39"/>
  <c r="E671" i="39"/>
  <c r="G369" i="39"/>
  <c r="E139" i="39"/>
  <c r="C366" i="39"/>
  <c r="I257" i="39"/>
  <c r="C267" i="39"/>
  <c r="H819" i="39"/>
  <c r="Q34" i="9"/>
  <c r="F909" i="39"/>
  <c r="D349" i="39"/>
  <c r="E524" i="39"/>
  <c r="D150" i="39"/>
  <c r="G44" i="39"/>
  <c r="C283" i="39"/>
  <c r="D825" i="39"/>
  <c r="I755" i="39"/>
  <c r="I371" i="39"/>
  <c r="G658" i="39"/>
  <c r="H734" i="39"/>
  <c r="I574" i="39"/>
  <c r="C567" i="39"/>
  <c r="D531" i="39"/>
  <c r="C353" i="39"/>
  <c r="D511" i="39"/>
  <c r="I116" i="39"/>
  <c r="F829" i="39"/>
  <c r="C356" i="39"/>
  <c r="C18" i="39"/>
  <c r="C629" i="39"/>
  <c r="K7" i="7"/>
  <c r="S28" i="9"/>
  <c r="D53" i="39"/>
  <c r="I562" i="39"/>
  <c r="C555" i="39"/>
  <c r="E768" i="39"/>
  <c r="E834" i="39"/>
  <c r="I994" i="39"/>
  <c r="G61" i="39"/>
  <c r="C713" i="39"/>
  <c r="H402" i="39"/>
  <c r="E407" i="39"/>
  <c r="Q16" i="9"/>
  <c r="P39" i="9"/>
  <c r="G484" i="39"/>
  <c r="E887" i="39"/>
  <c r="E866" i="39"/>
  <c r="F803" i="39"/>
  <c r="D424" i="39"/>
  <c r="C952" i="39"/>
  <c r="G674" i="39"/>
  <c r="G615" i="39"/>
  <c r="E755" i="39"/>
  <c r="O15" i="9"/>
  <c r="I100" i="39"/>
  <c r="D267" i="39"/>
  <c r="C541" i="39"/>
  <c r="E754" i="39"/>
  <c r="D195" i="39"/>
  <c r="C803" i="39"/>
  <c r="I715" i="39"/>
  <c r="I970" i="39"/>
  <c r="E330" i="39"/>
  <c r="H249" i="39"/>
  <c r="D717" i="39"/>
  <c r="I795" i="39"/>
  <c r="H866" i="39"/>
  <c r="H944" i="39"/>
  <c r="D93" i="39"/>
  <c r="H38" i="39"/>
  <c r="C490" i="39"/>
  <c r="F809" i="39"/>
  <c r="F727" i="39"/>
  <c r="G804" i="39"/>
  <c r="H816" i="39"/>
  <c r="D801" i="39"/>
  <c r="F969" i="39"/>
  <c r="C228" i="39"/>
  <c r="H932" i="39"/>
  <c r="H319" i="39"/>
  <c r="C552" i="39"/>
  <c r="D936" i="39"/>
  <c r="D823" i="39"/>
  <c r="E759" i="39"/>
  <c r="F875" i="39"/>
  <c r="G546" i="39"/>
  <c r="E707" i="39"/>
  <c r="E670" i="39"/>
  <c r="E299" i="39"/>
  <c r="F624" i="39"/>
  <c r="F839" i="39"/>
  <c r="G680" i="39"/>
  <c r="H412" i="39"/>
  <c r="G481" i="39"/>
  <c r="D499" i="39"/>
  <c r="O31" i="9"/>
  <c r="E872" i="39"/>
  <c r="C553" i="39"/>
  <c r="D675" i="39"/>
  <c r="H880" i="39"/>
  <c r="E425" i="39"/>
  <c r="I949" i="39"/>
  <c r="I923" i="39"/>
  <c r="G357" i="39"/>
  <c r="H43" i="39"/>
  <c r="T8" i="9"/>
  <c r="H592" i="39"/>
  <c r="I615" i="39"/>
  <c r="E356" i="39"/>
  <c r="C463" i="39"/>
  <c r="F187" i="39"/>
  <c r="H484" i="39"/>
  <c r="G953" i="39"/>
  <c r="D528" i="39"/>
  <c r="F831" i="39"/>
  <c r="E818" i="39"/>
  <c r="E373" i="39"/>
  <c r="I730" i="39"/>
  <c r="G492" i="39"/>
  <c r="D901" i="39"/>
  <c r="G834" i="39"/>
  <c r="E366" i="39"/>
  <c r="I119" i="39"/>
  <c r="E976" i="39"/>
  <c r="F738" i="39"/>
  <c r="E848" i="39"/>
  <c r="E863" i="39"/>
  <c r="I26" i="39"/>
  <c r="G144" i="39"/>
  <c r="F316" i="39"/>
  <c r="D682" i="39"/>
  <c r="F734" i="39"/>
  <c r="I203" i="39"/>
  <c r="G403" i="39"/>
  <c r="D572" i="39"/>
  <c r="O22" i="9"/>
  <c r="F384" i="39"/>
  <c r="C571" i="39"/>
  <c r="I829" i="39"/>
  <c r="D969" i="39"/>
  <c r="C319" i="39"/>
  <c r="C159" i="39"/>
  <c r="I101" i="39"/>
  <c r="C807" i="39"/>
  <c r="G998" i="39"/>
  <c r="F116" i="39"/>
  <c r="E419" i="39"/>
  <c r="C135" i="39"/>
  <c r="R35" i="9"/>
  <c r="E960" i="39"/>
  <c r="I658" i="39"/>
  <c r="F498" i="39"/>
  <c r="I713" i="39"/>
  <c r="E955" i="39"/>
  <c r="C121" i="39"/>
  <c r="I565" i="39"/>
  <c r="I896" i="39"/>
  <c r="E775" i="39"/>
  <c r="E699" i="39"/>
  <c r="I439" i="39"/>
  <c r="G291" i="39"/>
  <c r="H699" i="39"/>
  <c r="P19" i="9"/>
  <c r="C712" i="39"/>
  <c r="G826" i="39"/>
  <c r="C973" i="39"/>
  <c r="C446" i="39"/>
  <c r="E52" i="39"/>
  <c r="H988" i="39"/>
  <c r="G579" i="39"/>
  <c r="F675" i="39"/>
  <c r="H265" i="39"/>
  <c r="H929" i="39"/>
  <c r="R23" i="9"/>
  <c r="G667" i="39"/>
  <c r="H910" i="39"/>
  <c r="E783" i="39"/>
  <c r="F824" i="39"/>
  <c r="I843" i="39"/>
  <c r="H545" i="39"/>
  <c r="D554" i="39"/>
  <c r="C310" i="39"/>
  <c r="H17" i="3"/>
  <c r="E867" i="39"/>
  <c r="G812" i="39"/>
  <c r="D290" i="39"/>
  <c r="E954" i="39"/>
  <c r="H961" i="39"/>
  <c r="C1007" i="39"/>
  <c r="D490" i="39"/>
  <c r="G835" i="39"/>
  <c r="H629" i="39"/>
  <c r="D791" i="39"/>
  <c r="F985" i="39"/>
  <c r="E582" i="39"/>
  <c r="E794" i="39"/>
  <c r="D633" i="39"/>
  <c r="I566" i="39"/>
  <c r="G396" i="39"/>
  <c r="C330" i="39"/>
  <c r="F91" i="39"/>
  <c r="E664" i="39"/>
  <c r="D256" i="39"/>
  <c r="F168" i="39"/>
  <c r="D746" i="39"/>
  <c r="E684" i="39"/>
  <c r="D386" i="39"/>
  <c r="D914" i="39"/>
  <c r="C781" i="39"/>
  <c r="F881" i="39"/>
  <c r="I865" i="39"/>
  <c r="C925" i="39"/>
  <c r="E451" i="39"/>
  <c r="D49" i="39"/>
  <c r="C397" i="39"/>
  <c r="H878" i="39"/>
  <c r="H405" i="39"/>
  <c r="G351" i="39"/>
  <c r="H299" i="39"/>
  <c r="I171" i="39"/>
  <c r="F921" i="39"/>
  <c r="C946" i="39"/>
  <c r="C875" i="39"/>
  <c r="C789" i="39"/>
  <c r="I785" i="39"/>
  <c r="D993" i="39"/>
  <c r="I285" i="39"/>
  <c r="E942" i="39"/>
  <c r="C602" i="39"/>
  <c r="G651" i="39"/>
  <c r="I292" i="39"/>
  <c r="D835" i="39"/>
  <c r="E888" i="39"/>
  <c r="G205" i="39"/>
  <c r="D31" i="39"/>
  <c r="G23" i="7"/>
  <c r="H863" i="39"/>
  <c r="D707" i="39"/>
  <c r="Q19" i="9"/>
  <c r="I986" i="39"/>
  <c r="G924" i="39"/>
  <c r="G229" i="39"/>
  <c r="T17" i="9"/>
  <c r="F992" i="39"/>
  <c r="D917" i="39"/>
  <c r="H829" i="39"/>
  <c r="I411" i="39"/>
  <c r="D897" i="39"/>
  <c r="D301" i="39"/>
  <c r="F427" i="39"/>
  <c r="D356" i="39"/>
  <c r="F600" i="39"/>
  <c r="D1012" i="39"/>
  <c r="C668" i="39"/>
  <c r="H641" i="39"/>
  <c r="F811" i="39"/>
  <c r="D797" i="39"/>
  <c r="H466" i="39"/>
  <c r="I532" i="39"/>
  <c r="F846" i="39"/>
  <c r="C299" i="39"/>
  <c r="I589" i="39"/>
  <c r="C140" i="39"/>
  <c r="C198" i="39"/>
  <c r="E833" i="39"/>
  <c r="I112" i="39"/>
  <c r="H259" i="39"/>
  <c r="E105" i="39"/>
  <c r="E589" i="39"/>
  <c r="E507" i="39"/>
  <c r="D821" i="39"/>
  <c r="F841" i="39"/>
  <c r="I232" i="39"/>
  <c r="I304" i="39"/>
  <c r="H364" i="39"/>
  <c r="C610" i="39"/>
  <c r="T42" i="9"/>
  <c r="I209" i="39"/>
  <c r="E131" i="39"/>
  <c r="I661" i="39"/>
  <c r="C214" i="39"/>
  <c r="G523" i="39"/>
  <c r="D970" i="39"/>
  <c r="E608" i="39"/>
  <c r="D805" i="39"/>
  <c r="C455" i="39"/>
  <c r="F120" i="39"/>
  <c r="D838" i="39"/>
  <c r="E509" i="39"/>
  <c r="D796" i="39"/>
  <c r="C167" i="39"/>
  <c r="E450" i="39"/>
  <c r="F775" i="39"/>
  <c r="F407" i="39"/>
  <c r="F986" i="39"/>
  <c r="F855" i="39"/>
  <c r="E92" i="39"/>
  <c r="R22" i="9"/>
  <c r="G632" i="39"/>
  <c r="C281" i="39"/>
  <c r="D555" i="39"/>
  <c r="H448" i="39"/>
  <c r="I320" i="39"/>
  <c r="H820" i="39"/>
  <c r="I31" i="39"/>
  <c r="F643" i="39"/>
  <c r="H1012" i="39"/>
  <c r="D713" i="39"/>
  <c r="F432" i="39"/>
  <c r="C96" i="39"/>
  <c r="D45" i="39"/>
  <c r="I33" i="39"/>
  <c r="C238" i="39"/>
  <c r="G919" i="39"/>
  <c r="I537" i="39"/>
  <c r="I778" i="39"/>
  <c r="C809" i="39"/>
  <c r="F670" i="39"/>
  <c r="C685" i="39"/>
  <c r="E711" i="39"/>
  <c r="H21" i="39"/>
  <c r="D407" i="39"/>
  <c r="E1020" i="39"/>
  <c r="C840" i="39"/>
  <c r="I858" i="39"/>
  <c r="G436" i="39"/>
  <c r="H386" i="39"/>
  <c r="H356" i="39"/>
  <c r="E220" i="39"/>
  <c r="F742" i="39"/>
  <c r="I418" i="39"/>
  <c r="F393" i="39"/>
  <c r="I868" i="39"/>
  <c r="H882" i="39"/>
  <c r="C156" i="39"/>
  <c r="D180" i="39"/>
  <c r="E29" i="39"/>
  <c r="D1020" i="39"/>
  <c r="I111" i="39"/>
  <c r="F621" i="39"/>
  <c r="F567" i="39"/>
  <c r="D926" i="39"/>
  <c r="H490" i="39"/>
  <c r="H695" i="39"/>
  <c r="D40" i="39"/>
  <c r="S39" i="9"/>
  <c r="I302" i="39"/>
  <c r="I666" i="39"/>
  <c r="C239" i="39"/>
  <c r="H745" i="39"/>
  <c r="G790" i="39"/>
  <c r="E485" i="39"/>
  <c r="T38" i="9"/>
  <c r="C650" i="39"/>
  <c r="H656" i="39"/>
  <c r="C810" i="39"/>
  <c r="C335" i="39"/>
  <c r="C823" i="39"/>
  <c r="C127" i="39"/>
  <c r="C539" i="39"/>
  <c r="Q35" i="9"/>
  <c r="D690" i="39"/>
  <c r="E724" i="39"/>
  <c r="I347" i="39"/>
  <c r="C737" i="39"/>
  <c r="E65" i="39"/>
  <c r="D1008" i="39"/>
  <c r="G269" i="39"/>
  <c r="H463" i="39"/>
  <c r="F55" i="39"/>
  <c r="G818" i="39"/>
  <c r="I263" i="39"/>
  <c r="F963" i="39"/>
  <c r="C923" i="39"/>
  <c r="E158" i="39"/>
  <c r="H766" i="39"/>
  <c r="G11" i="39"/>
  <c r="I876" i="39"/>
  <c r="I438" i="39"/>
  <c r="H917" i="39"/>
  <c r="C304" i="39"/>
  <c r="G882" i="39"/>
  <c r="F682" i="39"/>
  <c r="D332" i="39"/>
  <c r="I297" i="39"/>
  <c r="D181" i="39"/>
  <c r="I515" i="39"/>
  <c r="C16" i="39"/>
  <c r="H27" i="3"/>
  <c r="C590" i="39"/>
  <c r="F690" i="39"/>
  <c r="H241" i="39"/>
  <c r="E957" i="39"/>
  <c r="D850" i="39"/>
  <c r="I444" i="39"/>
  <c r="D851" i="39"/>
  <c r="F902" i="39"/>
  <c r="H663" i="39"/>
  <c r="I745" i="39"/>
  <c r="H652" i="39"/>
  <c r="E141" i="39"/>
  <c r="C710" i="39"/>
  <c r="H186" i="39"/>
  <c r="C317" i="39"/>
  <c r="C113" i="39"/>
  <c r="C794" i="39"/>
  <c r="I423" i="39"/>
  <c r="G685" i="39"/>
  <c r="H976" i="39"/>
  <c r="P17" i="9"/>
  <c r="F887" i="39"/>
  <c r="E906" i="39"/>
  <c r="C604" i="39"/>
  <c r="H254" i="39"/>
  <c r="C511" i="39"/>
  <c r="D818" i="39"/>
  <c r="H760" i="39"/>
  <c r="G719" i="39"/>
  <c r="I1013" i="39"/>
  <c r="I800" i="39"/>
  <c r="C431" i="39"/>
  <c r="G688" i="39"/>
  <c r="C573" i="39"/>
  <c r="G893" i="39"/>
  <c r="E611" i="39"/>
  <c r="H1011" i="39"/>
  <c r="G5" i="39"/>
  <c r="G767" i="39"/>
  <c r="I937" i="39"/>
  <c r="I580" i="39"/>
  <c r="C123" i="39"/>
  <c r="E513" i="39"/>
  <c r="D836" i="39"/>
  <c r="E883" i="39"/>
  <c r="G443" i="39"/>
  <c r="C582" i="39"/>
  <c r="I976" i="39"/>
  <c r="D300" i="39"/>
  <c r="I238" i="39"/>
  <c r="D101" i="39"/>
  <c r="I557" i="39"/>
  <c r="C91" i="39"/>
  <c r="I625" i="39"/>
  <c r="E370" i="39"/>
  <c r="H355" i="39"/>
  <c r="D589" i="39"/>
  <c r="F1016" i="39"/>
  <c r="I255" i="39"/>
  <c r="I644" i="39"/>
  <c r="G236" i="39"/>
  <c r="E438" i="39"/>
  <c r="D176" i="39"/>
  <c r="H326" i="39"/>
  <c r="H893" i="39"/>
  <c r="E207" i="39"/>
  <c r="V50" i="9"/>
  <c r="H341" i="39"/>
  <c r="C40" i="39"/>
  <c r="H686" i="39"/>
  <c r="I933" i="39"/>
  <c r="E769" i="39"/>
  <c r="G957" i="39"/>
  <c r="D665" i="39"/>
  <c r="H408" i="39"/>
  <c r="C639" i="39"/>
  <c r="F905" i="39"/>
  <c r="C270" i="39"/>
  <c r="D604" i="39"/>
  <c r="H690" i="39"/>
  <c r="E223" i="39"/>
  <c r="F560" i="39"/>
  <c r="E941" i="39"/>
  <c r="F959" i="39"/>
  <c r="D869" i="39"/>
  <c r="E1" i="39"/>
  <c r="H815" i="39"/>
  <c r="T39" i="9"/>
  <c r="G956" i="39"/>
  <c r="Q9" i="9"/>
  <c r="E937" i="39"/>
  <c r="G938" i="39"/>
  <c r="D426" i="39"/>
  <c r="F646" i="39"/>
  <c r="C1012" i="39"/>
  <c r="E980" i="39"/>
  <c r="F1005" i="39"/>
  <c r="F955" i="39"/>
  <c r="D763" i="39"/>
  <c r="C42" i="39"/>
  <c r="G852" i="39"/>
  <c r="G700" i="39"/>
  <c r="C878" i="39"/>
  <c r="D475" i="39"/>
  <c r="G268" i="39"/>
  <c r="C183" i="39"/>
  <c r="I21" i="39"/>
  <c r="C337" i="39"/>
  <c r="C857" i="39"/>
  <c r="H960" i="39"/>
  <c r="C45" i="39"/>
  <c r="D950" i="39"/>
  <c r="G383" i="39"/>
  <c r="D747" i="39"/>
  <c r="C286" i="39"/>
  <c r="F51" i="39"/>
  <c r="G117" i="39"/>
  <c r="I929" i="39"/>
  <c r="G936" i="39"/>
  <c r="C424" i="39"/>
  <c r="I327" i="39"/>
  <c r="G392" i="39"/>
  <c r="F653" i="39"/>
  <c r="C724" i="39"/>
  <c r="G996" i="39"/>
  <c r="G123" i="39"/>
  <c r="C384" i="39"/>
  <c r="H1019" i="39"/>
  <c r="F1024" i="39"/>
  <c r="H721" i="39"/>
  <c r="H634" i="39"/>
  <c r="C976" i="39"/>
  <c r="G279" i="39"/>
  <c r="F1008" i="39"/>
  <c r="G419" i="39"/>
  <c r="I744" i="39"/>
  <c r="C540" i="39"/>
  <c r="H972" i="39"/>
  <c r="D306" i="39"/>
  <c r="H581" i="39"/>
  <c r="G527" i="39"/>
  <c r="I854" i="39"/>
  <c r="H419" i="39"/>
  <c r="G33" i="39"/>
  <c r="F317" i="39"/>
  <c r="D636" i="39"/>
  <c r="D845" i="39"/>
  <c r="C1022" i="39"/>
  <c r="F1019" i="39"/>
  <c r="C741" i="39"/>
  <c r="D61" i="39"/>
  <c r="D975" i="39"/>
  <c r="H678" i="39"/>
  <c r="G899" i="39"/>
  <c r="F861" i="39"/>
  <c r="C950" i="39"/>
  <c r="C322" i="39"/>
  <c r="G590" i="39"/>
  <c r="C375" i="39"/>
  <c r="G551" i="39"/>
  <c r="G902" i="39"/>
  <c r="G567" i="39"/>
  <c r="H653" i="39"/>
  <c r="C869" i="39"/>
  <c r="F489" i="39"/>
  <c r="D989" i="39"/>
  <c r="C459" i="39"/>
  <c r="C95" i="39"/>
  <c r="F239" i="39"/>
  <c r="G863" i="39"/>
  <c r="H442" i="39"/>
  <c r="F555" i="39"/>
  <c r="I834" i="39"/>
  <c r="E577" i="39"/>
  <c r="E731" i="39"/>
  <c r="C717" i="39"/>
  <c r="P35" i="9"/>
  <c r="F359" i="39"/>
  <c r="E777" i="39"/>
  <c r="G999" i="39"/>
  <c r="H303" i="39"/>
  <c r="G972" i="39"/>
  <c r="G636" i="39"/>
  <c r="S42" i="9"/>
  <c r="I42" i="39"/>
  <c r="C897" i="39"/>
  <c r="T12" i="9"/>
  <c r="E656" i="39"/>
  <c r="G232" i="39"/>
  <c r="F908" i="39"/>
  <c r="D920" i="39"/>
  <c r="I370" i="39"/>
  <c r="H671" i="39"/>
  <c r="I841" i="39"/>
  <c r="F1007" i="39"/>
  <c r="C411" i="39"/>
  <c r="C352" i="39"/>
  <c r="D100" i="39"/>
  <c r="C692" i="39"/>
  <c r="I214" i="39"/>
  <c r="G1009" i="39"/>
  <c r="E1018" i="39"/>
  <c r="C907" i="39"/>
  <c r="G465" i="39"/>
  <c r="C757" i="39"/>
  <c r="C474" i="39"/>
  <c r="H771" i="39"/>
  <c r="G557" i="39"/>
  <c r="I181" i="39"/>
  <c r="C465" i="39"/>
  <c r="G306" i="39"/>
  <c r="D645" i="39"/>
  <c r="H700" i="39"/>
  <c r="S9" i="9"/>
  <c r="D99" i="39"/>
  <c r="I754" i="39"/>
  <c r="C12" i="39"/>
  <c r="G905" i="39"/>
  <c r="C862" i="39"/>
  <c r="I300" i="39"/>
  <c r="I927" i="39"/>
  <c r="C977" i="39"/>
  <c r="P30" i="9"/>
  <c r="H808" i="39"/>
  <c r="E740" i="39"/>
  <c r="H368" i="39"/>
  <c r="G621" i="39"/>
  <c r="I499" i="39"/>
  <c r="E987" i="39"/>
  <c r="F810" i="39"/>
  <c r="D369" i="39"/>
  <c r="G798" i="39"/>
  <c r="D516" i="39"/>
  <c r="I449" i="39"/>
  <c r="H548" i="39"/>
  <c r="F644" i="39"/>
  <c r="F923" i="39"/>
  <c r="C940" i="39"/>
  <c r="F932" i="39"/>
  <c r="G796" i="39"/>
  <c r="P13" i="9"/>
  <c r="D686" i="39"/>
  <c r="H587" i="39"/>
  <c r="C951" i="39"/>
  <c r="C833" i="39"/>
  <c r="G168" i="39"/>
  <c r="C538" i="39"/>
  <c r="H4" i="39"/>
  <c r="E374" i="39"/>
  <c r="G703" i="39"/>
  <c r="I705" i="39"/>
  <c r="D225" i="39"/>
  <c r="C85" i="39"/>
  <c r="C921" i="39"/>
  <c r="E730" i="39"/>
  <c r="E986" i="39"/>
  <c r="F635" i="39"/>
  <c r="F705" i="39"/>
  <c r="I380" i="39"/>
  <c r="C622" i="39"/>
  <c r="I456" i="39"/>
  <c r="G522" i="39"/>
  <c r="I483" i="39"/>
  <c r="G459" i="39"/>
  <c r="C236" i="39"/>
  <c r="D765" i="39"/>
  <c r="D811" i="39"/>
  <c r="D410" i="39"/>
  <c r="G874" i="39"/>
  <c r="E560" i="39"/>
  <c r="E635" i="39"/>
  <c r="I457" i="39"/>
  <c r="H650" i="39"/>
  <c r="I587" i="39"/>
  <c r="C32" i="39"/>
  <c r="I415" i="39"/>
  <c r="D954" i="39"/>
  <c r="F108" i="39"/>
  <c r="G784" i="39"/>
  <c r="I237" i="39"/>
  <c r="H711" i="39"/>
  <c r="I965" i="39"/>
  <c r="H956" i="39"/>
  <c r="I20" i="39"/>
  <c r="F463" i="39"/>
  <c r="D124" i="39"/>
  <c r="C1009" i="39"/>
  <c r="G742" i="39"/>
  <c r="C381" i="39"/>
  <c r="F485" i="39"/>
  <c r="I770" i="39"/>
  <c r="H180" i="39"/>
  <c r="C394" i="39"/>
  <c r="F389" i="39"/>
  <c r="E654" i="39"/>
  <c r="I21" i="7"/>
  <c r="C386" i="39"/>
  <c r="H1015" i="39"/>
  <c r="D327" i="39"/>
  <c r="D860" i="39"/>
  <c r="C559" i="39"/>
  <c r="E645" i="39"/>
  <c r="E192" i="39"/>
  <c r="E591" i="39"/>
  <c r="E797" i="39"/>
  <c r="H511" i="39"/>
  <c r="E916" i="39"/>
  <c r="I140" i="39"/>
  <c r="E859" i="39"/>
  <c r="C959" i="39"/>
  <c r="C997" i="39"/>
  <c r="H642" i="39"/>
  <c r="E453" i="39"/>
  <c r="G324" i="39"/>
  <c r="C1011" i="39"/>
  <c r="G91" i="39"/>
  <c r="G949" i="39"/>
  <c r="C593" i="39"/>
  <c r="I527" i="39"/>
  <c r="F584" i="39"/>
  <c r="I761" i="39"/>
  <c r="C413" i="39"/>
  <c r="G772" i="39"/>
  <c r="I104" i="39"/>
  <c r="G312" i="39"/>
  <c r="H438" i="39"/>
  <c r="E441" i="39"/>
  <c r="C970" i="39"/>
  <c r="F633" i="39"/>
  <c r="E133" i="39"/>
  <c r="C782" i="39"/>
  <c r="C906" i="39"/>
  <c r="D523" i="39"/>
  <c r="G868" i="39"/>
  <c r="E323" i="39"/>
  <c r="I648" i="39"/>
  <c r="E595" i="39"/>
  <c r="F863" i="39"/>
  <c r="R38" i="9"/>
  <c r="J9" i="7"/>
  <c r="H912" i="39"/>
  <c r="F476" i="39"/>
  <c r="C492" i="39"/>
  <c r="I266" i="39"/>
  <c r="D128" i="39"/>
  <c r="C548" i="39"/>
  <c r="I638" i="39"/>
  <c r="E3" i="39"/>
  <c r="E770" i="39"/>
  <c r="F93" i="39"/>
  <c r="H457" i="39"/>
  <c r="F770" i="39"/>
  <c r="C297" i="39"/>
  <c r="O10" i="9"/>
  <c r="G722" i="39"/>
  <c r="I131" i="39"/>
  <c r="G564" i="39"/>
  <c r="I279" i="39"/>
  <c r="C87" i="39"/>
  <c r="D839" i="39"/>
  <c r="H945" i="39"/>
  <c r="C578" i="39"/>
  <c r="H15" i="39"/>
  <c r="D915" i="39"/>
  <c r="I979" i="39"/>
  <c r="E218" i="39"/>
  <c r="G574" i="39"/>
  <c r="E558" i="39"/>
  <c r="C77" i="39"/>
  <c r="E974" i="39"/>
  <c r="E369" i="39"/>
  <c r="G468" i="39"/>
  <c r="D906" i="39"/>
  <c r="C163" i="39"/>
  <c r="F439" i="39"/>
  <c r="F662" i="39"/>
  <c r="G552" i="39"/>
  <c r="Q15" i="9"/>
  <c r="H536" i="39"/>
  <c r="I441" i="39"/>
  <c r="G671" i="39"/>
  <c r="S30" i="9"/>
  <c r="C175" i="39"/>
  <c r="F983" i="39"/>
  <c r="G987" i="39"/>
  <c r="D787" i="39"/>
  <c r="E975" i="39"/>
  <c r="I578" i="39"/>
  <c r="D251" i="39"/>
  <c r="I812" i="39"/>
  <c r="D968" i="39"/>
  <c r="I435" i="39"/>
  <c r="C758" i="39"/>
  <c r="D916" i="39"/>
  <c r="I528" i="39"/>
  <c r="C694" i="39"/>
  <c r="C157" i="39"/>
  <c r="C493" i="39"/>
  <c r="F663" i="39"/>
  <c r="I627" i="39"/>
  <c r="F924" i="39"/>
  <c r="E96" i="39"/>
  <c r="C332" i="39"/>
  <c r="F712" i="39"/>
  <c r="F542" i="39"/>
  <c r="H954" i="39"/>
  <c r="I874" i="39"/>
  <c r="G774" i="39"/>
  <c r="I947" i="39"/>
  <c r="G62" i="39"/>
  <c r="S12" i="9"/>
  <c r="I563" i="39"/>
  <c r="G447" i="39"/>
  <c r="D719" i="39"/>
  <c r="F204" i="39"/>
  <c r="G986" i="39"/>
  <c r="F776" i="39"/>
  <c r="C132" i="39"/>
  <c r="G711" i="39"/>
  <c r="D130" i="39"/>
  <c r="E597" i="39"/>
  <c r="F715" i="39"/>
  <c r="H18" i="39"/>
  <c r="I886" i="39"/>
  <c r="C730" i="39"/>
  <c r="D780" i="39"/>
  <c r="D614" i="39"/>
  <c r="F283" i="39"/>
  <c r="F103" i="39"/>
  <c r="E781" i="39"/>
  <c r="I365" i="39"/>
  <c r="D870" i="39"/>
  <c r="C957" i="39"/>
  <c r="F305" i="39"/>
  <c r="C900" i="39"/>
  <c r="D265" i="39"/>
  <c r="H211" i="39"/>
  <c r="F374" i="39"/>
  <c r="D947" i="39"/>
  <c r="R42" i="9"/>
  <c r="F936" i="39"/>
  <c r="E663" i="39"/>
  <c r="D581" i="39"/>
  <c r="I609" i="39"/>
  <c r="R20" i="9"/>
  <c r="H981" i="39"/>
  <c r="C462" i="39"/>
  <c r="D748" i="39"/>
  <c r="E266" i="39"/>
  <c r="H1004" i="39"/>
  <c r="D979" i="39"/>
  <c r="I1001" i="39"/>
  <c r="G867" i="39"/>
  <c r="H754" i="39"/>
  <c r="E576" i="39"/>
  <c r="H839" i="39"/>
  <c r="C480" i="39"/>
  <c r="E944" i="39"/>
  <c r="D447" i="39"/>
  <c r="I718" i="39"/>
  <c r="H680" i="39"/>
  <c r="I585" i="39"/>
  <c r="I963" i="39"/>
  <c r="C251" i="39"/>
  <c r="H730" i="39"/>
  <c r="F611" i="39"/>
  <c r="F304" i="39"/>
  <c r="C971" i="39"/>
  <c r="H739" i="39"/>
  <c r="I628" i="39"/>
  <c r="I850" i="39"/>
  <c r="I906" i="39"/>
  <c r="C795" i="39"/>
  <c r="G46" i="39"/>
  <c r="H381" i="39"/>
  <c r="C612" i="39"/>
  <c r="Q10" i="9"/>
  <c r="O18" i="9"/>
  <c r="C200" i="39"/>
  <c r="D583" i="39"/>
  <c r="H831" i="39"/>
  <c r="I997" i="39"/>
  <c r="I1" i="39"/>
  <c r="H492" i="39"/>
  <c r="I487" i="39"/>
  <c r="C889" i="39"/>
  <c r="C647" i="39"/>
  <c r="G78" i="39"/>
  <c r="I2" i="39"/>
  <c r="G967" i="39"/>
  <c r="F356" i="39"/>
  <c r="C285" i="39"/>
  <c r="G495" i="39"/>
  <c r="P8" i="9"/>
  <c r="D957" i="39"/>
  <c r="I534" i="39"/>
  <c r="H635" i="39"/>
  <c r="C620" i="39"/>
  <c r="H187" i="39"/>
  <c r="G883" i="39"/>
  <c r="F652" i="39"/>
  <c r="C457" i="39"/>
  <c r="D758" i="39"/>
  <c r="F834" i="39"/>
  <c r="C498" i="39"/>
  <c r="I391" i="39"/>
  <c r="C52" i="39"/>
  <c r="I905" i="39"/>
  <c r="F310" i="39"/>
  <c r="I734" i="39"/>
  <c r="H864" i="39"/>
  <c r="C361" i="39"/>
  <c r="I356" i="39"/>
  <c r="C485" i="39"/>
  <c r="D854" i="39"/>
  <c r="E686" i="39"/>
  <c r="F428" i="39"/>
  <c r="C5" i="39"/>
  <c r="T35" i="9"/>
  <c r="H470" i="39"/>
  <c r="F527" i="39"/>
  <c r="C396" i="39"/>
  <c r="E445" i="39"/>
  <c r="H898" i="39"/>
  <c r="C368" i="39"/>
  <c r="E752" i="39"/>
  <c r="F700" i="39"/>
  <c r="E486" i="39"/>
  <c r="H350" i="39"/>
  <c r="C338" i="39"/>
  <c r="C591" i="39"/>
  <c r="F995" i="39"/>
  <c r="G736" i="39"/>
  <c r="H100" i="39"/>
  <c r="C158" i="39"/>
  <c r="G811" i="39"/>
  <c r="H52" i="39"/>
  <c r="G910" i="39"/>
  <c r="G908" i="39"/>
  <c r="H648" i="39"/>
  <c r="F676" i="39"/>
  <c r="H345" i="39"/>
  <c r="F732" i="39"/>
  <c r="D826" i="39"/>
  <c r="E222" i="39"/>
  <c r="C348" i="39"/>
  <c r="F767" i="39"/>
  <c r="C71" i="39"/>
  <c r="I159" i="39"/>
  <c r="F912" i="39"/>
  <c r="E146" i="39"/>
  <c r="C21" i="39"/>
  <c r="C586" i="39"/>
  <c r="H682" i="39"/>
  <c r="I364" i="39"/>
  <c r="F941" i="39"/>
  <c r="H1010" i="39"/>
  <c r="G488" i="39"/>
  <c r="E749" i="39"/>
  <c r="F323" i="39"/>
  <c r="F832" i="39"/>
  <c r="G1003" i="39"/>
  <c r="D816" i="39"/>
  <c r="C86" i="39"/>
  <c r="G940" i="39"/>
  <c r="G983" i="39"/>
  <c r="I819" i="39"/>
  <c r="E692" i="39"/>
  <c r="E588" i="39"/>
  <c r="E32" i="39"/>
  <c r="H464" i="39"/>
  <c r="H16" i="3"/>
  <c r="D847" i="39"/>
  <c r="I16" i="39"/>
  <c r="I766" i="39"/>
  <c r="T11" i="9"/>
  <c r="G548" i="39"/>
  <c r="D544" i="39"/>
  <c r="H151" i="39"/>
  <c r="F791" i="39"/>
  <c r="I782" i="39"/>
  <c r="Q17" i="9"/>
  <c r="I480" i="39"/>
  <c r="P22" i="9"/>
  <c r="D606" i="39"/>
  <c r="I835" i="39"/>
  <c r="H713" i="39"/>
  <c r="E319" i="39"/>
  <c r="E1014" i="39"/>
  <c r="C428" i="39"/>
  <c r="D416" i="39"/>
  <c r="G573" i="39"/>
  <c r="F562" i="39"/>
  <c r="E685" i="39"/>
  <c r="E791" i="39"/>
  <c r="I859" i="39"/>
  <c r="E917" i="39"/>
  <c r="F661" i="39"/>
  <c r="G646" i="39"/>
  <c r="H669" i="39"/>
  <c r="G895" i="39"/>
  <c r="G728" i="39"/>
  <c r="I315" i="39"/>
  <c r="F82" i="39"/>
  <c r="H633" i="39"/>
  <c r="O36" i="9"/>
  <c r="F320" i="39"/>
  <c r="C615" i="39"/>
  <c r="E354" i="39"/>
  <c r="F994" i="39"/>
  <c r="D710" i="39"/>
  <c r="H8" i="3"/>
  <c r="H607" i="39"/>
  <c r="F843" i="39"/>
  <c r="G848" i="39"/>
  <c r="G771" i="39"/>
  <c r="G278" i="39"/>
  <c r="D106" i="39"/>
  <c r="I967" i="39"/>
  <c r="D320" i="39"/>
  <c r="C661" i="39"/>
  <c r="G741" i="39"/>
  <c r="C408" i="39"/>
  <c r="D548" i="39"/>
  <c r="G505" i="39"/>
  <c r="H764" i="39"/>
  <c r="I22" i="7"/>
  <c r="I433" i="39"/>
  <c r="C254" i="39"/>
  <c r="G203" i="39"/>
  <c r="H519" i="39"/>
  <c r="C621" i="39"/>
  <c r="E748" i="39"/>
  <c r="C522" i="39"/>
  <c r="C497" i="39"/>
  <c r="H458" i="39"/>
  <c r="O16" i="9"/>
  <c r="F451" i="39"/>
  <c r="H879" i="39"/>
  <c r="D326" i="39"/>
  <c r="E952" i="39"/>
  <c r="C425" i="39"/>
  <c r="F638" i="39"/>
  <c r="H779" i="39"/>
  <c r="C995" i="39"/>
  <c r="C783" i="39"/>
  <c r="H388" i="39"/>
  <c r="C597" i="39"/>
  <c r="F453" i="39"/>
  <c r="E962" i="39"/>
  <c r="C154" i="39"/>
  <c r="I951" i="39"/>
  <c r="F411" i="39"/>
  <c r="S29" i="9"/>
  <c r="I60" i="39"/>
  <c r="D285" i="39"/>
  <c r="G916" i="39"/>
  <c r="I741" i="39"/>
  <c r="F548" i="39"/>
  <c r="E398" i="39"/>
  <c r="E823" i="39"/>
  <c r="H10" i="3"/>
  <c r="F188" i="39"/>
  <c r="I503" i="39"/>
  <c r="H75" i="39"/>
  <c r="D376" i="39"/>
  <c r="I748" i="39"/>
  <c r="F636" i="39"/>
  <c r="C415" i="39"/>
  <c r="C142" i="39"/>
  <c r="H654" i="39"/>
  <c r="C478" i="39"/>
  <c r="R30" i="9"/>
  <c r="F972" i="39"/>
  <c r="H474" i="39"/>
  <c r="C114" i="39"/>
  <c r="I337" i="39"/>
  <c r="I84" i="39"/>
  <c r="E969" i="39"/>
  <c r="D545" i="39"/>
  <c r="C362" i="39"/>
  <c r="I780" i="39"/>
  <c r="F681" i="39"/>
  <c r="I985" i="39"/>
  <c r="C166" i="39"/>
  <c r="I672" i="39"/>
  <c r="C388" i="39"/>
  <c r="G425" i="39"/>
  <c r="S15" i="9"/>
  <c r="C675" i="39"/>
  <c r="F179" i="39"/>
  <c r="C912" i="39"/>
  <c r="C656" i="39"/>
  <c r="D699" i="39"/>
  <c r="D930" i="39"/>
  <c r="H144" i="39"/>
  <c r="H22" i="3"/>
  <c r="G876" i="39"/>
  <c r="C1015" i="39"/>
  <c r="F816" i="39"/>
  <c r="C75" i="39"/>
  <c r="G1019" i="39"/>
  <c r="G751" i="39"/>
  <c r="F747" i="39"/>
  <c r="C657" i="39"/>
  <c r="D337" i="39"/>
  <c r="E758" i="39"/>
  <c r="E930" i="39"/>
  <c r="I430" i="39"/>
  <c r="C904" i="39"/>
  <c r="D28" i="39"/>
  <c r="I845" i="39"/>
  <c r="C877" i="39"/>
  <c r="G870" i="39"/>
  <c r="G218" i="39"/>
  <c r="F837" i="39"/>
  <c r="F499" i="39"/>
  <c r="S40" i="9"/>
  <c r="I786" i="39"/>
  <c r="I1012" i="39"/>
  <c r="F277" i="39"/>
  <c r="G933" i="39"/>
  <c r="I689" i="39"/>
  <c r="I468" i="39"/>
  <c r="D720" i="39"/>
  <c r="E405" i="39"/>
  <c r="G735" i="39"/>
  <c r="C501" i="39"/>
  <c r="C70" i="39"/>
  <c r="H977" i="39"/>
  <c r="G854" i="39"/>
  <c r="D29" i="39"/>
  <c r="E579" i="39"/>
  <c r="G1011" i="39"/>
  <c r="E389" i="39"/>
  <c r="F760" i="39"/>
  <c r="C983" i="39"/>
  <c r="F876" i="39"/>
  <c r="H537" i="39"/>
  <c r="C508" i="39"/>
  <c r="F522" i="39"/>
  <c r="E852" i="39"/>
  <c r="I205" i="39"/>
  <c r="F788" i="39"/>
  <c r="E208" i="39"/>
  <c r="I618" i="39"/>
  <c r="H957" i="39"/>
  <c r="C697" i="39"/>
  <c r="H348" i="39"/>
  <c r="D1003" i="39"/>
  <c r="I808" i="39"/>
  <c r="H703" i="39"/>
  <c r="C998" i="39"/>
  <c r="I384" i="39"/>
  <c r="G417" i="39"/>
  <c r="D878" i="39"/>
  <c r="E901" i="39"/>
  <c r="E471" i="39"/>
  <c r="I663" i="39"/>
  <c r="R8" i="9"/>
  <c r="G630" i="39"/>
  <c r="F362" i="39"/>
  <c r="T33" i="9"/>
  <c r="E377" i="39"/>
  <c r="G926" i="39"/>
  <c r="I59" i="39"/>
  <c r="S13" i="9"/>
  <c r="E760" i="39"/>
  <c r="H860" i="39"/>
  <c r="E633" i="39"/>
  <c r="D437" i="39"/>
  <c r="F857" i="39"/>
  <c r="Q23" i="9"/>
  <c r="C130" i="39"/>
  <c r="F892" i="39"/>
  <c r="E503" i="39"/>
  <c r="D586" i="39"/>
  <c r="F928" i="39"/>
  <c r="F884" i="39"/>
  <c r="E119" i="39"/>
  <c r="G491" i="39"/>
  <c r="E512" i="39"/>
  <c r="G186" i="39"/>
  <c r="E846" i="39"/>
  <c r="F882" i="39"/>
  <c r="E719" i="39"/>
  <c r="C989" i="39"/>
  <c r="I948" i="39"/>
  <c r="G338" i="39"/>
  <c r="I123" i="39"/>
  <c r="I156" i="39"/>
  <c r="D605" i="39"/>
  <c r="D940" i="39"/>
  <c r="D85" i="39"/>
  <c r="C814" i="39"/>
  <c r="I121" i="39"/>
  <c r="C974" i="39"/>
  <c r="C834" i="39"/>
  <c r="D547" i="39"/>
  <c r="C876" i="39"/>
  <c r="F391" i="39"/>
  <c r="F927" i="39"/>
  <c r="E801" i="39"/>
  <c r="C684" i="39"/>
  <c r="F109" i="39"/>
  <c r="G965" i="39"/>
  <c r="C587" i="39"/>
  <c r="C584" i="39"/>
  <c r="F193" i="39"/>
  <c r="D163" i="39"/>
  <c r="H172" i="39"/>
  <c r="C608" i="39"/>
  <c r="I831" i="39"/>
  <c r="G843" i="39"/>
  <c r="G781" i="39"/>
  <c r="C996" i="39"/>
  <c r="I969" i="39"/>
  <c r="E570" i="39"/>
  <c r="F593" i="39"/>
  <c r="E822" i="39"/>
  <c r="D508" i="39"/>
  <c r="H447" i="39"/>
  <c r="I586" i="39"/>
  <c r="C225" i="39"/>
  <c r="E734" i="39"/>
  <c r="E437" i="39"/>
  <c r="D560" i="39"/>
  <c r="G690" i="39"/>
  <c r="G153" i="39"/>
  <c r="E998" i="39"/>
  <c r="H9" i="7"/>
  <c r="P38" i="9"/>
  <c r="H478" i="39"/>
  <c r="D186" i="39"/>
  <c r="I73" i="39"/>
  <c r="R39" i="9"/>
  <c r="P12" i="9"/>
  <c r="F61" i="39"/>
  <c r="C1024" i="39"/>
  <c r="D625" i="39"/>
  <c r="E37" i="39"/>
  <c r="F296" i="39"/>
  <c r="E1007" i="39"/>
  <c r="I852" i="39"/>
  <c r="F518" i="39"/>
  <c r="H436" i="39"/>
  <c r="E600" i="39"/>
  <c r="I892" i="39"/>
  <c r="T18" i="9"/>
  <c r="H758" i="39"/>
  <c r="F492" i="39"/>
  <c r="C678" i="39"/>
  <c r="I940" i="39"/>
  <c r="C276" i="39"/>
  <c r="E985" i="39"/>
  <c r="E890" i="39"/>
  <c r="C774" i="39"/>
  <c r="D784" i="39"/>
  <c r="D346" i="39"/>
  <c r="G213" i="39"/>
  <c r="F1" i="39"/>
  <c r="H489" i="39"/>
  <c r="I139" i="39"/>
  <c r="C15" i="39"/>
  <c r="D990" i="39"/>
  <c r="C379" i="39"/>
  <c r="H475" i="39"/>
  <c r="E956" i="39"/>
  <c r="D352" i="39"/>
  <c r="D646" i="39"/>
  <c r="C507" i="39"/>
  <c r="C828" i="39"/>
  <c r="E991" i="39"/>
  <c r="E958" i="39"/>
  <c r="G737" i="39"/>
  <c r="G733" i="39"/>
  <c r="F877" i="39"/>
  <c r="C841" i="39"/>
  <c r="G463" i="39"/>
  <c r="E567" i="39"/>
  <c r="F835" i="39"/>
  <c r="D723" i="39"/>
  <c r="F163" i="39"/>
  <c r="E959" i="39"/>
  <c r="D777" i="39"/>
  <c r="G1023" i="39"/>
  <c r="I340" i="39"/>
  <c r="C749" i="39"/>
  <c r="C760" i="39"/>
  <c r="F238" i="39"/>
  <c r="I617" i="39"/>
  <c r="E66" i="39"/>
  <c r="H112" i="39"/>
  <c r="D718" i="39"/>
  <c r="I72" i="39"/>
  <c r="F752" i="39"/>
  <c r="F888" i="39"/>
  <c r="D988" i="39"/>
  <c r="I389" i="39"/>
  <c r="G947" i="39"/>
  <c r="G342" i="39"/>
  <c r="C564" i="39"/>
  <c r="C521" i="39"/>
  <c r="I902" i="39"/>
  <c r="H919" i="39"/>
  <c r="R41" i="9"/>
  <c r="E879" i="39"/>
  <c r="F603" i="39"/>
  <c r="F75" i="39"/>
  <c r="D75" i="39"/>
  <c r="C627" i="39"/>
  <c r="C306" i="39"/>
  <c r="E409" i="39"/>
  <c r="F402" i="39"/>
  <c r="H563" i="39"/>
  <c r="G566" i="39"/>
  <c r="H24" i="39"/>
  <c r="I992" i="39"/>
  <c r="D737" i="39"/>
  <c r="G355" i="39"/>
  <c r="D770" i="39"/>
  <c r="C793" i="39"/>
  <c r="I507" i="39"/>
  <c r="C81" i="39"/>
  <c r="E475" i="39"/>
  <c r="C826" i="39"/>
  <c r="I39" i="39"/>
  <c r="C137" i="39"/>
  <c r="E508" i="39"/>
  <c r="F228" i="39"/>
  <c r="G284" i="39"/>
  <c r="D774" i="39"/>
  <c r="G644" i="39"/>
  <c r="I296" i="39"/>
  <c r="C791" i="39"/>
  <c r="F786" i="39"/>
  <c r="F347" i="39"/>
  <c r="H980" i="39"/>
  <c r="C58" i="39"/>
  <c r="H701" i="39"/>
  <c r="H628" i="39"/>
  <c r="F970" i="39"/>
  <c r="H1000" i="39"/>
  <c r="C416" i="39"/>
  <c r="H728" i="39"/>
  <c r="E473" i="39"/>
  <c r="C104" i="39"/>
  <c r="G289" i="39"/>
  <c r="F497" i="39"/>
  <c r="I436" i="39"/>
  <c r="C93" i="39"/>
  <c r="C738" i="39"/>
  <c r="E631" i="39"/>
  <c r="C799" i="39"/>
  <c r="G865" i="39"/>
  <c r="F422" i="39"/>
  <c r="I830" i="39"/>
  <c r="D551" i="39"/>
  <c r="C57" i="39"/>
  <c r="G569" i="39"/>
  <c r="G743" i="39"/>
  <c r="G452" i="39"/>
  <c r="E540" i="39"/>
  <c r="D946" i="39"/>
  <c r="C315" i="39"/>
  <c r="E762" i="39"/>
  <c r="C565" i="39"/>
  <c r="F798" i="39"/>
  <c r="H657" i="39"/>
  <c r="F156" i="39"/>
  <c r="E1000" i="39"/>
  <c r="F649" i="39"/>
  <c r="F631" i="39"/>
  <c r="H1001" i="39"/>
  <c r="I43" i="39"/>
  <c r="H804" i="39"/>
  <c r="D998" i="39"/>
  <c r="D658" i="39"/>
  <c r="G184" i="39"/>
  <c r="D659" i="39"/>
  <c r="C658" i="39"/>
  <c r="C237" i="39"/>
  <c r="I108" i="39"/>
  <c r="F939" i="39"/>
  <c r="C916" i="39"/>
  <c r="C467" i="39"/>
  <c r="C438" i="39"/>
  <c r="G511" i="39"/>
  <c r="F639" i="39"/>
  <c r="D378" i="39"/>
  <c r="C659" i="39"/>
  <c r="E933" i="39"/>
  <c r="H264" i="39"/>
  <c r="D1" i="39"/>
  <c r="F1015" i="39"/>
  <c r="H480" i="39"/>
  <c r="D700" i="39"/>
  <c r="E714" i="39"/>
  <c r="C911" i="39"/>
  <c r="H585" i="39"/>
  <c r="H715" i="39"/>
  <c r="F364" i="39"/>
  <c r="I742" i="39"/>
  <c r="G928" i="39"/>
  <c r="H726" i="39"/>
  <c r="C663" i="39"/>
  <c r="D800" i="39"/>
  <c r="F551" i="39"/>
  <c r="I738" i="39"/>
  <c r="G60" i="39"/>
  <c r="E215" i="39"/>
  <c r="I821" i="39"/>
  <c r="I400" i="39"/>
  <c r="Q22" i="9"/>
  <c r="H354" i="39"/>
  <c r="D676" i="39"/>
  <c r="E627" i="39"/>
  <c r="C265" i="39"/>
  <c r="F357" i="39"/>
  <c r="C520" i="39"/>
  <c r="D345" i="39"/>
  <c r="H286" i="39"/>
  <c r="E142" i="39"/>
  <c r="F255" i="39"/>
  <c r="C954" i="39"/>
  <c r="F285" i="39"/>
  <c r="C955" i="39"/>
  <c r="H501" i="39"/>
  <c r="I749" i="39"/>
  <c r="D824" i="39"/>
  <c r="E870" i="39"/>
  <c r="F897" i="39"/>
  <c r="C652" i="39"/>
  <c r="E840" i="39"/>
  <c r="I521" i="39"/>
  <c r="K9" i="7"/>
  <c r="S38" i="9"/>
  <c r="G971" i="39"/>
  <c r="C419" i="39"/>
  <c r="H514" i="39"/>
  <c r="D965" i="39"/>
  <c r="H450" i="39"/>
  <c r="D647" i="39"/>
  <c r="F814" i="39"/>
  <c r="C261" i="39"/>
  <c r="D284" i="39"/>
  <c r="F80" i="39"/>
  <c r="H1021" i="39"/>
  <c r="H29" i="3"/>
  <c r="E360" i="39"/>
  <c r="H600" i="39"/>
  <c r="E739" i="39"/>
  <c r="E367" i="39"/>
  <c r="E651" i="39"/>
  <c r="F873" i="39"/>
  <c r="H204" i="39"/>
  <c r="C439" i="39"/>
  <c r="C122" i="39"/>
  <c r="F550" i="39"/>
  <c r="H574" i="39"/>
  <c r="D92" i="39"/>
  <c r="H235" i="39"/>
  <c r="C682" i="39"/>
  <c r="H757" i="39"/>
  <c r="F160" i="39"/>
  <c r="D874" i="39"/>
  <c r="D94" i="39"/>
  <c r="C966" i="39"/>
  <c r="H210" i="39"/>
  <c r="E344" i="39"/>
  <c r="E831" i="39"/>
  <c r="D509" i="39"/>
  <c r="C243" i="39"/>
  <c r="E137" i="39"/>
  <c r="C746" i="39"/>
  <c r="G313" i="39"/>
  <c r="G293" i="39"/>
  <c r="C688" i="39"/>
  <c r="F79" i="39"/>
  <c r="E973" i="39"/>
  <c r="I678" i="39"/>
  <c r="G575" i="39"/>
  <c r="C655" i="39"/>
  <c r="F934" i="39"/>
  <c r="H674" i="39"/>
  <c r="E970" i="39"/>
  <c r="F56" i="39"/>
  <c r="C899" i="39"/>
  <c r="D833" i="39"/>
  <c r="I1005" i="39"/>
  <c r="G110" i="39"/>
  <c r="I691" i="39"/>
  <c r="D959" i="39"/>
  <c r="H649" i="39"/>
  <c r="Q41" i="9"/>
  <c r="H803" i="39"/>
  <c r="E723" i="39"/>
  <c r="C328" i="39"/>
  <c r="C798" i="39"/>
  <c r="D899" i="39"/>
  <c r="G816" i="39"/>
  <c r="H724" i="39"/>
  <c r="C118" i="39"/>
  <c r="E946" i="39"/>
  <c r="E776" i="39"/>
  <c r="H733" i="39"/>
  <c r="I1015" i="39"/>
  <c r="C561" i="39"/>
  <c r="G640" i="39"/>
  <c r="F965" i="39"/>
  <c r="H955" i="39"/>
  <c r="D680" i="39"/>
  <c r="D465" i="39"/>
  <c r="D238" i="39"/>
  <c r="E584" i="39"/>
  <c r="G519" i="39"/>
  <c r="C56" i="39"/>
  <c r="C193" i="39"/>
  <c r="D802" i="39"/>
  <c r="C704" i="39"/>
  <c r="F500" i="39"/>
  <c r="D333" i="39"/>
  <c r="F535" i="39"/>
  <c r="C469" i="39"/>
  <c r="C572" i="39"/>
  <c r="C301" i="39"/>
  <c r="F883" i="39"/>
  <c r="E798" i="39"/>
  <c r="G1013" i="39"/>
  <c r="G340" i="39"/>
  <c r="G288" i="39"/>
  <c r="F566" i="39"/>
  <c r="G149" i="39"/>
  <c r="D526" i="39"/>
  <c r="I1006" i="39"/>
  <c r="H426" i="39"/>
  <c r="E996" i="39"/>
  <c r="G628" i="39"/>
  <c r="H141" i="39"/>
  <c r="C850" i="39"/>
  <c r="I1003" i="39"/>
  <c r="G222" i="39"/>
  <c r="H614" i="39"/>
  <c r="E953" i="39"/>
  <c r="E997" i="39"/>
  <c r="F896" i="39"/>
  <c r="I911" i="39"/>
  <c r="C477" i="39"/>
  <c r="C732" i="39"/>
  <c r="F708" i="39"/>
  <c r="C111" i="39"/>
  <c r="C517" i="39"/>
  <c r="G272" i="39"/>
  <c r="F950" i="39"/>
  <c r="O13" i="9"/>
  <c r="I869" i="39"/>
  <c r="C805" i="39"/>
  <c r="H974" i="39"/>
  <c r="H789" i="39"/>
  <c r="C430" i="39"/>
  <c r="E39" i="39"/>
  <c r="F858" i="39"/>
  <c r="F388" i="39"/>
  <c r="C773" i="39"/>
  <c r="E553" i="39"/>
  <c r="D34" i="39"/>
  <c r="I790" i="39"/>
  <c r="C806" i="39"/>
  <c r="D323" i="39"/>
  <c r="D469" i="39"/>
  <c r="G624" i="39"/>
  <c r="D622" i="39"/>
  <c r="D411" i="39"/>
  <c r="I624" i="39"/>
  <c r="D766" i="39"/>
  <c r="D156" i="39"/>
  <c r="C298" i="39"/>
  <c r="F210" i="39"/>
  <c r="F736" i="39"/>
  <c r="C146" i="39"/>
  <c r="C185" i="39"/>
  <c r="C435" i="39"/>
  <c r="H157" i="39"/>
  <c r="E275" i="39"/>
  <c r="D1004" i="39"/>
  <c r="G701" i="39"/>
  <c r="F343" i="39"/>
  <c r="G830" i="39"/>
  <c r="E606" i="39"/>
  <c r="E439" i="39"/>
  <c r="H94" i="39"/>
  <c r="C6" i="39"/>
  <c r="F815" i="39"/>
  <c r="E580" i="39"/>
  <c r="D994" i="39"/>
  <c r="C374" i="39"/>
  <c r="C199" i="39"/>
  <c r="C268" i="39"/>
  <c r="D937" i="39"/>
  <c r="D488" i="39"/>
  <c r="D706" i="39"/>
  <c r="E733" i="39"/>
  <c r="G180" i="39"/>
  <c r="H533" i="39"/>
  <c r="H776" i="39"/>
  <c r="F978" i="39"/>
  <c r="C80" i="39"/>
  <c r="H314" i="39"/>
  <c r="F452" i="39"/>
  <c r="C327" i="39"/>
  <c r="I569" i="39"/>
  <c r="C775" i="39"/>
  <c r="C120" i="39"/>
  <c r="G542" i="39"/>
  <c r="C972" i="39"/>
  <c r="I145" i="39"/>
  <c r="H855" i="39"/>
  <c r="I538" i="39"/>
  <c r="F203" i="39"/>
  <c r="E909" i="39"/>
  <c r="G875" i="39"/>
  <c r="H560" i="39"/>
  <c r="G629" i="39"/>
  <c r="E464" i="39"/>
  <c r="I916" i="39"/>
  <c r="C349" i="39"/>
  <c r="H14" i="3"/>
  <c r="F813" i="39"/>
  <c r="F657" i="39"/>
  <c r="H376" i="39"/>
  <c r="D997" i="39"/>
  <c r="H379" i="39"/>
  <c r="G794" i="39"/>
  <c r="H844" i="39"/>
  <c r="E1015" i="39"/>
  <c r="C614" i="39"/>
  <c r="G747" i="39"/>
  <c r="F987" i="39"/>
  <c r="F687" i="39"/>
  <c r="D381" i="39"/>
  <c r="E800" i="39"/>
  <c r="H617" i="39"/>
  <c r="E919" i="39"/>
  <c r="E490" i="39"/>
  <c r="C892" i="39"/>
  <c r="G472" i="39"/>
  <c r="G200" i="39"/>
  <c r="C499" i="39"/>
  <c r="C542" i="39"/>
  <c r="G540" i="39"/>
  <c r="I921" i="39"/>
  <c r="G496" i="39"/>
  <c r="H973" i="39"/>
  <c r="I253" i="39"/>
  <c r="F821" i="39"/>
  <c r="H329" i="39"/>
  <c r="G710" i="39"/>
  <c r="H697" i="39"/>
  <c r="D158" i="39"/>
  <c r="C588" i="39"/>
  <c r="D631" i="39"/>
  <c r="I701" i="39"/>
  <c r="F112" i="39"/>
  <c r="E691" i="39"/>
  <c r="I891" i="39"/>
  <c r="H632" i="39"/>
  <c r="C194" i="39"/>
  <c r="C543" i="39"/>
  <c r="I882" i="39"/>
  <c r="D772" i="39"/>
  <c r="C534" i="39"/>
  <c r="C665" i="39"/>
  <c r="O20" i="9"/>
  <c r="D307" i="39"/>
  <c r="D384" i="39"/>
  <c r="E121" i="39"/>
  <c r="F744" i="39"/>
  <c r="C960" i="39"/>
  <c r="D114" i="39"/>
  <c r="F780" i="39"/>
  <c r="C605" i="39"/>
  <c r="E825" i="39"/>
  <c r="T21" i="9"/>
  <c r="F823" i="39"/>
  <c r="E114" i="39"/>
  <c r="C345" i="39"/>
  <c r="C530" i="39"/>
  <c r="C949" i="39"/>
  <c r="H643" i="39"/>
  <c r="T10" i="9"/>
  <c r="I956" i="39"/>
  <c r="G946" i="39"/>
  <c r="H69" i="39"/>
  <c r="C579" i="39"/>
  <c r="C407" i="39"/>
  <c r="E90" i="39"/>
  <c r="H905" i="39"/>
  <c r="D956" i="39"/>
  <c r="H375" i="39"/>
  <c r="H942" i="39"/>
  <c r="C918" i="39"/>
  <c r="D738" i="39"/>
  <c r="C487" i="39"/>
  <c r="F589" i="39"/>
  <c r="G206" i="39"/>
  <c r="F943" i="39"/>
  <c r="O30" i="9"/>
  <c r="G934" i="39"/>
  <c r="D634" i="39"/>
  <c r="H565" i="39"/>
  <c r="I607" i="39"/>
  <c r="E324" i="39"/>
  <c r="C422" i="39"/>
  <c r="H767" i="39"/>
  <c r="I736" i="39"/>
  <c r="G445" i="39"/>
  <c r="F554" i="39"/>
  <c r="I944" i="39"/>
  <c r="F856" i="39"/>
  <c r="G1017" i="39"/>
  <c r="C218" i="39"/>
  <c r="E80" i="39"/>
  <c r="E905" i="39"/>
  <c r="E225" i="39"/>
  <c r="Q31" i="9"/>
  <c r="F997" i="39"/>
  <c r="D932" i="39"/>
  <c r="C171" i="39"/>
  <c r="H795" i="39"/>
  <c r="E992" i="39"/>
  <c r="E14" i="39"/>
  <c r="F763" i="39"/>
  <c r="Q30" i="9"/>
  <c r="G83" i="39"/>
  <c r="C72" i="39"/>
  <c r="C745" i="39"/>
  <c r="H521" i="39"/>
  <c r="H668" i="39"/>
  <c r="D695" i="39"/>
  <c r="C201" i="39"/>
  <c r="G89" i="39"/>
  <c r="F938" i="39"/>
  <c r="I573" i="39"/>
  <c r="G989" i="39"/>
  <c r="E773" i="39"/>
  <c r="I759" i="39"/>
  <c r="S18" i="9"/>
  <c r="E609" i="39"/>
  <c r="C963" i="39"/>
  <c r="D689" i="39"/>
  <c r="G275" i="39"/>
  <c r="D382" i="39"/>
  <c r="F370" i="39"/>
  <c r="E537" i="39"/>
  <c r="I310" i="39"/>
  <c r="C318" i="39"/>
  <c r="I938" i="39"/>
  <c r="C860" i="39"/>
  <c r="D751" i="39"/>
  <c r="D611" i="39"/>
  <c r="I173" i="39"/>
  <c r="G163" i="39"/>
  <c r="G453" i="39"/>
  <c r="E120" i="39"/>
  <c r="F443" i="39"/>
  <c r="F655" i="39"/>
  <c r="I870" i="39"/>
  <c r="G820" i="39"/>
  <c r="C295" i="39"/>
  <c r="I561" i="39"/>
  <c r="E931" i="39"/>
  <c r="E668" i="39"/>
  <c r="D235" i="39"/>
  <c r="F802" i="39"/>
  <c r="C1020" i="39"/>
  <c r="D948" i="39"/>
  <c r="H755" i="39"/>
  <c r="H496" i="39"/>
  <c r="E40" i="39"/>
  <c r="C364" i="39"/>
  <c r="F966" i="39"/>
  <c r="F1010" i="39"/>
  <c r="E224" i="39"/>
  <c r="E826" i="39"/>
  <c r="G663" i="39"/>
  <c r="I647" i="39"/>
  <c r="F768" i="39"/>
  <c r="D1001" i="39"/>
  <c r="G941" i="39"/>
  <c r="I404" i="39"/>
  <c r="I208" i="39"/>
  <c r="G609" i="39"/>
  <c r="C1002" i="39"/>
  <c r="D399" i="39"/>
  <c r="I339" i="39"/>
  <c r="G734" i="39"/>
  <c r="H987" i="39"/>
  <c r="F397" i="39"/>
  <c r="D207" i="39"/>
  <c r="I186" i="39"/>
  <c r="H606" i="39"/>
  <c r="H556" i="39"/>
  <c r="D810" i="39"/>
  <c r="F749" i="39"/>
  <c r="D817" i="39"/>
  <c r="I851" i="39"/>
  <c r="I568" i="39"/>
  <c r="C441" i="39"/>
  <c r="E855" i="39"/>
  <c r="D632" i="39"/>
  <c r="E7" i="39"/>
  <c r="I273" i="39"/>
  <c r="E704" i="39"/>
  <c r="E462" i="39"/>
  <c r="F24" i="39"/>
  <c r="E932" i="39"/>
  <c r="D471" i="39"/>
  <c r="G802" i="39"/>
  <c r="D755" i="39"/>
  <c r="D655" i="39"/>
  <c r="C832" i="39"/>
  <c r="C195" i="39"/>
  <c r="H599" i="39"/>
  <c r="I798" i="39"/>
  <c r="C690" i="39"/>
  <c r="D776" i="39"/>
  <c r="E246" i="39"/>
  <c r="G898" i="39"/>
  <c r="D95" i="39"/>
  <c r="I684" i="39"/>
  <c r="G93" i="39"/>
  <c r="G639" i="39"/>
  <c r="I649" i="39"/>
  <c r="H255" i="39"/>
  <c r="F335" i="39"/>
  <c r="C262" i="39"/>
  <c r="S8" i="9"/>
  <c r="F525" i="39"/>
  <c r="C575" i="39"/>
  <c r="O11" i="9"/>
  <c r="H935" i="39"/>
  <c r="D688" i="39"/>
  <c r="D502" i="39"/>
  <c r="G635" i="39"/>
  <c r="C296" i="39"/>
  <c r="D415" i="39"/>
  <c r="D197" i="39"/>
  <c r="I235" i="39"/>
  <c r="O26" i="9"/>
  <c r="D6" i="8" s="1"/>
  <c r="O49" i="9"/>
  <c r="G585" i="39"/>
  <c r="D895" i="39"/>
  <c r="H391" i="39"/>
  <c r="G744" i="39"/>
  <c r="I509" i="39"/>
  <c r="G516" i="39"/>
  <c r="E221" i="39"/>
  <c r="H900" i="39"/>
  <c r="D822" i="39"/>
  <c r="I201" i="39"/>
  <c r="H824" i="39"/>
  <c r="D939" i="39"/>
  <c r="E467" i="39"/>
  <c r="C726" i="39"/>
  <c r="H547" i="39"/>
  <c r="D308" i="39"/>
  <c r="F301" i="39"/>
  <c r="D536" i="39"/>
  <c r="D449" i="39"/>
  <c r="I667" i="39"/>
  <c r="P31" i="9"/>
  <c r="H131" i="39"/>
  <c r="G694" i="39"/>
  <c r="C1018" i="39"/>
  <c r="S41" i="9"/>
  <c r="H202" i="39"/>
  <c r="D996" i="39"/>
  <c r="H870" i="39"/>
  <c r="F979" i="39"/>
  <c r="I374" i="39"/>
  <c r="F773" i="39"/>
  <c r="F353" i="39"/>
  <c r="O23" i="9"/>
  <c r="H530" i="39"/>
  <c r="P18" i="9"/>
  <c r="F864" i="39"/>
  <c r="E161" i="39"/>
  <c r="H223" i="39"/>
  <c r="C666" i="39"/>
  <c r="H750" i="39"/>
  <c r="E914" i="39"/>
  <c r="C1017" i="39"/>
  <c r="E838" i="39"/>
  <c r="I342" i="39"/>
  <c r="I960" i="39"/>
  <c r="C849" i="39"/>
  <c r="H44" i="39"/>
  <c r="I721" i="39"/>
  <c r="E48" i="39"/>
  <c r="H98" i="39"/>
  <c r="E484" i="39"/>
  <c r="H887" i="39"/>
  <c r="C714" i="39"/>
  <c r="G887" i="39"/>
  <c r="H575" i="39"/>
  <c r="R11" i="9"/>
  <c r="D434" i="39"/>
  <c r="C437" i="39"/>
  <c r="F980" i="39"/>
  <c r="E729" i="39"/>
  <c r="G718" i="39"/>
  <c r="C829" i="39"/>
  <c r="C31" i="39"/>
  <c r="I512" i="39"/>
  <c r="T9" i="9"/>
  <c r="C896" i="39"/>
  <c r="C506" i="39"/>
  <c r="F561" i="39"/>
  <c r="E893" i="39"/>
  <c r="E792" i="39"/>
  <c r="H994" i="39"/>
  <c r="C536" i="39"/>
  <c r="H785" i="39"/>
  <c r="D177" i="39"/>
  <c r="C509" i="39"/>
  <c r="D637" i="39"/>
  <c r="E538" i="39"/>
  <c r="C54" i="39"/>
  <c r="G801" i="39"/>
  <c r="C182" i="39"/>
  <c r="E376" i="39"/>
  <c r="I881" i="39"/>
  <c r="E396" i="39"/>
  <c r="F580" i="39"/>
  <c r="D750" i="39"/>
  <c r="D189" i="39"/>
  <c r="F328" i="39"/>
  <c r="D620" i="39"/>
  <c r="S20" i="9"/>
  <c r="C765" i="39"/>
  <c r="H743" i="39"/>
  <c r="C417" i="39"/>
  <c r="H774" i="39"/>
  <c r="D714" i="39"/>
  <c r="G1015" i="39"/>
  <c r="G754" i="39"/>
  <c r="F408" i="39"/>
  <c r="F999" i="39"/>
  <c r="H193" i="39"/>
  <c r="H814" i="39"/>
  <c r="F769" i="39"/>
  <c r="G448" i="39"/>
  <c r="E728" i="39"/>
  <c r="F1006" i="39"/>
  <c r="F629" i="39"/>
  <c r="Q21" i="9"/>
  <c r="C110" i="39"/>
  <c r="E820" i="39"/>
  <c r="G787" i="39"/>
  <c r="C302" i="39"/>
  <c r="C984" i="39"/>
  <c r="G1012" i="39"/>
  <c r="I416" i="39"/>
  <c r="E145" i="39"/>
  <c r="E871" i="39"/>
  <c r="I642" i="39"/>
  <c r="F526" i="39"/>
  <c r="F43" i="39"/>
  <c r="C518" i="39"/>
  <c r="C99" i="39"/>
  <c r="H913" i="39"/>
  <c r="G788" i="39"/>
  <c r="D461" i="39"/>
  <c r="H321" i="39"/>
  <c r="D433" i="39"/>
  <c r="F647" i="39"/>
  <c r="G806" i="39"/>
  <c r="I731" i="39"/>
  <c r="C196" i="39"/>
  <c r="H330" i="39"/>
  <c r="I763" i="39"/>
  <c r="C479" i="39"/>
  <c r="I809" i="39"/>
  <c r="D683" i="39"/>
  <c r="C856" i="39"/>
  <c r="E802" i="39"/>
  <c r="I115" i="39"/>
  <c r="E293" i="39"/>
  <c r="G245" i="39"/>
  <c r="H453" i="39"/>
  <c r="I1021" i="39"/>
  <c r="G726" i="39"/>
  <c r="C350" i="39"/>
  <c r="C524" i="39"/>
  <c r="C961" i="39"/>
  <c r="E56" i="39"/>
  <c r="G648" i="39"/>
  <c r="E541" i="39"/>
  <c r="C747" i="39"/>
  <c r="D938" i="39"/>
  <c r="I866" i="39"/>
  <c r="G1024" i="39"/>
  <c r="C346" i="39"/>
  <c r="D603" i="39"/>
  <c r="D715" i="39"/>
  <c r="C813" i="39"/>
  <c r="F569" i="39"/>
  <c r="D705" i="39"/>
  <c r="I936" i="39"/>
  <c r="G912" i="39"/>
  <c r="E948" i="39"/>
  <c r="F918" i="39"/>
  <c r="C979" i="39"/>
  <c r="G466" i="39"/>
  <c r="H709" i="39"/>
  <c r="I321" i="39"/>
  <c r="G960" i="39"/>
  <c r="C941" i="39"/>
  <c r="F1022" i="39"/>
  <c r="F849" i="39"/>
  <c r="H87" i="39"/>
  <c r="I492" i="39"/>
  <c r="H696" i="39"/>
  <c r="E546" i="39"/>
  <c r="F505" i="39"/>
  <c r="H374" i="39"/>
  <c r="I144" i="39"/>
  <c r="F398" i="39"/>
  <c r="E690" i="39"/>
  <c r="G695" i="39"/>
  <c r="H113" i="39"/>
  <c r="E766" i="39"/>
  <c r="O12" i="9"/>
  <c r="C706" i="39"/>
  <c r="D660" i="39"/>
  <c r="D711" i="39"/>
  <c r="F100" i="39"/>
  <c r="G513" i="39"/>
  <c r="H704" i="39"/>
  <c r="I359" i="39"/>
  <c r="C698" i="39"/>
  <c r="H26" i="3"/>
  <c r="E715" i="39"/>
  <c r="H336" i="39"/>
  <c r="H546" i="39"/>
  <c r="I978" i="39"/>
  <c r="E97" i="39"/>
  <c r="E972" i="39"/>
  <c r="I917" i="39"/>
  <c r="E774" i="39"/>
  <c r="F208" i="39"/>
  <c r="E502" i="39"/>
  <c r="C550" i="39"/>
  <c r="C289" i="39"/>
  <c r="F334" i="39"/>
  <c r="C8" i="39"/>
  <c r="D456" i="39"/>
  <c r="S36" i="9"/>
  <c r="G653" i="39"/>
  <c r="I634" i="39"/>
  <c r="I987" i="39"/>
  <c r="H22" i="7"/>
  <c r="K23" i="7"/>
  <c r="C843" i="39"/>
  <c r="G945" i="39"/>
  <c r="H347" i="39"/>
  <c r="E1011" i="39"/>
  <c r="G838" i="39"/>
  <c r="C986" i="39"/>
  <c r="D537" i="39"/>
  <c r="D696" i="39"/>
  <c r="F412" i="39"/>
  <c r="G821" i="39"/>
  <c r="D532" i="39"/>
  <c r="C398" i="39"/>
  <c r="C722" i="39"/>
  <c r="G532" i="39"/>
  <c r="H199" i="39"/>
  <c r="F716" i="39"/>
  <c r="D853" i="39"/>
  <c r="C664" i="39"/>
  <c r="H897" i="39"/>
  <c r="F794" i="39"/>
  <c r="C728" i="39"/>
  <c r="C272" i="39"/>
  <c r="C847" i="39"/>
  <c r="H938" i="39"/>
  <c r="E459" i="39"/>
  <c r="C331" i="39"/>
  <c r="G118" i="39"/>
  <c r="G664" i="39"/>
  <c r="I494" i="39"/>
  <c r="E812" i="39"/>
  <c r="D263" i="39"/>
  <c r="C861" i="39"/>
  <c r="E935" i="39"/>
  <c r="G845" i="39"/>
  <c r="E175" i="39"/>
  <c r="G296" i="39"/>
  <c r="D724" i="39"/>
  <c r="H256" i="39"/>
  <c r="C203" i="39"/>
  <c r="C258" i="39"/>
  <c r="H837" i="39"/>
  <c r="Q12" i="9"/>
  <c r="I890" i="39"/>
  <c r="H717" i="39"/>
  <c r="F590" i="39"/>
  <c r="G954" i="39"/>
  <c r="E279" i="39"/>
  <c r="I69" i="39"/>
  <c r="E880" i="39"/>
  <c r="F703" i="39"/>
  <c r="G220" i="39"/>
  <c r="I228" i="39"/>
  <c r="C17" i="39"/>
  <c r="E620" i="39"/>
  <c r="C808" i="39"/>
  <c r="C570" i="39"/>
  <c r="D436" i="39"/>
  <c r="C288" i="39"/>
  <c r="H970" i="39"/>
  <c r="D1009" i="39"/>
  <c r="C937" i="39"/>
  <c r="I853" i="39"/>
  <c r="D978" i="39"/>
  <c r="C400" i="39"/>
  <c r="C387" i="39"/>
  <c r="E226" i="39"/>
  <c r="E843" i="39"/>
  <c r="I941" i="39"/>
  <c r="C804" i="39"/>
  <c r="G832" i="39"/>
  <c r="H421" i="39"/>
  <c r="I771" i="39"/>
  <c r="G1020" i="39"/>
  <c r="E896" i="39"/>
  <c r="O41" i="9"/>
  <c r="E535" i="39"/>
  <c r="I988" i="39"/>
  <c r="C815" i="39"/>
  <c r="I910" i="39"/>
  <c r="I25" i="39"/>
  <c r="H753" i="39"/>
  <c r="C729" i="39"/>
  <c r="C447" i="39"/>
  <c r="I753" i="39"/>
  <c r="E492" i="39"/>
  <c r="H612" i="39"/>
  <c r="F382" i="39"/>
  <c r="F409" i="39"/>
  <c r="D744" i="39"/>
  <c r="H166" i="39"/>
  <c r="H720" i="39"/>
  <c r="H833" i="39"/>
  <c r="I934" i="39"/>
  <c r="C143" i="39"/>
  <c r="D232" i="39"/>
  <c r="G336" i="39"/>
  <c r="E331" i="39"/>
  <c r="I392" i="39"/>
  <c r="D462" i="39"/>
  <c r="H925" i="39"/>
  <c r="D729" i="39"/>
  <c r="I632" i="39"/>
  <c r="I218" i="39"/>
  <c r="D495" i="39"/>
  <c r="D873" i="39"/>
  <c r="F610" i="39"/>
  <c r="E274" i="39"/>
  <c r="G317" i="39"/>
  <c r="C290" i="39"/>
  <c r="G258" i="39"/>
  <c r="C978" i="39"/>
  <c r="F377" i="39"/>
  <c r="I724" i="39"/>
  <c r="D286" i="39"/>
  <c r="D785" i="39"/>
  <c r="C340" i="39"/>
  <c r="F404" i="39"/>
  <c r="H920" i="39"/>
  <c r="I180" i="39"/>
  <c r="C25" i="39"/>
  <c r="F202" i="39"/>
  <c r="H78" i="39"/>
  <c r="E596" i="39"/>
  <c r="C566" i="39"/>
  <c r="D224" i="39"/>
  <c r="G620" i="39"/>
  <c r="F467" i="39"/>
  <c r="F125" i="39"/>
  <c r="D813" i="39"/>
  <c r="H818" i="39"/>
  <c r="I413" i="39"/>
  <c r="C264" i="39"/>
  <c r="F807" i="39"/>
  <c r="G918" i="39"/>
  <c r="H902" i="39"/>
  <c r="I765" i="39"/>
  <c r="H176" i="39"/>
  <c r="H858" i="39"/>
  <c r="H848" i="39"/>
  <c r="E625" i="39"/>
  <c r="D569" i="39"/>
  <c r="H732" i="39"/>
  <c r="C780" i="39"/>
  <c r="E528" i="39"/>
  <c r="D863" i="39"/>
  <c r="T31" i="9"/>
  <c r="C209" i="39"/>
  <c r="C134" i="39"/>
  <c r="I950" i="39"/>
  <c r="C942" i="39"/>
  <c r="H874" i="39"/>
  <c r="G944" i="39"/>
  <c r="H621" i="39"/>
  <c r="F925" i="39"/>
  <c r="D515" i="39"/>
  <c r="H684" i="39"/>
  <c r="D889" i="39"/>
  <c r="I653" i="39"/>
  <c r="G951" i="39"/>
  <c r="O19" i="9"/>
  <c r="C36" i="39"/>
  <c r="G931" i="39"/>
  <c r="I164" i="39"/>
  <c r="E915" i="39"/>
  <c r="C475" i="39"/>
  <c r="D872" i="39"/>
  <c r="C691" i="39"/>
  <c r="C129" i="39"/>
  <c r="I363" i="39"/>
  <c r="H843" i="39"/>
  <c r="E817" i="39"/>
  <c r="G531" i="39"/>
  <c r="H9" i="3"/>
  <c r="C884" i="39"/>
  <c r="H104" i="39"/>
  <c r="E256" i="39"/>
  <c r="C677" i="39"/>
  <c r="G673" i="39"/>
  <c r="C689" i="39"/>
  <c r="C20" i="39"/>
  <c r="F107" i="39"/>
  <c r="E82" i="39"/>
  <c r="E702" i="39"/>
  <c r="F820" i="39"/>
  <c r="H624" i="39"/>
  <c r="E526" i="39"/>
  <c r="D892" i="39"/>
  <c r="H941" i="39"/>
  <c r="E911" i="39"/>
  <c r="I604" i="39"/>
  <c r="C546" i="39"/>
  <c r="E785" i="39"/>
  <c r="C410" i="39"/>
  <c r="C625" i="39"/>
  <c r="H337" i="39"/>
  <c r="I657" i="39"/>
  <c r="G601" i="39"/>
  <c r="H896" i="39"/>
  <c r="C752" i="39"/>
  <c r="D35" i="39"/>
  <c r="F161" i="39"/>
  <c r="E514" i="39"/>
  <c r="C581" i="39"/>
  <c r="S23" i="9"/>
  <c r="F879" i="39"/>
  <c r="F252" i="39"/>
  <c r="I597" i="39"/>
  <c r="G937" i="39"/>
  <c r="D886" i="39"/>
  <c r="E764" i="39"/>
  <c r="F577" i="39"/>
  <c r="H373" i="39"/>
  <c r="G429" i="39"/>
  <c r="I442" i="39"/>
  <c r="C109" i="39"/>
  <c r="G720" i="39"/>
  <c r="H828" i="39"/>
  <c r="F119" i="39"/>
  <c r="H1018" i="39"/>
  <c r="F725" i="39"/>
  <c r="G286" i="39"/>
  <c r="D71" i="39"/>
  <c r="C226" i="39"/>
  <c r="I539" i="39"/>
  <c r="C993" i="39"/>
  <c r="C631" i="39"/>
  <c r="G714" i="39"/>
  <c r="I535" i="39"/>
  <c r="Q29" i="9"/>
  <c r="H225" i="39"/>
  <c r="G985" i="39"/>
  <c r="D230" i="39"/>
  <c r="E939" i="39"/>
  <c r="E435" i="39"/>
  <c r="F483" i="39"/>
  <c r="D1010" i="39"/>
  <c r="G578" i="39"/>
  <c r="D650" i="39"/>
  <c r="G793" i="39"/>
  <c r="D118" i="39"/>
  <c r="E149" i="39"/>
  <c r="F617" i="39"/>
  <c r="F801" i="39"/>
  <c r="C628" i="39"/>
  <c r="E662" i="39"/>
  <c r="D23" i="39"/>
  <c r="C718" i="39"/>
  <c r="H798" i="39"/>
  <c r="D789" i="39"/>
  <c r="F781" i="39"/>
  <c r="D270" i="39"/>
  <c r="F602" i="39"/>
  <c r="G873" i="39"/>
  <c r="C24" i="39"/>
  <c r="G661" i="39"/>
  <c r="F754" i="39"/>
  <c r="E401" i="39"/>
  <c r="G550" i="39"/>
  <c r="S34" i="9"/>
  <c r="R33" i="9"/>
  <c r="J8" i="7"/>
  <c r="G31" i="39"/>
  <c r="H45" i="39"/>
  <c r="C217" i="39"/>
  <c r="D140" i="39"/>
  <c r="E603" i="39"/>
  <c r="I7" i="6"/>
  <c r="D6" i="6"/>
  <c r="D10" i="8" s="1"/>
  <c r="D315" i="39"/>
  <c r="S31" i="9"/>
  <c r="F533" i="39"/>
  <c r="C390" i="39"/>
  <c r="G995" i="39"/>
  <c r="C554" i="39"/>
  <c r="H12" i="3"/>
  <c r="D876" i="39"/>
  <c r="C568" i="39"/>
  <c r="C705" i="39"/>
  <c r="E448" i="39"/>
  <c r="E874" i="39"/>
  <c r="R21" i="9"/>
  <c r="H63" i="39"/>
  <c r="I711" i="39"/>
  <c r="E165" i="39"/>
  <c r="F971" i="39"/>
  <c r="I1024" i="39"/>
  <c r="F87" i="39"/>
  <c r="H719" i="39"/>
  <c r="I540" i="39"/>
  <c r="D463" i="39"/>
  <c r="I966" i="39"/>
  <c r="G6" i="39"/>
  <c r="G612" i="39"/>
  <c r="I591" i="39"/>
  <c r="D422" i="39"/>
  <c r="D117" i="39"/>
  <c r="E642" i="39"/>
  <c r="G36" i="39"/>
  <c r="E875" i="39"/>
  <c r="E129" i="39"/>
  <c r="I989" i="39"/>
  <c r="H482" i="39"/>
  <c r="C800" i="39"/>
  <c r="C733" i="39"/>
  <c r="H868" i="39"/>
  <c r="C990" i="39"/>
  <c r="P10" i="9"/>
  <c r="G26" i="39"/>
  <c r="I826" i="39"/>
  <c r="F953" i="39"/>
  <c r="E531" i="39"/>
  <c r="C547" i="39"/>
  <c r="E796" i="39"/>
  <c r="H494" i="39"/>
  <c r="G501" i="39"/>
  <c r="H1007" i="39"/>
  <c r="H469" i="39"/>
  <c r="S16" i="9"/>
  <c r="F782" i="39"/>
  <c r="H7" i="3"/>
  <c r="T26" i="9"/>
  <c r="D685" i="39"/>
  <c r="F64" i="39"/>
  <c r="G565" i="39"/>
  <c r="H244" i="39"/>
  <c r="F779" i="39"/>
  <c r="E372" i="39"/>
  <c r="F424" i="39"/>
  <c r="F996" i="39"/>
  <c r="F833" i="39"/>
  <c r="C287" i="39"/>
  <c r="I650" i="39"/>
  <c r="D355" i="39"/>
  <c r="F284" i="39"/>
  <c r="F878" i="39"/>
  <c r="Q20" i="9"/>
  <c r="I889" i="39"/>
  <c r="C67" i="39"/>
  <c r="H638" i="39"/>
  <c r="H693" i="39"/>
  <c r="D862" i="39"/>
  <c r="D716" i="39"/>
  <c r="H613" i="39"/>
  <c r="D10" i="39"/>
  <c r="G438" i="39"/>
  <c r="E860" i="39"/>
  <c r="C909" i="39"/>
  <c r="I376" i="39"/>
  <c r="E735" i="39"/>
  <c r="E523" i="39"/>
  <c r="G880" i="39"/>
  <c r="G783" i="39"/>
  <c r="C246" i="39"/>
  <c r="E653" i="39"/>
  <c r="E436" i="39"/>
  <c r="O38" i="9"/>
  <c r="G9" i="7"/>
  <c r="H435" i="39"/>
  <c r="H797" i="39"/>
  <c r="I714" i="39"/>
  <c r="G356" i="39"/>
  <c r="G857" i="39"/>
  <c r="I849" i="39"/>
  <c r="G643" i="39"/>
  <c r="E505" i="39"/>
  <c r="F229" i="39"/>
  <c r="C216" i="39"/>
  <c r="C303" i="39"/>
  <c r="I133" i="39"/>
  <c r="H875" i="39"/>
  <c r="D147" i="39"/>
  <c r="D679" i="39"/>
  <c r="I234" i="39"/>
  <c r="D609" i="39"/>
  <c r="D478" i="39"/>
  <c r="H716" i="39"/>
  <c r="D244" i="39"/>
  <c r="E432" i="39"/>
  <c r="C962" i="39"/>
  <c r="F572" i="39"/>
  <c r="C389" i="39"/>
  <c r="E741" i="39"/>
  <c r="D76" i="39"/>
  <c r="F1018" i="39"/>
  <c r="D331" i="39"/>
  <c r="D749" i="39"/>
  <c r="D78" i="39"/>
  <c r="F180" i="39"/>
  <c r="I660" i="39"/>
  <c r="C734" i="39"/>
  <c r="C648" i="39"/>
  <c r="J21" i="7"/>
  <c r="G7" i="7"/>
  <c r="O28" i="9"/>
  <c r="E884" i="39"/>
  <c r="C914" i="39"/>
  <c r="H322" i="39"/>
  <c r="D727" i="39"/>
  <c r="D3" i="39"/>
  <c r="D506" i="39"/>
  <c r="I802" i="39"/>
  <c r="C1019" i="39"/>
  <c r="H54" i="39"/>
  <c r="G354" i="39"/>
  <c r="I767" i="39"/>
  <c r="E830" i="39"/>
  <c r="P14" i="9"/>
  <c r="C870" i="39"/>
  <c r="E647" i="39"/>
  <c r="R28" i="9"/>
  <c r="J7" i="7"/>
  <c r="D783" i="39"/>
  <c r="D1013" i="39"/>
  <c r="C442" i="39"/>
  <c r="G207" i="39"/>
  <c r="C934" i="39"/>
  <c r="D913" i="39"/>
  <c r="D879" i="39"/>
  <c r="I1000" i="39"/>
  <c r="I822" i="39"/>
  <c r="F977" i="39"/>
  <c r="G625" i="39"/>
  <c r="I726" i="39"/>
  <c r="C22" i="39"/>
  <c r="C609" i="39"/>
  <c r="T30" i="9"/>
  <c r="G133" i="39"/>
  <c r="D590" i="39"/>
  <c r="D67" i="39"/>
  <c r="H948" i="39"/>
  <c r="H627" i="39"/>
  <c r="C94" i="39"/>
  <c r="D745" i="39"/>
  <c r="E408" i="39"/>
  <c r="H420" i="39"/>
  <c r="C696" i="39"/>
  <c r="D1018" i="39"/>
  <c r="H277" i="39"/>
  <c r="E458" i="39"/>
  <c r="I160" i="39"/>
  <c r="G803" i="39"/>
  <c r="D348" i="39"/>
  <c r="H588" i="39"/>
  <c r="F122" i="39"/>
  <c r="D342" i="39"/>
  <c r="E787" i="39"/>
  <c r="H807" i="39"/>
  <c r="G430" i="39"/>
  <c r="D336" i="39"/>
  <c r="G408" i="39"/>
  <c r="F510" i="39"/>
  <c r="I725" i="39"/>
  <c r="I56" i="39"/>
  <c r="F634" i="39"/>
  <c r="H966" i="39"/>
  <c r="E799" i="39"/>
  <c r="E637" i="39"/>
  <c r="O8" i="9"/>
  <c r="G1016" i="39"/>
  <c r="E697" i="39"/>
  <c r="C649" i="39"/>
  <c r="E242" i="39"/>
  <c r="F701" i="39"/>
  <c r="E557" i="39"/>
  <c r="E666" i="39"/>
  <c r="I222" i="39"/>
  <c r="F612" i="39"/>
  <c r="C204" i="39"/>
  <c r="E912" i="39"/>
  <c r="G966" i="39"/>
  <c r="I872" i="39"/>
  <c r="I472" i="39"/>
  <c r="I191" i="39"/>
  <c r="C537" i="39"/>
  <c r="E303" i="39"/>
  <c r="I925" i="39"/>
  <c r="E327" i="39"/>
  <c r="D338" i="39"/>
  <c r="D32" i="39"/>
  <c r="E873" i="39"/>
  <c r="I793" i="39"/>
  <c r="I722" i="39"/>
  <c r="I598" i="39"/>
  <c r="H404" i="39"/>
  <c r="H751" i="39"/>
  <c r="C1010" i="39"/>
  <c r="G770" i="39"/>
  <c r="I884" i="39"/>
  <c r="H865" i="39"/>
  <c r="D567" i="39"/>
  <c r="F185" i="39"/>
  <c r="C169" i="39"/>
  <c r="E333" i="39"/>
  <c r="D1019" i="39"/>
  <c r="C342" i="39"/>
  <c r="G437" i="39"/>
  <c r="G652" i="39"/>
  <c r="F504" i="39"/>
  <c r="E410" i="39"/>
  <c r="F691" i="39"/>
  <c r="I1018" i="39"/>
  <c r="G705" i="39"/>
  <c r="H712" i="39"/>
  <c r="H705" i="39"/>
  <c r="O42" i="9"/>
  <c r="G311" i="39"/>
  <c r="G301" i="39"/>
  <c r="C740" i="39"/>
  <c r="G993" i="39"/>
  <c r="D479" i="39"/>
  <c r="E756" i="39"/>
  <c r="F729" i="39"/>
  <c r="F53" i="39"/>
  <c r="E837" i="39"/>
  <c r="H901" i="39"/>
  <c r="H777" i="39"/>
  <c r="H58" i="39"/>
  <c r="I455" i="39"/>
  <c r="C333" i="39"/>
  <c r="F975" i="39"/>
  <c r="G836" i="39"/>
  <c r="H993" i="39"/>
  <c r="I373" i="39"/>
  <c r="F949" i="39"/>
  <c r="C35" i="39"/>
  <c r="E544" i="39"/>
  <c r="F441" i="39"/>
  <c r="E1023" i="39"/>
  <c r="H236" i="39"/>
  <c r="E365" i="39"/>
  <c r="H659" i="39"/>
  <c r="C905" i="39"/>
  <c r="D292" i="39"/>
  <c r="H1020" i="39"/>
  <c r="F517" i="39"/>
  <c r="E452" i="39"/>
  <c r="E703" i="39"/>
  <c r="F578" i="39"/>
  <c r="C449" i="39"/>
  <c r="C988" i="39"/>
  <c r="F361" i="39"/>
  <c r="I525" i="39"/>
  <c r="G398" i="39"/>
  <c r="H510" i="39"/>
  <c r="D767" i="39"/>
  <c r="D753" i="39"/>
  <c r="H298" i="39"/>
  <c r="I187" i="39"/>
  <c r="P34" i="9"/>
  <c r="E693" i="39"/>
  <c r="I888" i="39"/>
  <c r="D678" i="39"/>
  <c r="G74" i="39"/>
  <c r="H886" i="39"/>
  <c r="C788" i="39"/>
  <c r="E152" i="39"/>
  <c r="E416" i="39"/>
  <c r="G780" i="39"/>
  <c r="E163" i="39"/>
  <c r="F440" i="39"/>
  <c r="G877" i="39"/>
  <c r="H559" i="39"/>
  <c r="C263" i="39"/>
  <c r="D111" i="39"/>
  <c r="H822" i="39"/>
  <c r="F482" i="39"/>
  <c r="H181" i="39"/>
  <c r="G119" i="39"/>
  <c r="H449" i="39"/>
  <c r="E923" i="39"/>
  <c r="G365" i="39"/>
  <c r="G950" i="39"/>
  <c r="I914" i="39"/>
  <c r="G58" i="39"/>
  <c r="F674" i="39"/>
  <c r="F153" i="39"/>
  <c r="I429" i="39"/>
  <c r="D740" i="39"/>
  <c r="E891" i="39"/>
  <c r="I61" i="39"/>
  <c r="R10" i="9"/>
  <c r="E660" i="39"/>
  <c r="F827" i="39"/>
  <c r="G759" i="39"/>
  <c r="D960" i="39"/>
  <c r="E1019" i="39"/>
  <c r="I473" i="39"/>
  <c r="D431" i="39"/>
  <c r="H164" i="39"/>
  <c r="I833" i="39"/>
  <c r="C100" i="39"/>
  <c r="E326" i="39"/>
  <c r="G833" i="39"/>
  <c r="H162" i="39"/>
  <c r="C314" i="39"/>
  <c r="F695" i="39"/>
  <c r="H85" i="39"/>
  <c r="C62" i="39"/>
  <c r="E339" i="39"/>
  <c r="E250" i="39"/>
  <c r="G649" i="39"/>
  <c r="G304" i="39"/>
  <c r="H672" i="39"/>
  <c r="G825" i="39"/>
  <c r="I621" i="39"/>
  <c r="C63" i="39"/>
  <c r="E853" i="39"/>
  <c r="G120" i="39"/>
  <c r="E835" i="39"/>
  <c r="D999" i="39"/>
  <c r="E552" i="39"/>
  <c r="C160" i="39"/>
  <c r="F311" i="39"/>
  <c r="G984" i="39"/>
  <c r="E168" i="39"/>
  <c r="C513" i="39"/>
  <c r="F514" i="39"/>
  <c r="E317" i="39"/>
  <c r="I727" i="39"/>
  <c r="I335" i="39"/>
  <c r="D815" i="39"/>
  <c r="C242" i="39"/>
  <c r="H967" i="39"/>
  <c r="E810" i="39"/>
  <c r="F806" i="39"/>
  <c r="G970" i="39"/>
  <c r="G535" i="39"/>
  <c r="E362" i="39"/>
  <c r="E619" i="39"/>
  <c r="F248" i="39"/>
  <c r="F262" i="39"/>
  <c r="C929" i="39"/>
  <c r="D112" i="39"/>
  <c r="E683" i="39"/>
  <c r="C222" i="39"/>
  <c r="D928" i="39"/>
  <c r="F528" i="39"/>
  <c r="D41" i="39"/>
  <c r="H918" i="39"/>
  <c r="I256" i="39"/>
  <c r="H119" i="39"/>
  <c r="E491" i="39"/>
  <c r="I4" i="39"/>
  <c r="I582" i="39"/>
  <c r="I993" i="39"/>
  <c r="E94" i="39"/>
  <c r="H691" i="39"/>
  <c r="F871" i="39"/>
  <c r="E153" i="39"/>
  <c r="E727" i="39"/>
  <c r="E571" i="39"/>
  <c r="F745" i="39"/>
  <c r="C168" i="39"/>
  <c r="D452" i="39"/>
  <c r="I17" i="6"/>
  <c r="F755" i="39"/>
  <c r="C764" i="39"/>
  <c r="G101" i="39"/>
  <c r="F324" i="39"/>
  <c r="I581" i="39"/>
  <c r="C275" i="39"/>
  <c r="C190" i="39"/>
  <c r="F947" i="39"/>
  <c r="H274" i="39"/>
  <c r="D296" i="39"/>
  <c r="I677" i="39"/>
  <c r="H261" i="39"/>
  <c r="G568" i="39"/>
  <c r="G626" i="39"/>
  <c r="I272" i="39"/>
  <c r="C594" i="39"/>
  <c r="C369" i="39"/>
  <c r="E742" i="39"/>
  <c r="H877" i="39"/>
  <c r="H266" i="39"/>
  <c r="E892" i="39"/>
  <c r="H637" i="39"/>
  <c r="D206" i="39"/>
  <c r="F765" i="39"/>
  <c r="H1005" i="39"/>
  <c r="C249" i="39"/>
  <c r="E496" i="39"/>
  <c r="F717" i="39"/>
  <c r="C526" i="39"/>
  <c r="C260" i="39"/>
  <c r="H1006" i="39"/>
  <c r="H906" i="39"/>
  <c r="I514" i="39"/>
  <c r="E928" i="39"/>
  <c r="C131" i="39"/>
  <c r="F222" i="39"/>
  <c r="H569" i="39"/>
  <c r="E763" i="39"/>
  <c r="D702" i="39"/>
  <c r="C382" i="39"/>
  <c r="I863" i="39"/>
  <c r="H80" i="39"/>
  <c r="G991" i="39"/>
  <c r="D38" i="39"/>
  <c r="H551" i="39"/>
  <c r="G138" i="39"/>
  <c r="E845" i="39"/>
  <c r="F666" i="39"/>
  <c r="C812" i="39"/>
  <c r="G819" i="39"/>
  <c r="H571" i="39"/>
  <c r="F783" i="39"/>
  <c r="I464" i="39"/>
  <c r="G135" i="39"/>
  <c r="G558" i="39"/>
  <c r="E809" i="39"/>
  <c r="E210" i="39"/>
  <c r="I87" i="39"/>
  <c r="C108" i="39"/>
  <c r="F45" i="39"/>
  <c r="E626" i="39"/>
  <c r="D542" i="39"/>
  <c r="E644" i="39"/>
  <c r="H876" i="39"/>
  <c r="G1002" i="39"/>
  <c r="H28" i="39"/>
  <c r="C3" i="39"/>
  <c r="H493" i="39"/>
  <c r="G226" i="39"/>
  <c r="E260" i="39"/>
  <c r="I645" i="39"/>
  <c r="P49" i="9"/>
  <c r="P26" i="9"/>
  <c r="E6" i="8" s="1"/>
  <c r="C453" i="39"/>
  <c r="H792" i="39"/>
  <c r="G897" i="39"/>
  <c r="C968" i="39"/>
  <c r="C817" i="39"/>
  <c r="I519" i="39"/>
  <c r="F491" i="39"/>
  <c r="C969" i="39"/>
  <c r="F808" i="39"/>
  <c r="G856" i="39"/>
  <c r="D883" i="39"/>
  <c r="H636" i="39"/>
  <c r="H723" i="39"/>
  <c r="E658" i="39"/>
  <c r="D919" i="39"/>
  <c r="F597" i="39"/>
  <c r="I162" i="39"/>
  <c r="D795" i="39"/>
  <c r="C680" i="39"/>
  <c r="H296" i="39"/>
  <c r="H841" i="39"/>
  <c r="T19" i="9"/>
  <c r="E481" i="39"/>
  <c r="E426" i="39"/>
  <c r="D33" i="39"/>
  <c r="D725" i="39"/>
  <c r="C592" i="39"/>
  <c r="G768" i="39"/>
  <c r="D871" i="39"/>
  <c r="I215" i="39"/>
  <c r="D733" i="39"/>
  <c r="D60" i="39"/>
  <c r="E605" i="39"/>
  <c r="F862" i="39"/>
  <c r="I588" i="39"/>
  <c r="F490" i="39"/>
  <c r="H430" i="39"/>
  <c r="D266" i="39"/>
  <c r="I516" i="39"/>
  <c r="H477" i="39"/>
  <c r="G962" i="39"/>
  <c r="D910" i="39"/>
  <c r="C423" i="39"/>
  <c r="C486" i="39"/>
  <c r="H398" i="39"/>
  <c r="I5" i="39"/>
  <c r="E622" i="39"/>
  <c r="E262" i="39"/>
  <c r="H986" i="39"/>
  <c r="C558" i="39"/>
  <c r="I932" i="39"/>
  <c r="D507" i="39"/>
  <c r="H727" i="39"/>
  <c r="F762" i="39"/>
  <c r="E511" i="39"/>
  <c r="H949" i="39"/>
  <c r="D533" i="39"/>
  <c r="C280" i="39"/>
  <c r="C623" i="39"/>
  <c r="G654" i="39"/>
  <c r="F182" i="39"/>
  <c r="G896" i="39"/>
  <c r="D592" i="39"/>
  <c r="E147" i="39"/>
  <c r="C488" i="39"/>
  <c r="D539" i="39"/>
  <c r="D138" i="39"/>
  <c r="C686" i="39"/>
  <c r="I44" i="39"/>
  <c r="E112" i="39"/>
  <c r="I386" i="39"/>
  <c r="F900" i="39"/>
  <c r="F685" i="39"/>
  <c r="G764" i="39"/>
  <c r="I654" i="39"/>
  <c r="D430" i="39"/>
  <c r="E1012" i="39"/>
  <c r="H333" i="39"/>
  <c r="F693" i="39"/>
  <c r="F468" i="39"/>
  <c r="H1008" i="39"/>
  <c r="G148" i="39"/>
  <c r="H472" i="39"/>
  <c r="F818" i="39"/>
  <c r="G553" i="39"/>
  <c r="C637" i="39"/>
  <c r="D81" i="39"/>
  <c r="G682" i="39"/>
  <c r="E700" i="39"/>
  <c r="H550" i="39"/>
  <c r="F796" i="39"/>
  <c r="C958" i="39"/>
  <c r="H916" i="39"/>
  <c r="G421" i="39"/>
  <c r="I303" i="39"/>
  <c r="C523" i="39"/>
  <c r="E857" i="39"/>
  <c r="F263" i="39"/>
  <c r="I737" i="39"/>
  <c r="I250" i="39"/>
  <c r="I466" i="39"/>
  <c r="E68" i="39"/>
  <c r="D768" i="39"/>
  <c r="I716" i="39"/>
  <c r="I995" i="39"/>
  <c r="F679" i="39"/>
  <c r="H852" i="39"/>
  <c r="E325" i="39"/>
  <c r="G427" i="39"/>
  <c r="D858" i="39"/>
  <c r="I971" i="39"/>
  <c r="C645" i="39"/>
  <c r="I207" i="39"/>
  <c r="G862" i="39"/>
  <c r="F454" i="39"/>
  <c r="E927" i="39"/>
  <c r="D962" i="39"/>
  <c r="E144" i="39"/>
  <c r="F920" i="39"/>
  <c r="H598" i="39"/>
  <c r="F750" i="39"/>
  <c r="H593" i="39"/>
  <c r="H584" i="39"/>
  <c r="C888" i="39"/>
  <c r="F157" i="39"/>
  <c r="F457" i="39"/>
  <c r="H396" i="39"/>
  <c r="G134" i="39"/>
  <c r="G829" i="39"/>
  <c r="H761" i="39"/>
  <c r="G528" i="39"/>
  <c r="G249" i="39"/>
  <c r="F739" i="39"/>
  <c r="C797" i="39"/>
  <c r="F990" i="39"/>
  <c r="H978" i="39"/>
  <c r="C101" i="39"/>
  <c r="D848" i="39"/>
  <c r="G778" i="39"/>
  <c r="C259" i="39"/>
  <c r="E26" i="39"/>
  <c r="E806" i="39"/>
  <c r="H224" i="39"/>
  <c r="H214" i="39"/>
  <c r="E213" i="39"/>
  <c r="H138" i="39"/>
  <c r="F211" i="39"/>
  <c r="D841" i="39"/>
  <c r="H1" i="39"/>
  <c r="F410" i="39"/>
  <c r="C184" i="39"/>
  <c r="C715" i="39"/>
  <c r="D187" i="39"/>
  <c r="F358" i="39"/>
  <c r="H714" i="39"/>
  <c r="D379" i="39"/>
  <c r="D594" i="39"/>
  <c r="D388" i="39"/>
  <c r="C496" i="39"/>
  <c r="G716" i="39"/>
  <c r="D739" i="39"/>
  <c r="E782" i="39"/>
  <c r="D904" i="39"/>
  <c r="G713" i="39"/>
  <c r="I501" i="39"/>
  <c r="F618" i="39"/>
  <c r="C43" i="39"/>
  <c r="H567" i="39"/>
  <c r="C468" i="39"/>
  <c r="C777" i="39"/>
  <c r="C471" i="39"/>
  <c r="C73" i="39"/>
  <c r="E197" i="39"/>
  <c r="D911" i="39"/>
  <c r="E966" i="39"/>
  <c r="D577" i="39"/>
  <c r="D74" i="39"/>
  <c r="F658" i="39"/>
  <c r="I467" i="39"/>
  <c r="H577" i="39"/>
  <c r="I643" i="39"/>
  <c r="Q49" i="9"/>
  <c r="Q26" i="9"/>
  <c r="F6" i="8" s="1"/>
  <c r="D366" i="39"/>
  <c r="F63" i="39"/>
  <c r="I244" i="39"/>
  <c r="E124" i="39"/>
  <c r="E506" i="39"/>
  <c r="F673" i="39"/>
  <c r="E979" i="39"/>
  <c r="C512" i="39"/>
  <c r="D375" i="39"/>
  <c r="I293" i="39"/>
  <c r="H90" i="39"/>
  <c r="G244" i="39"/>
  <c r="C68" i="39"/>
  <c r="I1016" i="39"/>
  <c r="I864" i="39"/>
  <c r="O21" i="9"/>
  <c r="E641" i="39"/>
  <c r="I518" i="39"/>
  <c r="D556" i="39"/>
  <c r="G805" i="39"/>
  <c r="I401" i="39"/>
  <c r="H275" i="39"/>
  <c r="E399" i="39"/>
  <c r="G614" i="39"/>
  <c r="G871" i="39"/>
  <c r="E988" i="39"/>
  <c r="G715" i="39"/>
  <c r="I687" i="39"/>
  <c r="G265" i="39"/>
  <c r="C767" i="39"/>
  <c r="I224" i="39"/>
  <c r="D498" i="39"/>
  <c r="E638" i="39"/>
  <c r="F799" i="39"/>
  <c r="E430" i="39"/>
  <c r="F684" i="39"/>
  <c r="I136" i="39"/>
  <c r="D900" i="39"/>
  <c r="E713" i="39"/>
  <c r="I329" i="39"/>
  <c r="F135" i="39"/>
  <c r="F547" i="39"/>
  <c r="G3" i="39"/>
  <c r="E194" i="39"/>
  <c r="C883" i="39"/>
  <c r="D587" i="39"/>
  <c r="D844" i="39"/>
  <c r="I1017" i="39"/>
  <c r="D588" i="39"/>
  <c r="E950" i="39"/>
  <c r="G903" i="39"/>
  <c r="D617" i="39"/>
  <c r="G879" i="39"/>
  <c r="F845" i="39"/>
  <c r="C779" i="39"/>
  <c r="F889" i="39"/>
  <c r="H542" i="39"/>
  <c r="E55" i="39"/>
  <c r="E613" i="39"/>
  <c r="E1002" i="39"/>
  <c r="H487" i="39"/>
  <c r="H840" i="39"/>
  <c r="I908" i="39"/>
  <c r="G707" i="39"/>
  <c r="F72" i="39"/>
  <c r="D442" i="39"/>
  <c r="H762" i="39"/>
  <c r="F930" i="39"/>
  <c r="C842" i="39"/>
  <c r="H527" i="39"/>
  <c r="G195" i="39"/>
  <c r="H931" i="39"/>
  <c r="F1004" i="39"/>
  <c r="H747" i="39"/>
  <c r="H197" i="39"/>
  <c r="C816" i="39"/>
  <c r="G792" i="39"/>
  <c r="I341" i="39"/>
  <c r="C426" i="39"/>
  <c r="C770" i="39"/>
  <c r="G563" i="39"/>
  <c r="D687" i="39"/>
  <c r="F86" i="39"/>
  <c r="E847" i="39"/>
  <c r="E472" i="39"/>
  <c r="G1007" i="39"/>
  <c r="I46" i="39"/>
  <c r="D613" i="39"/>
  <c r="E563" i="39"/>
  <c r="C894" i="39"/>
  <c r="C785" i="39"/>
  <c r="C980" i="39"/>
  <c r="C230" i="39"/>
  <c r="F345" i="39"/>
  <c r="E1003" i="39"/>
  <c r="F933" i="39"/>
  <c r="D942" i="39"/>
  <c r="F822" i="39"/>
  <c r="I190" i="39"/>
  <c r="H800" i="39"/>
  <c r="D219" i="39"/>
  <c r="F964" i="39"/>
  <c r="I15" i="39"/>
  <c r="H1016" i="39"/>
  <c r="E418" i="39"/>
  <c r="F828" i="39"/>
  <c r="F429" i="39"/>
  <c r="H139" i="39"/>
  <c r="F306" i="39"/>
  <c r="I789" i="39"/>
  <c r="I880" i="39"/>
  <c r="H221" i="39"/>
  <c r="D194" i="39"/>
  <c r="C212" i="39"/>
  <c r="G165" i="39"/>
  <c r="C197" i="39"/>
  <c r="F937" i="39"/>
  <c r="C117" i="39"/>
  <c r="C273" i="39"/>
  <c r="I405" i="39"/>
  <c r="D347" i="39"/>
  <c r="E594" i="39"/>
  <c r="C863" i="39"/>
  <c r="C525" i="39"/>
  <c r="G1018" i="39"/>
  <c r="D882" i="39"/>
  <c r="D380" i="39"/>
  <c r="G371" i="39"/>
  <c r="E533" i="39"/>
  <c r="E646" i="39"/>
  <c r="H580" i="39"/>
  <c r="C753" i="39"/>
  <c r="C598" i="39"/>
  <c r="F297" i="39"/>
  <c r="G619" i="39"/>
  <c r="C244" i="39"/>
  <c r="G460" i="39"/>
  <c r="H786" i="39"/>
  <c r="Q11" i="9"/>
  <c r="E561" i="39"/>
  <c r="H358" i="39"/>
  <c r="I608" i="39"/>
  <c r="E807" i="39"/>
  <c r="G752" i="39"/>
  <c r="I697" i="39"/>
  <c r="E780" i="39"/>
  <c r="H787" i="39"/>
  <c r="G476" i="39"/>
  <c r="E196" i="39"/>
  <c r="F242" i="39"/>
  <c r="C78" i="39"/>
  <c r="G693" i="39"/>
  <c r="C874" i="39"/>
  <c r="G360" i="39"/>
  <c r="H862" i="39"/>
  <c r="G209" i="39"/>
  <c r="I980" i="39"/>
  <c r="S33" i="9"/>
  <c r="K8" i="7"/>
  <c r="G487" i="39"/>
  <c r="I810" i="39"/>
  <c r="D318" i="39"/>
  <c r="D977" i="39"/>
  <c r="D804" i="39"/>
  <c r="E995" i="39"/>
  <c r="C64" i="39"/>
  <c r="E743" i="39"/>
  <c r="C176" i="39"/>
  <c r="G712" i="39"/>
  <c r="C363" i="39"/>
  <c r="I901" i="39"/>
  <c r="F867" i="39"/>
  <c r="C744" i="39"/>
  <c r="E477" i="39"/>
  <c r="D223" i="39"/>
  <c r="C1021" i="39"/>
  <c r="H129" i="39"/>
  <c r="H486" i="39"/>
  <c r="I453" i="39"/>
  <c r="I268" i="39"/>
  <c r="C26" i="39"/>
  <c r="C544" i="39"/>
  <c r="F650" i="39"/>
  <c r="C908" i="39"/>
  <c r="H964" i="39"/>
  <c r="C102" i="39"/>
  <c r="I801" i="39"/>
  <c r="H115" i="39"/>
  <c r="G943" i="39"/>
  <c r="E795" i="39"/>
  <c r="I592" i="39"/>
  <c r="G807" i="39"/>
  <c r="R49" i="9"/>
  <c r="R26" i="9"/>
  <c r="G6" i="8" s="1"/>
  <c r="G618" i="39"/>
  <c r="C161" i="39"/>
  <c r="F25" i="39"/>
  <c r="I567" i="39"/>
  <c r="C981" i="39"/>
  <c r="D694" i="39"/>
  <c r="F991" i="39"/>
  <c r="I1023" i="39"/>
  <c r="C672" i="39"/>
  <c r="F322" i="39"/>
  <c r="E159" i="39"/>
  <c r="H985" i="39"/>
  <c r="C482" i="39"/>
  <c r="G827" i="39"/>
  <c r="H7" i="39"/>
  <c r="E400" i="39"/>
  <c r="H213" i="39"/>
  <c r="D595" i="39"/>
  <c r="G786" i="39"/>
  <c r="I66" i="39"/>
  <c r="F417" i="39"/>
  <c r="G1004" i="39"/>
  <c r="G507" i="39"/>
  <c r="E926" i="39"/>
  <c r="I142" i="39"/>
  <c r="D792" i="39"/>
  <c r="G595" i="39"/>
  <c r="H498" i="39"/>
  <c r="D25" i="39"/>
  <c r="G1014" i="39"/>
  <c r="I631" i="39"/>
  <c r="F426" i="39"/>
  <c r="C10" i="39"/>
  <c r="F641" i="39"/>
  <c r="G822" i="39"/>
  <c r="D819" i="39"/>
  <c r="C634" i="39"/>
  <c r="H32" i="39"/>
  <c r="D218" i="39"/>
  <c r="H171" i="39"/>
  <c r="E984" i="39"/>
  <c r="Q14" i="9"/>
  <c r="G125" i="39"/>
  <c r="H281" i="39"/>
  <c r="E599" i="39"/>
  <c r="H525" i="39"/>
  <c r="D635" i="39"/>
  <c r="C701" i="39"/>
  <c r="G370" i="39"/>
  <c r="I977" i="39"/>
  <c r="C624" i="39"/>
  <c r="C527" i="39"/>
  <c r="G467" i="39"/>
  <c r="C755" i="39"/>
  <c r="D573" i="39"/>
  <c r="D722" i="39"/>
  <c r="F844" i="39"/>
  <c r="C19" i="39"/>
  <c r="H927" i="39"/>
  <c r="D239" i="39"/>
  <c r="F872" i="39"/>
  <c r="I775" i="39"/>
  <c r="C409" i="39"/>
  <c r="G841" i="39"/>
  <c r="F212" i="39"/>
  <c r="F368" i="39"/>
  <c r="D566" i="39"/>
  <c r="H683" i="39"/>
  <c r="I344" i="39"/>
  <c r="D489" i="39"/>
  <c r="G922" i="39"/>
  <c r="I459" i="39"/>
  <c r="I825" i="39"/>
  <c r="D73" i="39"/>
  <c r="I502" i="39"/>
  <c r="D47" i="39"/>
  <c r="C556" i="39"/>
  <c r="C531" i="39"/>
  <c r="G385" i="39"/>
  <c r="F945" i="39"/>
  <c r="I210" i="39"/>
  <c r="H122" i="39"/>
  <c r="F354" i="39"/>
  <c r="C432" i="39"/>
  <c r="I974" i="39"/>
  <c r="F266" i="39"/>
  <c r="H778" i="39"/>
  <c r="F549" i="39"/>
  <c r="I673" i="39"/>
  <c r="D598" i="39"/>
  <c r="D931" i="39"/>
  <c r="E217" i="39"/>
  <c r="I772" i="39"/>
  <c r="D564" i="39"/>
  <c r="H461" i="39"/>
  <c r="G888" i="39"/>
  <c r="C451" i="39"/>
  <c r="F503" i="39"/>
  <c r="I148" i="39"/>
  <c r="F286" i="39"/>
  <c r="E640" i="39"/>
  <c r="E278" i="39"/>
  <c r="G98" i="39"/>
  <c r="H205" i="39"/>
  <c r="D814" i="39"/>
  <c r="C458" i="39"/>
  <c r="E346" i="39"/>
  <c r="O29" i="9"/>
  <c r="I746" i="39"/>
  <c r="F459" i="39"/>
  <c r="G606" i="39"/>
  <c r="F962" i="39"/>
  <c r="D497" i="39"/>
  <c r="H502" i="39"/>
  <c r="F637" i="39"/>
  <c r="D681" i="39"/>
  <c r="G214" i="39"/>
  <c r="G49" i="39"/>
  <c r="C324" i="39"/>
  <c r="E54" i="39"/>
  <c r="F33" i="39"/>
  <c r="E725" i="39"/>
  <c r="I461" i="39"/>
  <c r="F325" i="39"/>
  <c r="H995" i="39"/>
  <c r="H263" i="39"/>
  <c r="D440" i="39"/>
  <c r="F140" i="39"/>
  <c r="F583" i="39"/>
  <c r="C371" i="39"/>
  <c r="I226" i="39"/>
  <c r="G562" i="39"/>
  <c r="G755" i="39"/>
  <c r="C751" i="39"/>
  <c r="F472" i="39"/>
  <c r="I953" i="39"/>
  <c r="D233" i="39"/>
  <c r="I623" i="39"/>
  <c r="I990" i="39"/>
  <c r="C489" i="39"/>
  <c r="H365" i="39"/>
  <c r="G500" i="39"/>
  <c r="C274" i="39"/>
  <c r="G927" i="39"/>
  <c r="F18" i="39"/>
  <c r="G886" i="39"/>
  <c r="E899" i="39"/>
  <c r="G299" i="39"/>
  <c r="I703" i="39"/>
  <c r="G748" i="39"/>
  <c r="D403" i="39"/>
  <c r="C240" i="39"/>
  <c r="H284" i="39"/>
  <c r="H618" i="39"/>
  <c r="C305" i="39"/>
  <c r="I387" i="39"/>
  <c r="F570" i="39"/>
  <c r="F885" i="39"/>
  <c r="G384" i="39"/>
  <c r="H366" i="39"/>
  <c r="D445" i="39"/>
  <c r="C145" i="39"/>
  <c r="E698" i="39"/>
  <c r="G233" i="39"/>
  <c r="E650" i="39"/>
  <c r="D199" i="39"/>
  <c r="I696" i="39"/>
  <c r="D311" i="39"/>
  <c r="G381" i="39"/>
  <c r="D864" i="39"/>
  <c r="C329" i="39"/>
  <c r="C802" i="39"/>
  <c r="E415" i="39"/>
  <c r="G589" i="39"/>
  <c r="C999" i="39"/>
  <c r="H499" i="39"/>
  <c r="G1005" i="39"/>
  <c r="C830" i="39"/>
  <c r="H91" i="39"/>
  <c r="C241" i="39"/>
  <c r="D6" i="39"/>
  <c r="F144" i="39"/>
  <c r="F579" i="39"/>
  <c r="E886" i="39"/>
  <c r="E247" i="39"/>
  <c r="H894" i="39"/>
  <c r="I583" i="39"/>
  <c r="D69" i="39"/>
  <c r="H250" i="39"/>
  <c r="D243" i="39"/>
  <c r="H748" i="39"/>
  <c r="E639" i="39"/>
  <c r="I319" i="39"/>
  <c r="F308" i="39"/>
  <c r="H465" i="39"/>
  <c r="I381" i="39"/>
  <c r="E263" i="39"/>
  <c r="C470" i="39"/>
  <c r="I915" i="39"/>
  <c r="G375" i="39"/>
  <c r="R13" i="9"/>
  <c r="I675" i="39"/>
  <c r="H146" i="39"/>
  <c r="G997" i="39"/>
  <c r="C7" i="39"/>
  <c r="F326" i="39"/>
  <c r="D925" i="39"/>
  <c r="D983" i="39"/>
  <c r="D667" i="39"/>
  <c r="F660" i="39"/>
  <c r="H790" i="39"/>
  <c r="I236" i="39"/>
  <c r="F237" i="39"/>
  <c r="H212" i="39"/>
  <c r="H237" i="39"/>
  <c r="I506" i="39"/>
  <c r="H260" i="39"/>
  <c r="E636" i="39"/>
  <c r="H6" i="39"/>
  <c r="D933" i="39"/>
  <c r="D966" i="39"/>
  <c r="F234" i="39"/>
  <c r="F381" i="39"/>
  <c r="H440" i="39"/>
  <c r="E392" i="39"/>
  <c r="F686" i="39"/>
  <c r="I151" i="39"/>
  <c r="G99" i="39"/>
  <c r="I102" i="39"/>
  <c r="E864" i="39"/>
  <c r="D188" i="39"/>
  <c r="H706" i="39"/>
  <c r="F793" i="39"/>
  <c r="E482" i="39"/>
  <c r="G73" i="39"/>
  <c r="C370" i="39"/>
  <c r="G684" i="39"/>
  <c r="E310" i="39"/>
  <c r="F124" i="39"/>
  <c r="I827" i="39"/>
  <c r="G544" i="39"/>
  <c r="G175" i="39"/>
  <c r="C985" i="39"/>
  <c r="E839" i="39"/>
  <c r="G623" i="39"/>
  <c r="C982" i="39"/>
  <c r="E150" i="39"/>
  <c r="G155" i="39"/>
  <c r="C529" i="39"/>
  <c r="D278" i="39"/>
  <c r="F67" i="39"/>
  <c r="D234" i="39"/>
  <c r="C1000" i="39"/>
  <c r="D54" i="39"/>
  <c r="F1009" i="39"/>
  <c r="H431" i="39"/>
  <c r="I523" i="39"/>
  <c r="F88" i="39"/>
  <c r="E494" i="39"/>
  <c r="H827" i="39"/>
  <c r="G290" i="39"/>
  <c r="G952" i="39"/>
  <c r="E854" i="39"/>
  <c r="H561" i="39"/>
  <c r="E921" i="39"/>
  <c r="H411" i="39"/>
  <c r="I489" i="39"/>
  <c r="F585" i="39"/>
  <c r="D450" i="39"/>
  <c r="E285" i="39"/>
  <c r="H679" i="39"/>
  <c r="C736" i="39"/>
  <c r="G758" i="39"/>
  <c r="D170" i="39"/>
  <c r="D657" i="39"/>
  <c r="E6" i="39"/>
  <c r="D476" i="39"/>
  <c r="E705" i="39"/>
  <c r="G208" i="39"/>
  <c r="G706" i="39"/>
  <c r="C234" i="39"/>
  <c r="I143" i="39"/>
  <c r="H688" i="39"/>
  <c r="F523" i="39"/>
  <c r="F258" i="39"/>
  <c r="I575" i="39"/>
  <c r="H443" i="39"/>
  <c r="F697" i="39"/>
  <c r="E378" i="39"/>
  <c r="G679" i="39"/>
  <c r="I757" i="39"/>
  <c r="I595" i="39"/>
  <c r="G297" i="39"/>
  <c r="G611" i="39"/>
  <c r="E371" i="39"/>
  <c r="D664" i="39"/>
  <c r="G253" i="39"/>
  <c r="H953" i="39"/>
  <c r="E86" i="39"/>
  <c r="O39" i="9"/>
  <c r="I40" i="39"/>
  <c r="G982" i="39"/>
  <c r="I428" i="39"/>
  <c r="C148" i="39"/>
  <c r="G850" i="39"/>
  <c r="I11" i="39"/>
  <c r="H946" i="39"/>
  <c r="E297" i="39"/>
  <c r="E202" i="39"/>
  <c r="E895" i="39"/>
  <c r="H1024" i="39"/>
  <c r="F575" i="39"/>
  <c r="G88" i="39"/>
  <c r="E95" i="39"/>
  <c r="C66" i="39"/>
  <c r="E170" i="39"/>
  <c r="C632" i="39"/>
  <c r="G407" i="39"/>
  <c r="H361" i="39"/>
  <c r="F327" i="39"/>
  <c r="E474" i="39"/>
  <c r="I659" i="39"/>
  <c r="E287" i="39"/>
  <c r="G283" i="39"/>
  <c r="G40" i="39"/>
  <c r="C596" i="39"/>
  <c r="D417" i="39"/>
  <c r="C871" i="39"/>
  <c r="I446" i="39"/>
  <c r="G346" i="39"/>
  <c r="H353" i="39"/>
  <c r="H158" i="39"/>
  <c r="D406" i="39"/>
  <c r="F929" i="39"/>
  <c r="F245" i="39"/>
  <c r="H888" i="39"/>
  <c r="G980" i="39"/>
  <c r="D419" i="39"/>
  <c r="G257" i="39"/>
  <c r="E918" i="39"/>
  <c r="C844" i="39"/>
  <c r="F967" i="39"/>
  <c r="E235" i="39"/>
  <c r="I544" i="39"/>
  <c r="C357" i="39"/>
  <c r="D250" i="39"/>
  <c r="I564" i="39"/>
  <c r="G791" i="39"/>
  <c r="C801" i="39"/>
  <c r="I952" i="39"/>
  <c r="C944" i="39"/>
  <c r="G647" i="39"/>
  <c r="G859" i="39"/>
  <c r="C846" i="39"/>
  <c r="C514" i="39"/>
  <c r="I832" i="39"/>
  <c r="I760" i="39"/>
  <c r="D268" i="39"/>
  <c r="C935" i="39"/>
  <c r="C967" i="39"/>
  <c r="C879" i="39"/>
  <c r="F626" i="39"/>
  <c r="H646" i="39"/>
  <c r="F123" i="39"/>
  <c r="E478" i="39"/>
  <c r="G13" i="39"/>
  <c r="F748" i="39"/>
  <c r="G672" i="39"/>
  <c r="I958" i="39"/>
  <c r="H867" i="39"/>
  <c r="G485" i="39"/>
  <c r="I194" i="39"/>
  <c r="I1004" i="39"/>
  <c r="H357" i="39"/>
  <c r="E592" i="39"/>
  <c r="H107" i="39"/>
  <c r="D654" i="39"/>
  <c r="G858" i="39"/>
  <c r="F904" i="39"/>
  <c r="F48" i="39"/>
  <c r="E18" i="39"/>
  <c r="H108" i="39"/>
  <c r="H399" i="39"/>
  <c r="G844" i="39"/>
  <c r="F853" i="39"/>
  <c r="G250" i="39"/>
  <c r="D313" i="39"/>
  <c r="D600" i="39"/>
  <c r="G942" i="39"/>
  <c r="D742" i="39"/>
  <c r="H159" i="39"/>
  <c r="H99" i="39"/>
  <c r="D161" i="39"/>
  <c r="I105" i="39"/>
  <c r="F895" i="39"/>
  <c r="E291" i="39"/>
  <c r="G765" i="39"/>
  <c r="D341" i="39"/>
  <c r="G521" i="39"/>
  <c r="I264" i="39"/>
  <c r="G657" i="39"/>
  <c r="E555" i="39"/>
  <c r="G603" i="39"/>
  <c r="E1017" i="39"/>
  <c r="E188" i="39"/>
  <c r="H523" i="39"/>
  <c r="G127" i="39"/>
  <c r="K21" i="7"/>
  <c r="C763" i="39"/>
  <c r="E257" i="39"/>
  <c r="G377" i="39"/>
  <c r="C172" i="39"/>
  <c r="E565" i="39"/>
  <c r="E47" i="39"/>
  <c r="C152" i="39"/>
  <c r="I78" i="39"/>
  <c r="I8" i="39"/>
  <c r="G809" i="39"/>
  <c r="G126" i="39"/>
  <c r="H335" i="39"/>
  <c r="F1011" i="39"/>
  <c r="I848" i="39"/>
  <c r="D473" i="39"/>
  <c r="C139" i="39"/>
  <c r="I603" i="39"/>
  <c r="F96" i="39"/>
  <c r="C164" i="39"/>
  <c r="E574" i="39"/>
  <c r="G433" i="39"/>
  <c r="C466" i="39"/>
  <c r="D58" i="39"/>
  <c r="G520" i="39"/>
  <c r="G725" i="39"/>
  <c r="D698" i="39"/>
  <c r="C76" i="39"/>
  <c r="E750" i="39"/>
  <c r="E355" i="39"/>
  <c r="H22" i="39"/>
  <c r="D902" i="39"/>
  <c r="C1023" i="39"/>
  <c r="H456" i="39"/>
  <c r="H198" i="39"/>
  <c r="H306" i="39"/>
  <c r="I719" i="39"/>
  <c r="H590" i="39"/>
  <c r="D12" i="39"/>
  <c r="E489" i="39"/>
  <c r="F944" i="39"/>
  <c r="E9" i="39"/>
  <c r="C721" i="39"/>
  <c r="C723" i="39"/>
  <c r="C380" i="39"/>
  <c r="H21" i="3"/>
  <c r="C727" i="39"/>
  <c r="C294" i="39"/>
  <c r="C545" i="39"/>
  <c r="G25" i="39"/>
  <c r="E442" i="39"/>
  <c r="E5" i="39"/>
  <c r="C180" i="39"/>
  <c r="C278" i="39"/>
  <c r="G502" i="39"/>
  <c r="H539" i="39"/>
  <c r="G539" i="39"/>
  <c r="E271" i="39"/>
  <c r="I41" i="39"/>
  <c r="H924" i="39"/>
  <c r="C291" i="39"/>
  <c r="H252" i="39"/>
  <c r="G162" i="39"/>
  <c r="F982" i="39"/>
  <c r="E261" i="39"/>
  <c r="G586" i="39"/>
  <c r="I690" i="39"/>
  <c r="C768" i="39"/>
  <c r="G508" i="39"/>
  <c r="H853" i="39"/>
  <c r="F431" i="39"/>
  <c r="I412" i="39"/>
  <c r="H230" i="39"/>
  <c r="G605" i="39"/>
  <c r="F367" i="39"/>
  <c r="E721" i="39"/>
  <c r="C325" i="39"/>
  <c r="D305" i="39"/>
  <c r="G183" i="39"/>
  <c r="I542" i="39"/>
  <c r="H513" i="39"/>
  <c r="F487" i="39"/>
  <c r="F147" i="39"/>
  <c r="G598" i="39"/>
  <c r="C735" i="39"/>
  <c r="D794" i="39"/>
  <c r="G217" i="39"/>
  <c r="G102" i="39"/>
  <c r="I443" i="39"/>
  <c r="C987" i="39"/>
  <c r="F559" i="39"/>
  <c r="H182" i="39"/>
  <c r="D578" i="39"/>
  <c r="D246" i="39"/>
  <c r="H289" i="39"/>
  <c r="D630" i="39"/>
  <c r="E1021" i="39"/>
  <c r="I298" i="39"/>
  <c r="E16" i="39"/>
  <c r="E199" i="39"/>
  <c r="D200" i="39"/>
  <c r="G961" i="39"/>
  <c r="I752" i="39"/>
  <c r="D175" i="39"/>
  <c r="H309" i="39"/>
  <c r="C858" i="39"/>
  <c r="I671" i="39"/>
  <c r="F608" i="39"/>
  <c r="E454" i="39"/>
  <c r="R18" i="9"/>
  <c r="F651" i="39"/>
  <c r="H857" i="39"/>
  <c r="E59" i="39"/>
  <c r="G469" i="39"/>
  <c r="G63" i="39"/>
  <c r="D269" i="39"/>
  <c r="G308" i="39"/>
  <c r="C316" i="39"/>
  <c r="G21" i="7"/>
  <c r="F1002" i="39"/>
  <c r="C1005" i="39"/>
  <c r="G480" i="39"/>
  <c r="I641" i="39"/>
  <c r="D409" i="39"/>
  <c r="C762" i="39"/>
  <c r="E351" i="39"/>
  <c r="F546" i="39"/>
  <c r="F169" i="39"/>
  <c r="I241" i="39"/>
  <c r="C991" i="39"/>
  <c r="G920" i="39"/>
  <c r="E518" i="39"/>
  <c r="I452" i="39"/>
  <c r="H673" i="39"/>
  <c r="D558" i="39"/>
  <c r="H515" i="39"/>
  <c r="F1021" i="39"/>
  <c r="C323" i="39"/>
  <c r="I30" i="39"/>
  <c r="D505" i="39"/>
  <c r="C641" i="39"/>
  <c r="D459" i="39"/>
  <c r="I895" i="39"/>
  <c r="H602" i="39"/>
  <c r="D59" i="39"/>
  <c r="F605" i="39"/>
  <c r="C279" i="39"/>
  <c r="F379" i="39"/>
  <c r="D444" i="39"/>
  <c r="C103" i="39"/>
  <c r="E204" i="39"/>
  <c r="E587" i="39"/>
  <c r="E868" i="39"/>
  <c r="T34" i="9"/>
  <c r="D493" i="39"/>
  <c r="D160" i="39"/>
  <c r="H595" i="39"/>
  <c r="F280" i="39"/>
  <c r="C683" i="39"/>
  <c r="I549" i="39"/>
  <c r="F988" i="39"/>
  <c r="E602" i="39"/>
  <c r="C640" i="39"/>
  <c r="C528" i="39"/>
  <c r="E75" i="39"/>
  <c r="E190" i="39"/>
  <c r="G339" i="39"/>
  <c r="I406" i="39"/>
  <c r="E963" i="39"/>
  <c r="I55" i="39"/>
  <c r="E694" i="39"/>
  <c r="I270" i="39"/>
  <c r="G1010" i="39"/>
  <c r="E908" i="39"/>
  <c r="F817" i="39"/>
  <c r="I668" i="39"/>
  <c r="D693" i="39"/>
  <c r="E585" i="39"/>
  <c r="D83" i="39"/>
  <c r="H596" i="39"/>
  <c r="D618" i="39"/>
  <c r="G817" i="39"/>
  <c r="C448" i="39"/>
  <c r="H609" i="39"/>
  <c r="H191" i="39"/>
  <c r="G382" i="39"/>
  <c r="F418" i="39"/>
  <c r="D136" i="39"/>
  <c r="I656" i="39"/>
  <c r="D396" i="39"/>
  <c r="I230" i="39"/>
  <c r="E160" i="39"/>
  <c r="I554" i="39"/>
  <c r="H103" i="39"/>
  <c r="F563" i="39"/>
  <c r="D22" i="39"/>
  <c r="H509" i="39"/>
  <c r="I522" i="39"/>
  <c r="I6" i="39"/>
  <c r="D271" i="39"/>
  <c r="E162" i="39"/>
  <c r="G349" i="39"/>
  <c r="F373" i="39"/>
  <c r="D289" i="39"/>
  <c r="E536" i="39"/>
  <c r="G267" i="39"/>
  <c r="H215" i="39"/>
  <c r="I103" i="39"/>
  <c r="E682" i="39"/>
  <c r="H677" i="39"/>
  <c r="C445" i="39"/>
  <c r="G593" i="39"/>
  <c r="E517" i="39"/>
  <c r="E657" i="39"/>
  <c r="D144" i="39"/>
  <c r="C700" i="39"/>
  <c r="I783" i="39"/>
  <c r="G732" i="39"/>
  <c r="D652" i="39"/>
  <c r="H267" i="39"/>
  <c r="H30" i="39"/>
  <c r="I254" i="39"/>
  <c r="F127" i="39"/>
  <c r="S21" i="9"/>
  <c r="C819" i="39"/>
  <c r="C421" i="39"/>
  <c r="E143" i="39"/>
  <c r="E155" i="39"/>
  <c r="E184" i="39"/>
  <c r="I462" i="39"/>
  <c r="E934" i="39"/>
  <c r="H89" i="39"/>
  <c r="E710" i="39"/>
  <c r="G303" i="39"/>
  <c r="I996" i="39"/>
  <c r="E965" i="39"/>
  <c r="G440" i="39"/>
  <c r="I383" i="39"/>
  <c r="G81" i="39"/>
  <c r="D834" i="39"/>
  <c r="E171" i="39"/>
  <c r="E828" i="39"/>
  <c r="E771" i="39"/>
  <c r="G560" i="39"/>
  <c r="G92" i="39"/>
  <c r="F724" i="39"/>
  <c r="I571" i="39"/>
  <c r="C385" i="39"/>
  <c r="E6" i="6"/>
  <c r="E10" i="8" s="1"/>
  <c r="D735" i="39"/>
  <c r="C155" i="39"/>
  <c r="D986" i="39"/>
  <c r="G366" i="39"/>
  <c r="D563" i="39"/>
  <c r="H173" i="39"/>
  <c r="C865" i="39"/>
  <c r="I451" i="39"/>
  <c r="C115" i="39"/>
  <c r="H301" i="39"/>
  <c r="D846" i="39"/>
  <c r="D757" i="39"/>
  <c r="E947" i="39"/>
  <c r="D202" i="39"/>
  <c r="H143" i="39"/>
  <c r="D894" i="39"/>
  <c r="D773" i="39"/>
  <c r="G891" i="39"/>
  <c r="F640" i="39"/>
  <c r="D421" i="39"/>
  <c r="C383" i="39"/>
  <c r="E89" i="39"/>
  <c r="I513" i="39"/>
  <c r="C992" i="39"/>
  <c r="I962" i="39"/>
  <c r="H167" i="39"/>
  <c r="H233" i="39"/>
  <c r="G901" i="39"/>
  <c r="G292" i="39"/>
  <c r="F111" i="39"/>
  <c r="C37" i="39"/>
  <c r="H123" i="39"/>
  <c r="G571" i="39"/>
  <c r="C759" i="39"/>
  <c r="I434" i="39"/>
  <c r="F544" i="39"/>
  <c r="H5" i="39"/>
  <c r="E22" i="39"/>
  <c r="D361" i="39"/>
  <c r="E429" i="39"/>
  <c r="H189" i="39"/>
  <c r="I593" i="39"/>
  <c r="C373" i="39"/>
  <c r="I330" i="39"/>
  <c r="E211" i="39"/>
  <c r="E203" i="39"/>
  <c r="D579" i="39"/>
  <c r="D221" i="39"/>
  <c r="E244" i="39"/>
  <c r="D684" i="39"/>
  <c r="E885" i="39"/>
  <c r="D242" i="39"/>
  <c r="C716" i="39"/>
  <c r="F331" i="39"/>
  <c r="H770" i="39"/>
  <c r="E500" i="39"/>
  <c r="F309" i="39"/>
  <c r="H460" i="39"/>
  <c r="D875" i="39"/>
  <c r="D165" i="39"/>
  <c r="C859" i="39"/>
  <c r="G534" i="39"/>
  <c r="H497" i="39"/>
  <c r="G345" i="39"/>
  <c r="G930" i="39"/>
  <c r="C494" i="39"/>
  <c r="I912" i="39"/>
  <c r="D762" i="39"/>
  <c r="H660" i="39"/>
  <c r="C600" i="39"/>
  <c r="C495" i="39"/>
  <c r="F114" i="39"/>
  <c r="F268" i="39"/>
  <c r="H529" i="39"/>
  <c r="D808" i="39"/>
  <c r="C748" i="39"/>
  <c r="E894" i="39"/>
  <c r="I820" i="39"/>
  <c r="H737" i="39"/>
  <c r="F276" i="39"/>
  <c r="I930" i="39"/>
  <c r="F958" i="39"/>
  <c r="F1023" i="39"/>
  <c r="F564" i="39"/>
  <c r="E882" i="39"/>
  <c r="H92" i="39"/>
  <c r="G111" i="39"/>
  <c r="C671" i="39"/>
  <c r="H395" i="39"/>
  <c r="S35" i="9"/>
  <c r="F191" i="39"/>
  <c r="F375" i="39"/>
  <c r="F826" i="39"/>
  <c r="I460" i="39"/>
  <c r="F158" i="39"/>
  <c r="D943" i="39"/>
  <c r="I166" i="39"/>
  <c r="I80" i="39"/>
  <c r="F893" i="39"/>
  <c r="I168" i="39"/>
  <c r="D443" i="39"/>
  <c r="I768" i="39"/>
  <c r="H950" i="39"/>
  <c r="F371" i="39"/>
  <c r="G53" i="39"/>
  <c r="D868" i="39"/>
  <c r="H707" i="39"/>
  <c r="F189" i="39"/>
  <c r="I871" i="39"/>
  <c r="G760" i="39"/>
  <c r="G634" i="39"/>
  <c r="H288" i="39"/>
  <c r="H805" i="39"/>
  <c r="O35" i="9"/>
  <c r="G789" i="39"/>
  <c r="C313" i="39"/>
  <c r="G494" i="39"/>
  <c r="E534" i="39"/>
  <c r="D561" i="39"/>
  <c r="I233" i="39"/>
  <c r="D691" i="39"/>
  <c r="E786" i="39"/>
  <c r="I351" i="39"/>
  <c r="G12" i="39"/>
  <c r="F515" i="39"/>
  <c r="E655" i="39"/>
  <c r="F588" i="39"/>
  <c r="D518" i="39"/>
  <c r="H763" i="39"/>
  <c r="F224" i="39"/>
  <c r="D89" i="39"/>
  <c r="F692" i="39"/>
  <c r="I1009" i="39"/>
  <c r="E25" i="39"/>
  <c r="E878" i="39"/>
  <c r="H351" i="39"/>
  <c r="F899" i="39"/>
  <c r="G675" i="39"/>
  <c r="H552" i="39"/>
  <c r="H121" i="39"/>
  <c r="G199" i="39"/>
  <c r="I265" i="39"/>
  <c r="I192" i="39"/>
  <c r="E117" i="39"/>
  <c r="G935" i="39"/>
  <c r="I199" i="39"/>
  <c r="E434" i="39"/>
  <c r="G152" i="39"/>
  <c r="D172" i="39"/>
  <c r="I887" i="39"/>
  <c r="G330" i="39"/>
  <c r="E607" i="39"/>
  <c r="C151" i="39"/>
  <c r="F198" i="39"/>
  <c r="G692" i="39"/>
  <c r="D135" i="39"/>
  <c r="H16" i="39"/>
  <c r="I289" i="39"/>
  <c r="F961" i="39"/>
  <c r="C750" i="39"/>
  <c r="D922" i="39"/>
  <c r="I723" i="39"/>
  <c r="H31" i="39"/>
  <c r="E206" i="39"/>
  <c r="E411" i="39"/>
  <c r="E252" i="39"/>
  <c r="F743" i="39"/>
  <c r="D701" i="39"/>
  <c r="G909" i="39"/>
  <c r="H566" i="39"/>
  <c r="E368" i="39"/>
  <c r="I248" i="39"/>
  <c r="I336" i="39"/>
  <c r="F532" i="39"/>
  <c r="D788" i="39"/>
  <c r="F214" i="39"/>
  <c r="D182" i="39"/>
  <c r="E461" i="39"/>
  <c r="G697" i="39"/>
  <c r="D607" i="39"/>
  <c r="H72" i="39"/>
  <c r="I918" i="39"/>
  <c r="F623" i="39"/>
  <c r="F54" i="39"/>
  <c r="D63" i="39"/>
  <c r="D612" i="39"/>
  <c r="G247" i="39"/>
  <c r="C404" i="39"/>
  <c r="H782" i="39"/>
  <c r="G731" i="39"/>
  <c r="H692" i="39"/>
  <c r="D446" i="39"/>
  <c r="G869" i="39"/>
  <c r="I19" i="39"/>
  <c r="H520" i="39"/>
  <c r="H81" i="39"/>
  <c r="D651" i="39"/>
  <c r="G698" i="39"/>
  <c r="F613" i="39"/>
  <c r="E447" i="39"/>
  <c r="E428" i="39"/>
  <c r="D273" i="39"/>
  <c r="H676" i="39"/>
  <c r="F68" i="39"/>
  <c r="G424" i="39"/>
  <c r="H832" i="39"/>
  <c r="E316" i="39"/>
  <c r="F366" i="39"/>
  <c r="H282" i="39"/>
  <c r="E393" i="39"/>
  <c r="D26" i="39"/>
  <c r="D761" i="39"/>
  <c r="G331" i="39"/>
  <c r="H951" i="39"/>
  <c r="I185" i="39"/>
  <c r="E216" i="39"/>
  <c r="D726" i="39"/>
  <c r="F186" i="39"/>
  <c r="C360" i="39"/>
  <c r="I158" i="39"/>
  <c r="C326" i="39"/>
  <c r="G482" i="39"/>
  <c r="E709" i="39"/>
  <c r="I610" i="39"/>
  <c r="I396" i="39"/>
  <c r="G439" i="39"/>
  <c r="I409" i="39"/>
  <c r="G402" i="39"/>
  <c r="I699" i="39"/>
  <c r="D48" i="39"/>
  <c r="D151" i="39"/>
  <c r="P28" i="9"/>
  <c r="H7" i="7"/>
  <c r="F434" i="39"/>
  <c r="G479" i="39"/>
  <c r="E10" i="39"/>
  <c r="G276" i="39"/>
  <c r="I366" i="39"/>
  <c r="D395" i="39"/>
  <c r="F336" i="39"/>
  <c r="C885" i="39"/>
  <c r="F869" i="39"/>
  <c r="E289" i="39"/>
  <c r="F218" i="39"/>
  <c r="H963" i="39"/>
  <c r="C484" i="39"/>
  <c r="H229" i="39"/>
  <c r="P41" i="9"/>
  <c r="E898" i="39"/>
  <c r="E60" i="39"/>
  <c r="G613" i="39"/>
  <c r="G95" i="39"/>
  <c r="E421" i="39"/>
  <c r="D427" i="39"/>
  <c r="D385" i="39"/>
  <c r="I54" i="39"/>
  <c r="H93" i="39"/>
  <c r="E12" i="39"/>
  <c r="H79" i="39"/>
  <c r="I655" i="39"/>
  <c r="C739" i="39"/>
  <c r="F141" i="39"/>
  <c r="I803" i="39"/>
  <c r="H140" i="39"/>
  <c r="D13" i="39"/>
  <c r="H134" i="39"/>
  <c r="E675" i="39"/>
  <c r="D525" i="39"/>
  <c r="H86" i="39"/>
  <c r="I747" i="39"/>
  <c r="F758" i="39"/>
  <c r="D562" i="39"/>
  <c r="H1017" i="39"/>
  <c r="G298" i="39"/>
  <c r="I427" i="39"/>
  <c r="D335" i="39"/>
  <c r="C532" i="39"/>
  <c r="I486" i="39"/>
  <c r="I231" i="39"/>
  <c r="D401" i="39"/>
  <c r="D310" i="39"/>
  <c r="I432" i="39"/>
  <c r="G775" i="39"/>
  <c r="H217" i="39"/>
  <c r="G343" i="39"/>
  <c r="I93" i="39"/>
  <c r="I183" i="39"/>
  <c r="I118" i="39"/>
  <c r="E101" i="39"/>
  <c r="F709" i="39"/>
  <c r="C1014" i="39"/>
  <c r="G1000" i="39"/>
  <c r="D945" i="39"/>
  <c r="E470" i="39"/>
  <c r="E615" i="39"/>
  <c r="E564" i="39"/>
  <c r="E395" i="39"/>
  <c r="C754" i="39"/>
  <c r="C178" i="39"/>
  <c r="I334" i="39"/>
  <c r="F711" i="39"/>
  <c r="F314" i="39"/>
  <c r="G141" i="39"/>
  <c r="F726" i="39"/>
  <c r="F39" i="39"/>
  <c r="D42" i="39"/>
  <c r="E166" i="39"/>
  <c r="E173" i="39"/>
  <c r="E151" i="39"/>
  <c r="F399" i="39"/>
  <c r="G193" i="39"/>
  <c r="I943" i="39"/>
  <c r="I17" i="39"/>
  <c r="E790" i="39"/>
  <c r="E21" i="39"/>
  <c r="I679" i="39"/>
  <c r="H881" i="39"/>
  <c r="I862" i="39"/>
  <c r="I551" i="39"/>
  <c r="G847" i="39"/>
  <c r="I856" i="39"/>
  <c r="E174" i="39"/>
  <c r="C910" i="39"/>
  <c r="E77" i="39"/>
  <c r="G678" i="39"/>
  <c r="F253" i="39"/>
  <c r="I541" i="39"/>
  <c r="G174" i="39"/>
  <c r="E249" i="39"/>
  <c r="E115" i="39"/>
  <c r="D185" i="39"/>
  <c r="E501" i="39"/>
  <c r="E76" i="39"/>
  <c r="E268" i="39"/>
  <c r="E808" i="39"/>
  <c r="G348" i="39"/>
  <c r="C483" i="39"/>
  <c r="E83" i="39"/>
  <c r="E815" i="39"/>
  <c r="I651" i="39"/>
  <c r="D418" i="39"/>
  <c r="D162" i="39"/>
  <c r="I420" i="39"/>
  <c r="E422" i="39"/>
  <c r="I261" i="39"/>
  <c r="F530" i="39"/>
  <c r="E272" i="39"/>
  <c r="G19" i="39"/>
  <c r="H729" i="39"/>
  <c r="G400" i="39"/>
  <c r="E897" i="39"/>
  <c r="D734" i="39"/>
  <c r="H19" i="3"/>
  <c r="E652" i="39"/>
  <c r="G434" i="39"/>
  <c r="I280" i="39"/>
  <c r="D582" i="39"/>
  <c r="D648" i="39"/>
  <c r="D8" i="39"/>
  <c r="H352" i="39"/>
  <c r="F143" i="39"/>
  <c r="E320" i="39"/>
  <c r="F348" i="39"/>
  <c r="G34" i="39"/>
  <c r="H156" i="39"/>
  <c r="F149" i="39"/>
  <c r="H397" i="39"/>
  <c r="H965" i="39"/>
  <c r="I96" i="39"/>
  <c r="E765" i="39"/>
  <c r="D240" i="39"/>
  <c r="H37" i="39"/>
  <c r="D298" i="39"/>
  <c r="I579" i="39"/>
  <c r="I195" i="39"/>
  <c r="I278" i="39"/>
  <c r="I743" i="39"/>
  <c r="I271" i="39"/>
  <c r="I837" i="39"/>
  <c r="G691" i="39"/>
  <c r="D771" i="39"/>
  <c r="F52" i="39"/>
  <c r="D1007" i="39"/>
  <c r="F903" i="39"/>
  <c r="D129" i="39"/>
  <c r="F7" i="39"/>
  <c r="F870" i="39"/>
  <c r="H315" i="39"/>
  <c r="C336" i="39"/>
  <c r="F40" i="39"/>
  <c r="F177" i="39"/>
  <c r="E219" i="39"/>
  <c r="C1004" i="39"/>
  <c r="I601" i="39"/>
  <c r="D953" i="39"/>
  <c r="F540" i="39"/>
  <c r="G72" i="39"/>
  <c r="D398" i="39"/>
  <c r="D468" i="39"/>
  <c r="H890" i="39"/>
  <c r="I239" i="39"/>
  <c r="I52" i="39"/>
  <c r="I76" i="39"/>
  <c r="E308" i="39"/>
  <c r="I286" i="39"/>
  <c r="I97" i="39"/>
  <c r="E869" i="39"/>
  <c r="E134" i="39"/>
  <c r="H557" i="39"/>
  <c r="D208" i="39"/>
  <c r="I81" i="39"/>
  <c r="I893" i="39"/>
  <c r="C603" i="39"/>
  <c r="H554" i="39"/>
  <c r="D143" i="39"/>
  <c r="E522" i="39"/>
  <c r="H328" i="39"/>
  <c r="G67" i="39"/>
  <c r="H305" i="39"/>
  <c r="F378" i="39"/>
  <c r="C173" i="39"/>
  <c r="D807" i="39"/>
  <c r="G66" i="39"/>
  <c r="F199" i="39"/>
  <c r="E738" i="39"/>
  <c r="G1" i="39"/>
  <c r="F699" i="39"/>
  <c r="E98" i="39"/>
  <c r="C948" i="39"/>
  <c r="F696" i="39"/>
  <c r="G604" i="39"/>
  <c r="D855" i="39"/>
  <c r="E337" i="39"/>
  <c r="I600" i="39"/>
  <c r="G151" i="39"/>
  <c r="E43" i="39"/>
  <c r="I926" i="39"/>
  <c r="G310" i="39"/>
  <c r="E550" i="39"/>
  <c r="F110" i="39"/>
  <c r="F77" i="39"/>
  <c r="I198" i="39"/>
  <c r="H979" i="39"/>
  <c r="D521" i="39"/>
  <c r="F438" i="39"/>
  <c r="G541" i="39"/>
  <c r="E27" i="39"/>
  <c r="F166" i="39"/>
  <c r="G478" i="39"/>
  <c r="E73" i="39"/>
  <c r="H130" i="39"/>
  <c r="H74" i="39"/>
  <c r="D86" i="39"/>
  <c r="F134" i="39"/>
  <c r="R31" i="9"/>
  <c r="G24" i="39"/>
  <c r="D281" i="39"/>
  <c r="H382" i="39"/>
  <c r="F257" i="39"/>
  <c r="F139" i="39"/>
  <c r="H276" i="39"/>
  <c r="D137" i="39"/>
  <c r="D88" i="39"/>
  <c r="H35" i="39"/>
  <c r="H285" i="39"/>
  <c r="F221" i="39"/>
  <c r="E277" i="39"/>
  <c r="I945" i="39"/>
  <c r="G416" i="39"/>
  <c r="E229" i="39"/>
  <c r="I875" i="39"/>
  <c r="F442" i="39"/>
  <c r="C616" i="39"/>
  <c r="F582" i="39"/>
  <c r="E811" i="39"/>
  <c r="G892" i="39"/>
  <c r="G210" i="39"/>
  <c r="E328" i="39"/>
  <c r="H996" i="39"/>
  <c r="D253" i="39"/>
  <c r="D367" i="39"/>
  <c r="I312" i="39"/>
  <c r="I290" i="39"/>
  <c r="I51" i="39"/>
  <c r="F9" i="39"/>
  <c r="H802" i="39"/>
  <c r="I246" i="39"/>
  <c r="G497" i="39"/>
  <c r="H445" i="39"/>
  <c r="E282" i="39"/>
  <c r="I12" i="6"/>
  <c r="E290" i="39"/>
  <c r="H939" i="39"/>
  <c r="F723" i="39"/>
  <c r="G347" i="39"/>
  <c r="G76" i="39"/>
  <c r="D303" i="39"/>
  <c r="F197" i="39"/>
  <c r="E736" i="39"/>
  <c r="D649" i="39"/>
  <c r="G464" i="39"/>
  <c r="G372" i="39"/>
  <c r="D454" i="39"/>
  <c r="I308" i="39"/>
  <c r="E62" i="39"/>
  <c r="F596" i="39"/>
  <c r="E185" i="39"/>
  <c r="G380" i="39"/>
  <c r="F721" i="39"/>
  <c r="D18" i="39"/>
  <c r="I670" i="39"/>
  <c r="G911" i="39"/>
  <c r="G334" i="39"/>
  <c r="H389" i="39"/>
  <c r="I635" i="39"/>
  <c r="I177" i="39"/>
  <c r="F154" i="39"/>
  <c r="F954" i="39"/>
  <c r="F60" i="39"/>
  <c r="G68" i="39"/>
  <c r="F28" i="39"/>
  <c r="H933" i="39"/>
  <c r="H317" i="39"/>
  <c r="I491" i="39"/>
  <c r="I907" i="39"/>
  <c r="E167" i="39"/>
  <c r="E394" i="39"/>
  <c r="D949" i="39"/>
  <c r="G280" i="39"/>
  <c r="H725" i="39"/>
  <c r="F278" i="39"/>
  <c r="G54" i="39"/>
  <c r="H135" i="39"/>
  <c r="H17" i="39"/>
  <c r="G591" i="39"/>
  <c r="H752" i="39"/>
  <c r="D55" i="39"/>
  <c r="G418" i="39"/>
  <c r="C229" i="39"/>
  <c r="F678" i="39"/>
  <c r="G259" i="39"/>
  <c r="C391" i="39"/>
  <c r="C9" i="39"/>
  <c r="G104" i="39"/>
  <c r="I919" i="39"/>
  <c r="D30" i="39"/>
  <c r="I806" i="39"/>
  <c r="I349" i="39"/>
  <c r="D557" i="39"/>
  <c r="Q39" i="9"/>
  <c r="G493" i="39"/>
  <c r="I57" i="39"/>
  <c r="G215" i="39"/>
  <c r="D803" i="39"/>
  <c r="E889" i="39"/>
  <c r="F35" i="39"/>
  <c r="F976" i="39"/>
  <c r="H362" i="39"/>
  <c r="I184" i="39"/>
  <c r="E789" i="39"/>
  <c r="H809" i="39"/>
  <c r="I27" i="39"/>
  <c r="C902" i="39"/>
  <c r="H417" i="39"/>
  <c r="E566" i="39"/>
  <c r="I903" i="39"/>
  <c r="G988" i="39"/>
  <c r="E604" i="39"/>
  <c r="I813" i="39"/>
  <c r="F850" i="39"/>
  <c r="I681" i="39"/>
  <c r="C873" i="39"/>
  <c r="G973" i="39"/>
  <c r="H432" i="39"/>
  <c r="C105" i="39"/>
  <c r="H630" i="39"/>
  <c r="C186" i="39"/>
  <c r="I202" i="39"/>
  <c r="E88" i="39"/>
  <c r="G929" i="39"/>
  <c r="G28" i="39"/>
  <c r="E805" i="39"/>
  <c r="I390" i="39"/>
  <c r="F1012" i="39"/>
  <c r="C890" i="39"/>
  <c r="E672" i="39"/>
  <c r="F571" i="39"/>
  <c r="I674" i="39"/>
  <c r="H495" i="39"/>
  <c r="E510" i="39"/>
  <c r="F401" i="39"/>
  <c r="H148" i="39"/>
  <c r="G842" i="39"/>
  <c r="D721" i="39"/>
  <c r="H50" i="39"/>
  <c r="F338" i="39"/>
  <c r="E945" i="39"/>
  <c r="C848" i="39"/>
  <c r="C28" i="39"/>
  <c r="I49" i="39"/>
  <c r="G660" i="39"/>
  <c r="I1022" i="39"/>
  <c r="F97" i="39"/>
  <c r="I605" i="39"/>
  <c r="I792" i="39"/>
  <c r="H675" i="39"/>
  <c r="D226" i="39"/>
  <c r="G129" i="39"/>
  <c r="F59" i="39"/>
  <c r="G373" i="39"/>
  <c r="I636" i="39"/>
  <c r="H631" i="39"/>
  <c r="C681" i="39"/>
  <c r="I354" i="39"/>
  <c r="G746" i="39"/>
  <c r="I606" i="39"/>
  <c r="G379" i="39"/>
  <c r="F668" i="39"/>
  <c r="E844" i="39"/>
  <c r="F293" i="39"/>
  <c r="G864" i="39"/>
  <c r="F383" i="39"/>
  <c r="E93" i="39"/>
  <c r="D210" i="39"/>
  <c r="F665" i="39"/>
  <c r="C221" i="39"/>
  <c r="E575" i="39"/>
  <c r="E649" i="39"/>
  <c r="I229" i="39"/>
  <c r="D491" i="39"/>
  <c r="G181" i="39"/>
  <c r="H49" i="39"/>
  <c r="F728" i="39"/>
  <c r="D781" i="39"/>
  <c r="G179" i="39"/>
  <c r="G761" i="39"/>
  <c r="H883" i="39"/>
  <c r="I372" i="39"/>
  <c r="E298" i="39"/>
  <c r="E761" i="39"/>
  <c r="D670" i="39"/>
  <c r="D334" i="39"/>
  <c r="I458" i="39"/>
  <c r="H644" i="39"/>
  <c r="I149" i="39"/>
  <c r="I53" i="39"/>
  <c r="I639" i="39"/>
  <c r="D248" i="39"/>
  <c r="F405" i="39"/>
  <c r="F507" i="39"/>
  <c r="D145" i="39"/>
  <c r="D486" i="39"/>
  <c r="H384" i="39"/>
  <c r="G277" i="39"/>
  <c r="E71" i="39"/>
  <c r="F98" i="39"/>
  <c r="G282" i="39"/>
  <c r="E74" i="39"/>
  <c r="I720" i="39"/>
  <c r="E306" i="39"/>
  <c r="D166" i="39"/>
  <c r="F520" i="39"/>
  <c r="E829" i="39"/>
  <c r="C344" i="39"/>
  <c r="G121" i="39"/>
  <c r="D538" i="39"/>
  <c r="E44" i="39"/>
  <c r="I48" i="39"/>
  <c r="H128" i="39"/>
  <c r="C636" i="39"/>
  <c r="E106" i="39"/>
  <c r="G8" i="39"/>
  <c r="I773" i="39"/>
  <c r="E283" i="39"/>
  <c r="I548" i="39"/>
  <c r="G204" i="39"/>
  <c r="G122" i="39"/>
  <c r="F16" i="39"/>
  <c r="G45" i="39"/>
  <c r="I249" i="39"/>
  <c r="H338" i="39"/>
  <c r="G597" i="39"/>
  <c r="F458" i="39"/>
  <c r="I774" i="39"/>
  <c r="I626" i="39"/>
  <c r="D231" i="39"/>
  <c r="I282" i="39"/>
  <c r="G689" i="39"/>
  <c r="C293" i="39"/>
  <c r="E632" i="39"/>
  <c r="E610" i="39"/>
  <c r="D840" i="39"/>
  <c r="F789" i="39"/>
  <c r="C893" i="39"/>
  <c r="G474" i="39"/>
  <c r="H524" i="39"/>
  <c r="G350" i="39"/>
  <c r="H516" i="39"/>
  <c r="H838" i="39"/>
  <c r="F251" i="39"/>
  <c r="C11" i="39"/>
  <c r="E746" i="39"/>
  <c r="H184" i="39"/>
  <c r="G515" i="39"/>
  <c r="C427" i="39"/>
  <c r="G556" i="39"/>
  <c r="C83" i="39"/>
  <c r="G813" i="39"/>
  <c r="D754" i="39"/>
  <c r="G413" i="39"/>
  <c r="E940" i="39"/>
  <c r="G561" i="39"/>
  <c r="F993" i="39"/>
  <c r="G533" i="39"/>
  <c r="D830" i="39"/>
  <c r="C253" i="39"/>
  <c r="F556" i="39"/>
  <c r="H367" i="39"/>
  <c r="G456" i="39"/>
  <c r="H597" i="39"/>
  <c r="F289" i="39"/>
  <c r="D51" i="39"/>
  <c r="C965" i="39"/>
  <c r="H937" i="39"/>
  <c r="C601" i="39"/>
  <c r="D623" i="39"/>
  <c r="D541" i="39"/>
  <c r="C208" i="39"/>
  <c r="G955" i="39"/>
  <c r="I425" i="39"/>
  <c r="G815" i="39"/>
  <c r="D279" i="39"/>
  <c r="I599" i="39"/>
  <c r="P20" i="9"/>
  <c r="I471" i="39"/>
  <c r="E903" i="39"/>
  <c r="G426" i="39"/>
  <c r="I669" i="39"/>
  <c r="F619" i="39"/>
  <c r="H434" i="39"/>
  <c r="D782" i="39"/>
  <c r="F128" i="39"/>
  <c r="G608" i="39"/>
  <c r="G4" i="39"/>
  <c r="D159" i="39"/>
  <c r="G131" i="39"/>
  <c r="I314" i="39"/>
  <c r="F70" i="39"/>
  <c r="O9" i="9"/>
  <c r="C577" i="39"/>
  <c r="F26" i="39"/>
  <c r="D812" i="39"/>
  <c r="C403" i="39"/>
  <c r="D309" i="39"/>
  <c r="F753" i="39"/>
  <c r="E968" i="39"/>
  <c r="F464" i="39"/>
  <c r="E341" i="39"/>
  <c r="H23" i="39"/>
  <c r="H20" i="39"/>
  <c r="E468" i="39"/>
  <c r="E295" i="39"/>
  <c r="F17" i="39"/>
  <c r="P40" i="9"/>
  <c r="I913" i="39"/>
  <c r="H444" i="39"/>
  <c r="D941" i="39"/>
  <c r="G428" i="39"/>
  <c r="E414" i="39"/>
  <c r="H154" i="39"/>
  <c r="F155" i="39"/>
  <c r="F842" i="39"/>
  <c r="D316" i="39"/>
  <c r="F307" i="39"/>
  <c r="G156" i="39"/>
  <c r="F365" i="39"/>
  <c r="F751" i="39"/>
  <c r="E231" i="39"/>
  <c r="F312" i="39"/>
  <c r="F469" i="39"/>
  <c r="D504" i="39"/>
  <c r="D500" i="39"/>
  <c r="G332" i="39"/>
  <c r="I175" i="39"/>
  <c r="H756" i="39"/>
  <c r="D287" i="39"/>
  <c r="C420" i="39"/>
  <c r="I167" i="39"/>
  <c r="I211" i="39"/>
  <c r="H165" i="39"/>
  <c r="D964" i="39"/>
  <c r="G167" i="39"/>
  <c r="H185" i="39"/>
  <c r="F847" i="39"/>
  <c r="F677" i="39"/>
  <c r="F874" i="39"/>
  <c r="H13" i="3"/>
  <c r="E476" i="39"/>
  <c r="D229" i="39"/>
  <c r="D921" i="39"/>
  <c r="D708" i="39"/>
  <c r="I709" i="39"/>
  <c r="I379" i="39"/>
  <c r="I630" i="39"/>
  <c r="D673" i="39"/>
  <c r="D397" i="39"/>
  <c r="D212" i="39"/>
  <c r="E230" i="39"/>
  <c r="G894" i="39"/>
  <c r="C670" i="39"/>
  <c r="F369" i="39"/>
  <c r="H768" i="39"/>
  <c r="G329" i="39"/>
  <c r="H209" i="39"/>
  <c r="I122" i="39"/>
  <c r="D52" i="39"/>
  <c r="F756" i="39"/>
  <c r="E681" i="39"/>
  <c r="G191" i="39"/>
  <c r="F132" i="39"/>
  <c r="D961" i="39"/>
  <c r="I24" i="39"/>
  <c r="F539" i="39"/>
  <c r="H394" i="39"/>
  <c r="H799" i="39"/>
  <c r="E382" i="39"/>
  <c r="E804" i="39"/>
  <c r="G94" i="39"/>
  <c r="E61" i="39"/>
  <c r="I867" i="39"/>
  <c r="D428" i="39"/>
  <c r="D731" i="39"/>
  <c r="I324" i="39"/>
  <c r="G10" i="39"/>
  <c r="F599" i="39"/>
  <c r="F249" i="39"/>
  <c r="I524" i="39"/>
  <c r="E793" i="39"/>
  <c r="D1024" i="39"/>
  <c r="H589" i="39"/>
  <c r="G872" i="39"/>
  <c r="I134" i="39"/>
  <c r="D503" i="39"/>
  <c r="H603" i="39"/>
  <c r="H55" i="39"/>
  <c r="G462" i="39"/>
  <c r="I258" i="39"/>
  <c r="D881" i="39"/>
  <c r="D896" i="39"/>
  <c r="F58" i="39"/>
  <c r="G142" i="39"/>
  <c r="F493" i="39"/>
  <c r="D363" i="39"/>
  <c r="H194" i="39"/>
  <c r="G198" i="39"/>
  <c r="D288" i="39"/>
  <c r="E305" i="39"/>
  <c r="F710" i="39"/>
  <c r="E433" i="39"/>
  <c r="C866" i="39"/>
  <c r="G824" i="39"/>
  <c r="G90" i="39"/>
  <c r="E108" i="39"/>
  <c r="G196" i="39"/>
  <c r="F524" i="39"/>
  <c r="C504" i="39"/>
  <c r="I717" i="39"/>
  <c r="F12" i="39"/>
  <c r="F92" i="39"/>
  <c r="G968" i="39"/>
  <c r="D512" i="39"/>
  <c r="H517" i="39"/>
  <c r="I857" i="39"/>
  <c r="G729" i="39"/>
  <c r="E292" i="39"/>
  <c r="F152" i="39"/>
  <c r="F192" i="39"/>
  <c r="H169" i="39"/>
  <c r="C440" i="39"/>
  <c r="I873" i="39"/>
  <c r="F162" i="39"/>
  <c r="G75" i="39"/>
  <c r="E41" i="39"/>
  <c r="H425" i="39"/>
  <c r="H504" i="39"/>
  <c r="F30" i="39"/>
  <c r="F664" i="39"/>
  <c r="D65" i="39"/>
  <c r="F130" i="39"/>
  <c r="I129" i="39"/>
  <c r="D610" i="39"/>
  <c r="G536" i="39"/>
  <c r="I267" i="39"/>
  <c r="H512" i="39"/>
  <c r="F671" i="39"/>
  <c r="F403" i="39"/>
  <c r="D211" i="39"/>
  <c r="H56" i="39"/>
  <c r="I957" i="39"/>
  <c r="I368" i="39"/>
  <c r="I83" i="39"/>
  <c r="E548" i="39"/>
  <c r="F57" i="39"/>
  <c r="I153" i="39"/>
  <c r="E358" i="39"/>
  <c r="G328" i="39"/>
  <c r="H372" i="39"/>
  <c r="C321" i="39"/>
  <c r="E232" i="39"/>
  <c r="G704" i="39"/>
  <c r="F915" i="39"/>
  <c r="G39" i="39"/>
  <c r="G410" i="39"/>
  <c r="H414" i="39"/>
  <c r="E913" i="39"/>
  <c r="G143" i="39"/>
  <c r="H325" i="39"/>
  <c r="D642" i="39"/>
  <c r="H125" i="39"/>
  <c r="E209" i="39"/>
  <c r="I71" i="39"/>
  <c r="C820" i="39"/>
  <c r="C917" i="39"/>
  <c r="C642" i="39"/>
  <c r="G906" i="39"/>
  <c r="C136" i="39"/>
  <c r="H287" i="39"/>
  <c r="I220" i="39"/>
  <c r="G638" i="39"/>
  <c r="I1020" i="39"/>
  <c r="I909" i="39"/>
  <c r="E179" i="39"/>
  <c r="H424" i="39"/>
  <c r="I688" i="39"/>
  <c r="G750" i="39"/>
  <c r="G335" i="39"/>
  <c r="I338" i="39"/>
  <c r="H247" i="39"/>
  <c r="I361" i="39"/>
  <c r="C766" i="39"/>
  <c r="E495" i="39"/>
  <c r="F494" i="39"/>
  <c r="E322" i="39"/>
  <c r="F595" i="39"/>
  <c r="F645" i="39"/>
  <c r="H433" i="39"/>
  <c r="G587" i="39"/>
  <c r="G212" i="39"/>
  <c r="H825" i="39"/>
  <c r="H324" i="39"/>
  <c r="E267" i="39"/>
  <c r="I212" i="39"/>
  <c r="C562" i="39"/>
  <c r="C252" i="39"/>
  <c r="E677" i="39"/>
  <c r="F718" i="39"/>
  <c r="D1022" i="39"/>
  <c r="D580" i="39"/>
  <c r="I485" i="39"/>
  <c r="I740" i="39"/>
  <c r="H57" i="39"/>
  <c r="H564" i="39"/>
  <c r="G583" i="39"/>
  <c r="G359" i="39"/>
  <c r="G723" i="39"/>
  <c r="E8" i="39"/>
  <c r="C928" i="39"/>
  <c r="E350" i="39"/>
  <c r="D552" i="39"/>
  <c r="H1022" i="39"/>
  <c r="G35" i="39"/>
  <c r="C693" i="39"/>
  <c r="E456" i="39"/>
  <c r="E706" i="39"/>
  <c r="E314" i="39"/>
  <c r="C811" i="39"/>
  <c r="F215" i="39"/>
  <c r="H66" i="39"/>
  <c r="E836" i="39"/>
  <c r="I305" i="39"/>
  <c r="I511" i="39"/>
  <c r="H220" i="39"/>
  <c r="E157" i="39"/>
  <c r="H222" i="39"/>
  <c r="I1010" i="39"/>
  <c r="I973" i="39"/>
  <c r="G762" i="39"/>
  <c r="H392" i="39"/>
  <c r="D174" i="39"/>
  <c r="F479" i="39"/>
  <c r="F19" i="39"/>
  <c r="F201" i="39"/>
  <c r="H30" i="3"/>
  <c r="I107" i="39"/>
  <c r="D543" i="39"/>
  <c r="I287" i="39"/>
  <c r="F848" i="39"/>
  <c r="I47" i="39"/>
  <c r="E504" i="39"/>
  <c r="F689" i="39"/>
  <c r="I295" i="39"/>
  <c r="D154" i="39"/>
  <c r="D641" i="39"/>
  <c r="I694" i="39"/>
  <c r="E177" i="39"/>
  <c r="G231" i="39"/>
  <c r="F460" i="39"/>
  <c r="C365" i="39"/>
  <c r="D205" i="39"/>
  <c r="F886" i="39"/>
  <c r="G866" i="39"/>
  <c r="G69" i="39"/>
  <c r="F183" i="39"/>
  <c r="D264" i="39"/>
  <c r="E951" i="39"/>
  <c r="F495" i="39"/>
  <c r="D522" i="39"/>
  <c r="D110" i="39"/>
  <c r="I213" i="39"/>
  <c r="H114" i="39"/>
  <c r="G717" i="39"/>
  <c r="D559" i="39"/>
  <c r="G84" i="39"/>
  <c r="F294" i="39"/>
  <c r="D764" i="39"/>
  <c r="I590" i="39"/>
  <c r="E469" i="39"/>
  <c r="C836" i="39"/>
  <c r="C213" i="39"/>
  <c r="I846" i="39"/>
  <c r="I326" i="39"/>
  <c r="E463" i="39"/>
  <c r="E51" i="39"/>
  <c r="H505" i="39"/>
  <c r="G216" i="39"/>
  <c r="G239" i="39"/>
  <c r="I124" i="39"/>
  <c r="H51" i="39"/>
  <c r="E856" i="39"/>
  <c r="I346" i="39"/>
  <c r="F213" i="39"/>
  <c r="E379" i="39"/>
  <c r="I35" i="39"/>
  <c r="G255" i="39"/>
  <c r="F737" i="39"/>
  <c r="H769" i="39"/>
  <c r="G915" i="39"/>
  <c r="C500" i="39"/>
  <c r="D924" i="39"/>
  <c r="G227" i="39"/>
  <c r="G412" i="39"/>
  <c r="I751" i="39"/>
  <c r="D283" i="39"/>
  <c r="E273" i="39"/>
  <c r="H459" i="39"/>
  <c r="I152" i="39"/>
  <c r="H485" i="39"/>
  <c r="H133" i="39"/>
  <c r="G224" i="39"/>
  <c r="C153" i="39"/>
  <c r="C1008" i="39"/>
  <c r="E187" i="39"/>
  <c r="I756" i="39"/>
  <c r="I317" i="39"/>
  <c r="F628" i="39"/>
  <c r="F825" i="39"/>
  <c r="F586" i="39"/>
  <c r="I855" i="39"/>
  <c r="I251" i="39"/>
  <c r="F78" i="39"/>
  <c r="G187" i="39"/>
  <c r="F456" i="39"/>
  <c r="C44" i="39"/>
  <c r="H293" i="39"/>
  <c r="E49" i="39"/>
  <c r="D98" i="39"/>
  <c r="G353" i="39"/>
  <c r="I791" i="39"/>
  <c r="H746" i="39"/>
  <c r="H851" i="39"/>
  <c r="G637" i="39"/>
  <c r="D149" i="39"/>
  <c r="F511" i="39"/>
  <c r="F246" i="39"/>
  <c r="E427" i="39"/>
  <c r="F131" i="39"/>
  <c r="G146" i="39"/>
  <c r="F910" i="39"/>
  <c r="I662" i="39"/>
  <c r="D350" i="39"/>
  <c r="C138" i="39"/>
  <c r="H553" i="39"/>
  <c r="F42" i="39"/>
  <c r="I9" i="39"/>
  <c r="G681" i="39"/>
  <c r="G256" i="39"/>
  <c r="G397" i="39"/>
  <c r="H625" i="39"/>
  <c r="D184" i="39"/>
  <c r="F47" i="39"/>
  <c r="G683" i="39"/>
  <c r="F129" i="39"/>
  <c r="D865" i="39"/>
  <c r="D141" i="39"/>
  <c r="C354" i="39"/>
  <c r="H136" i="39"/>
  <c r="D4" i="39"/>
  <c r="H192" i="39"/>
  <c r="C27" i="39"/>
  <c r="E234" i="39"/>
  <c r="F698" i="39"/>
  <c r="H14" i="39"/>
  <c r="D972" i="39"/>
  <c r="I707" i="39"/>
  <c r="E58" i="39"/>
  <c r="C679" i="39"/>
  <c r="I804" i="39"/>
  <c r="D275" i="39"/>
  <c r="G939" i="39"/>
  <c r="E562" i="39"/>
  <c r="I189" i="39"/>
  <c r="F1001" i="39"/>
  <c r="D484" i="39"/>
  <c r="C611" i="39"/>
  <c r="D297" i="39"/>
  <c r="I594" i="39"/>
  <c r="G65" i="39"/>
  <c r="I517" i="39"/>
  <c r="G422" i="39"/>
  <c r="H339" i="39"/>
  <c r="I981" i="39"/>
  <c r="H781" i="39"/>
  <c r="F581" i="39"/>
  <c r="F940" i="39"/>
  <c r="I640" i="39"/>
  <c r="E549" i="39"/>
  <c r="D467" i="39"/>
  <c r="I125" i="39"/>
  <c r="D383" i="39"/>
  <c r="D728" i="39"/>
  <c r="C116" i="39"/>
  <c r="H11" i="39"/>
  <c r="E1005" i="39"/>
  <c r="D328" i="39"/>
  <c r="H238" i="39"/>
  <c r="D19" i="39"/>
  <c r="I284" i="39"/>
  <c r="C133" i="39"/>
  <c r="D27" i="39"/>
  <c r="E920" i="39"/>
  <c r="G471" i="39"/>
  <c r="F558" i="39"/>
  <c r="D372" i="39"/>
  <c r="I712" i="39"/>
  <c r="G504" i="39"/>
  <c r="E116" i="39"/>
  <c r="E999" i="39"/>
  <c r="G828" i="39"/>
  <c r="I823" i="39"/>
  <c r="F240" i="39"/>
  <c r="C709" i="39"/>
  <c r="H576" i="39"/>
  <c r="H1009" i="39"/>
  <c r="I613" i="39"/>
  <c r="H206" i="39"/>
  <c r="F254" i="39"/>
  <c r="C292" i="39"/>
  <c r="C89" i="39"/>
  <c r="G777" i="39"/>
  <c r="E387" i="39"/>
  <c r="I382" i="39"/>
  <c r="D215" i="39"/>
  <c r="F694" i="39"/>
  <c r="G246" i="39"/>
  <c r="H915" i="39"/>
  <c r="I805" i="39"/>
  <c r="G739" i="39"/>
  <c r="F423" i="39"/>
  <c r="C376" i="39"/>
  <c r="H451" i="39"/>
  <c r="C822" i="39"/>
  <c r="F271" i="39"/>
  <c r="H150" i="39"/>
  <c r="H120" i="39"/>
  <c r="E1008" i="39"/>
  <c r="G362" i="39"/>
  <c r="H423" i="39"/>
  <c r="H845" i="39"/>
  <c r="G100" i="39"/>
  <c r="D597" i="39"/>
  <c r="C223" i="39"/>
  <c r="G32" i="39"/>
  <c r="E126" i="39"/>
  <c r="H488" i="39"/>
  <c r="D152" i="39"/>
  <c r="E79" i="39"/>
  <c r="G432" i="39"/>
  <c r="H952" i="39"/>
  <c r="I70" i="39"/>
  <c r="H8" i="39"/>
  <c r="I106" i="39"/>
  <c r="F973" i="39"/>
  <c r="G645" i="39"/>
  <c r="G1021" i="39"/>
  <c r="I62" i="39"/>
  <c r="G103" i="39"/>
  <c r="G584" i="39"/>
  <c r="D157" i="39"/>
  <c r="E717" i="39"/>
  <c r="E390" i="39"/>
  <c r="F496" i="39"/>
  <c r="E487" i="39"/>
  <c r="E572" i="39"/>
  <c r="I700" i="39"/>
  <c r="H773" i="39"/>
  <c r="I787" i="39"/>
  <c r="D119" i="39"/>
  <c r="C271" i="39"/>
  <c r="E191" i="39"/>
  <c r="I221" i="39"/>
  <c r="G631" i="39"/>
  <c r="D481" i="39"/>
  <c r="D743" i="39"/>
  <c r="H626" i="39"/>
  <c r="F261" i="39"/>
  <c r="F512" i="39"/>
  <c r="E720" i="39"/>
  <c r="D220" i="39"/>
  <c r="D374" i="39"/>
  <c r="G361" i="39"/>
  <c r="E630" i="39"/>
  <c r="H101" i="39"/>
  <c r="D77" i="39"/>
  <c r="F22" i="39"/>
  <c r="H620" i="39"/>
  <c r="I77" i="39"/>
  <c r="E479" i="39"/>
  <c r="H999" i="39"/>
  <c r="C864" i="39"/>
  <c r="I431" i="39"/>
  <c r="G251" i="39"/>
  <c r="C39" i="39"/>
  <c r="O14" i="9"/>
  <c r="D628" i="39"/>
  <c r="G337" i="39"/>
  <c r="H84" i="39"/>
  <c r="D167" i="39"/>
  <c r="E861" i="39"/>
  <c r="E42" i="39"/>
  <c r="D237" i="39"/>
  <c r="D107" i="39"/>
  <c r="G580" i="39"/>
  <c r="H111" i="39"/>
  <c r="E304" i="39"/>
  <c r="I147" i="39"/>
  <c r="D236" i="39"/>
  <c r="D903" i="39"/>
  <c r="C34" i="39"/>
  <c r="F298" i="39"/>
  <c r="F419" i="39"/>
  <c r="G97" i="39"/>
  <c r="D510" i="39"/>
  <c r="D50" i="39"/>
  <c r="I29" i="39"/>
  <c r="G295" i="39"/>
  <c r="E824" i="39"/>
  <c r="G326" i="39"/>
  <c r="H25" i="3"/>
  <c r="F376" i="39"/>
  <c r="D164" i="39"/>
  <c r="C695" i="39"/>
  <c r="I817" i="39"/>
  <c r="I14" i="39"/>
  <c r="I277" i="39"/>
  <c r="D57" i="39"/>
  <c r="I95" i="39"/>
  <c r="H903" i="39"/>
  <c r="F922" i="39"/>
  <c r="H82" i="39"/>
  <c r="I450" i="39"/>
  <c r="H208" i="39"/>
  <c r="C248" i="39"/>
  <c r="D976" i="39"/>
  <c r="G145" i="39"/>
  <c r="E617" i="39"/>
  <c r="D192" i="39"/>
  <c r="F380" i="39"/>
  <c r="H67" i="39"/>
  <c r="F66" i="39"/>
  <c r="D368" i="39"/>
  <c r="E321" i="39"/>
  <c r="E128" i="39"/>
  <c r="E590" i="39"/>
  <c r="H248" i="39"/>
  <c r="D262" i="39"/>
  <c r="D829" i="39"/>
  <c r="G696" i="39"/>
  <c r="D402" i="39"/>
  <c r="I260" i="39"/>
  <c r="H41" i="39"/>
  <c r="H243" i="39"/>
  <c r="D213" i="39"/>
  <c r="D344" i="39"/>
  <c r="F279" i="39"/>
  <c r="F714" i="39"/>
  <c r="I170" i="39"/>
  <c r="F473" i="39"/>
  <c r="F394" i="39"/>
  <c r="E123" i="39"/>
  <c r="F181" i="39"/>
  <c r="C1016" i="39"/>
  <c r="I942" i="39"/>
  <c r="G132" i="39"/>
  <c r="G449" i="39"/>
  <c r="I479" i="39"/>
  <c r="H407" i="39"/>
  <c r="I362" i="39"/>
  <c r="I477" i="39"/>
  <c r="F625" i="39"/>
  <c r="I476" i="39"/>
  <c r="G509" i="39"/>
  <c r="I146" i="39"/>
  <c r="C931" i="39"/>
  <c r="H371" i="39"/>
  <c r="D359" i="39"/>
  <c r="H155" i="39"/>
  <c r="D84" i="39"/>
  <c r="G42" i="39"/>
  <c r="D126" i="39"/>
  <c r="G130" i="39"/>
  <c r="E135" i="39"/>
  <c r="C533" i="39"/>
  <c r="D963" i="39"/>
  <c r="G470" i="39"/>
  <c r="F774" i="39"/>
  <c r="D574" i="39"/>
  <c r="H645" i="39"/>
  <c r="I113" i="39"/>
  <c r="H153" i="39"/>
  <c r="E718" i="39"/>
  <c r="I127" i="39"/>
  <c r="E183" i="39"/>
  <c r="E334" i="39"/>
  <c r="F288" i="39"/>
  <c r="F576" i="39"/>
  <c r="H278" i="39"/>
  <c r="E659" i="39"/>
  <c r="H269" i="39"/>
  <c r="C699" i="39"/>
  <c r="G596" i="39"/>
  <c r="E616" i="39"/>
  <c r="E910" i="39"/>
  <c r="E200" i="39"/>
  <c r="C607" i="39"/>
  <c r="F784" i="39"/>
  <c r="H174" i="39"/>
  <c r="D102" i="39"/>
  <c r="G223" i="39"/>
  <c r="D339" i="39"/>
  <c r="G105" i="39"/>
  <c r="D596" i="39"/>
  <c r="E737" i="39"/>
  <c r="H500" i="39"/>
  <c r="D134" i="39"/>
  <c r="E78" i="39"/>
  <c r="D357" i="39"/>
  <c r="E465" i="39"/>
  <c r="I86" i="39"/>
  <c r="F337" i="39"/>
  <c r="I421" i="39"/>
  <c r="G352" i="39"/>
  <c r="H175" i="39"/>
  <c r="G577" i="39"/>
  <c r="I132" i="39"/>
  <c r="G15" i="39"/>
  <c r="I545" i="39"/>
  <c r="E46" i="39"/>
  <c r="G309" i="39"/>
  <c r="I114" i="39"/>
  <c r="I899" i="39"/>
  <c r="H47" i="39"/>
  <c r="C454" i="39"/>
  <c r="G96" i="39"/>
  <c r="G274" i="39"/>
  <c r="E359" i="39"/>
  <c r="H670" i="39"/>
  <c r="D293" i="39"/>
  <c r="F416" i="39"/>
  <c r="F790" i="39"/>
  <c r="D530" i="39"/>
  <c r="F295" i="39"/>
  <c r="H39" i="39"/>
  <c r="G455" i="39"/>
  <c r="C827" i="39"/>
  <c r="E628" i="39"/>
  <c r="E91" i="39"/>
  <c r="H813" i="39"/>
  <c r="H346" i="39"/>
  <c r="C61" i="39"/>
  <c r="D857" i="39"/>
  <c r="G959" i="39"/>
  <c r="I90" i="39"/>
  <c r="G948" i="39"/>
  <c r="E520" i="39"/>
  <c r="G172" i="39"/>
  <c r="E254" i="39"/>
  <c r="E156" i="39"/>
  <c r="D14" i="39"/>
  <c r="G724" i="39"/>
  <c r="E542" i="39"/>
  <c r="E1010" i="39"/>
  <c r="G116" i="39"/>
  <c r="I276" i="39"/>
  <c r="C549" i="39"/>
  <c r="E678" i="39"/>
  <c r="H540" i="39"/>
  <c r="F205" i="39"/>
  <c r="F89" i="39"/>
  <c r="F94" i="39"/>
  <c r="G545" i="39"/>
  <c r="E315" i="39"/>
  <c r="D171" i="39"/>
  <c r="F778" i="39"/>
  <c r="E568" i="39"/>
  <c r="I493" i="39"/>
  <c r="G307" i="39"/>
  <c r="I478" i="39"/>
  <c r="H591" i="39"/>
  <c r="G319" i="39"/>
  <c r="D377" i="39"/>
  <c r="F231" i="39"/>
  <c r="G266" i="39"/>
  <c r="G423" i="39"/>
  <c r="H446" i="39"/>
  <c r="I182" i="39"/>
  <c r="F704" i="39"/>
  <c r="E70" i="39"/>
  <c r="G677" i="39"/>
  <c r="I225" i="39"/>
  <c r="F138" i="39"/>
  <c r="F852" i="39"/>
  <c r="F321" i="39"/>
  <c r="D146" i="39"/>
  <c r="D90" i="39"/>
  <c r="C943" i="39"/>
  <c r="E669" i="39"/>
  <c r="E832" i="39"/>
  <c r="E493" i="39"/>
  <c r="G287" i="39"/>
  <c r="H344" i="39"/>
  <c r="G178" i="39"/>
  <c r="H801" i="39"/>
  <c r="E240" i="39"/>
  <c r="F772" i="39"/>
  <c r="G374" i="39"/>
  <c r="D991" i="39"/>
  <c r="H240" i="39"/>
  <c r="T22" i="9"/>
  <c r="H102" i="39"/>
  <c r="D519" i="39"/>
  <c r="I839" i="39"/>
  <c r="G622" i="39"/>
  <c r="G537" i="39"/>
  <c r="D257" i="39"/>
  <c r="C651" i="39"/>
  <c r="I975" i="39"/>
  <c r="G932" i="39"/>
  <c r="C4" i="39"/>
  <c r="G157" i="39"/>
  <c r="D329" i="39"/>
  <c r="E57" i="39"/>
  <c r="F447" i="39"/>
  <c r="F392" i="39"/>
  <c r="E624" i="39"/>
  <c r="E383" i="39"/>
  <c r="G106" i="39"/>
  <c r="H401" i="39"/>
  <c r="C92" i="39"/>
  <c r="I824" i="39"/>
  <c r="H9" i="39"/>
  <c r="F291" i="39"/>
  <c r="H177" i="39"/>
  <c r="G70" i="39"/>
  <c r="I67" i="39"/>
  <c r="E449" i="39"/>
  <c r="I939" i="39"/>
  <c r="F282" i="39"/>
  <c r="H242" i="39"/>
  <c r="E444" i="39"/>
  <c r="D133" i="39"/>
  <c r="H195" i="39"/>
  <c r="D62" i="39"/>
  <c r="I776" i="39"/>
  <c r="C233" i="39"/>
  <c r="H279" i="39"/>
  <c r="H568" i="39"/>
  <c r="G549" i="39"/>
  <c r="E178" i="39"/>
  <c r="F27" i="39"/>
  <c r="H26" i="39"/>
  <c r="I531" i="39"/>
  <c r="G37" i="39"/>
  <c r="D653" i="39"/>
  <c r="H292" i="39"/>
  <c r="C53" i="39"/>
  <c r="H854" i="39"/>
  <c r="E349" i="39"/>
  <c r="F247" i="39"/>
  <c r="F390" i="39"/>
  <c r="E53" i="39"/>
  <c r="I68" i="39"/>
  <c r="D79" i="39"/>
  <c r="E72" i="39"/>
  <c r="G616" i="39"/>
  <c r="D448" i="39"/>
  <c r="G498" i="39"/>
  <c r="D809" i="39"/>
  <c r="H437" i="39"/>
  <c r="F270" i="39"/>
  <c r="E111" i="39"/>
  <c r="F83" i="39"/>
  <c r="D7" i="39"/>
  <c r="I110" i="39"/>
  <c r="D321" i="39"/>
  <c r="H304" i="39"/>
  <c r="G409" i="39"/>
  <c r="E676" i="39"/>
  <c r="E284" i="39"/>
  <c r="G169" i="39"/>
  <c r="D105" i="39"/>
  <c r="D477" i="39"/>
  <c r="I735" i="39"/>
  <c r="E19" i="39"/>
  <c r="D394" i="39"/>
  <c r="I85" i="39"/>
  <c r="D390" i="39"/>
  <c r="E342" i="39"/>
  <c r="H415" i="39"/>
  <c r="H25" i="39"/>
  <c r="C205" i="39"/>
  <c r="H594" i="39"/>
  <c r="H196" i="39"/>
  <c r="E586" i="39"/>
  <c r="I414" i="39"/>
  <c r="I141" i="39"/>
  <c r="F265" i="39"/>
  <c r="H218" i="39"/>
  <c r="C703" i="39"/>
  <c r="F683" i="39"/>
  <c r="H76" i="39"/>
  <c r="I322" i="39"/>
  <c r="F764" i="39"/>
  <c r="H313" i="39"/>
  <c r="G190" i="39"/>
  <c r="E983" i="39"/>
  <c r="D148" i="39"/>
  <c r="E488" i="39"/>
  <c r="D312" i="39"/>
  <c r="D91" i="39"/>
  <c r="H604" i="39"/>
  <c r="I126" i="39"/>
  <c r="G7" i="39"/>
  <c r="G610" i="39"/>
  <c r="H105" i="39"/>
  <c r="D125" i="39"/>
  <c r="E307" i="39"/>
  <c r="G150" i="39"/>
  <c r="F5" i="39"/>
  <c r="I163" i="39"/>
  <c r="G411" i="39"/>
  <c r="D741" i="39"/>
  <c r="G321" i="39"/>
  <c r="D155" i="39"/>
  <c r="D24" i="39"/>
  <c r="F13" i="39"/>
  <c r="H19" i="39"/>
  <c r="E309" i="39"/>
  <c r="I243" i="39"/>
  <c r="G592" i="39"/>
  <c r="I445" i="39"/>
  <c r="G254" i="39"/>
  <c r="F174" i="39"/>
  <c r="F466" i="39"/>
  <c r="F170" i="39"/>
  <c r="D425" i="39"/>
  <c r="E457" i="39"/>
  <c r="D438" i="39"/>
  <c r="H142" i="39"/>
  <c r="D254" i="39"/>
  <c r="I622" i="39"/>
  <c r="H126" i="39"/>
  <c r="H378" i="39"/>
  <c r="F274" i="39"/>
  <c r="G555" i="39"/>
  <c r="F65" i="39"/>
  <c r="G325" i="39"/>
  <c r="G305" i="39"/>
  <c r="I157" i="39"/>
  <c r="D432" i="39"/>
  <c r="G192" i="39"/>
  <c r="I174" i="39"/>
  <c r="I18" i="39"/>
  <c r="F145" i="39"/>
  <c r="I306" i="39"/>
  <c r="D340" i="39"/>
  <c r="F543" i="39"/>
  <c r="G154" i="39"/>
  <c r="D36" i="39"/>
  <c r="F470" i="39"/>
  <c r="F172" i="39"/>
  <c r="I242" i="39"/>
  <c r="F1017" i="39"/>
  <c r="I555" i="39"/>
  <c r="D671" i="39"/>
  <c r="G444" i="39"/>
  <c r="I611" i="39"/>
  <c r="D429" i="39"/>
  <c r="C341" i="39"/>
  <c r="G665" i="39"/>
  <c r="E17" i="39"/>
  <c r="D570" i="39"/>
  <c r="G687" i="39"/>
  <c r="F672" i="39"/>
  <c r="G262" i="39"/>
  <c r="C786" i="39"/>
  <c r="F332" i="39"/>
  <c r="D108" i="39"/>
  <c r="E821" i="39"/>
  <c r="E169" i="39"/>
  <c r="E258" i="39"/>
  <c r="F6" i="39"/>
  <c r="I572" i="39"/>
  <c r="G235" i="39"/>
  <c r="I360" i="39"/>
  <c r="D464" i="39"/>
  <c r="F264" i="39"/>
  <c r="G108" i="39"/>
  <c r="I206" i="39"/>
  <c r="H522" i="39"/>
  <c r="I398" i="39"/>
  <c r="H2" i="39"/>
  <c r="H694" i="39"/>
  <c r="H869" i="39"/>
  <c r="E521" i="39"/>
  <c r="G300" i="39"/>
  <c r="E598" i="39"/>
  <c r="F303" i="39"/>
  <c r="I447" i="39"/>
  <c r="F71" i="39"/>
  <c r="F761" i="39"/>
  <c r="I227" i="39"/>
  <c r="G525" i="39"/>
  <c r="D113" i="39"/>
  <c r="D565" i="39"/>
  <c r="E532" i="39"/>
  <c r="C41" i="39"/>
  <c r="E296" i="39"/>
  <c r="C179" i="39"/>
  <c r="D460" i="39"/>
  <c r="I842" i="39"/>
  <c r="H549" i="39"/>
  <c r="E300" i="39"/>
  <c r="H681" i="39"/>
  <c r="F38" i="39"/>
  <c r="H42" i="39"/>
  <c r="F15" i="39"/>
  <c r="F667" i="39"/>
  <c r="G41" i="39"/>
  <c r="E665" i="39"/>
  <c r="E132" i="39"/>
  <c r="F209" i="39"/>
  <c r="H409" i="39"/>
  <c r="G136" i="39"/>
  <c r="D639" i="39"/>
  <c r="I252" i="39"/>
  <c r="D624" i="39"/>
  <c r="H27" i="39"/>
  <c r="H528" i="39"/>
  <c r="E35" i="39"/>
  <c r="H29" i="39"/>
  <c r="I530" i="39"/>
  <c r="D179" i="39"/>
  <c r="E814" i="39"/>
  <c r="G477" i="39"/>
  <c r="F433" i="39"/>
  <c r="F236" i="39"/>
  <c r="H665" i="39"/>
  <c r="I815" i="39"/>
  <c r="F36" i="39"/>
  <c r="F133" i="39"/>
  <c r="I536" i="39"/>
  <c r="E4" i="39"/>
  <c r="C852" i="39"/>
  <c r="F8" i="39"/>
  <c r="G261" i="39"/>
  <c r="E311" i="39"/>
  <c r="D373" i="39"/>
  <c r="E99" i="39"/>
  <c r="F142" i="39"/>
  <c r="I437" i="39"/>
  <c r="F200" i="39"/>
  <c r="F146" i="39"/>
  <c r="F414" i="39"/>
  <c r="I982" i="39"/>
  <c r="D209" i="39"/>
  <c r="I262" i="39"/>
  <c r="I45" i="39"/>
  <c r="G82" i="39"/>
  <c r="H226" i="39"/>
  <c r="F568" i="39"/>
  <c r="D392" i="39"/>
  <c r="I178" i="39"/>
  <c r="H70" i="39"/>
  <c r="H251" i="39"/>
  <c r="I345" i="39"/>
  <c r="F233" i="39"/>
  <c r="D304" i="39"/>
  <c r="D550" i="39"/>
  <c r="E402" i="39"/>
  <c r="I385" i="39"/>
  <c r="H117" i="39"/>
  <c r="G21" i="39"/>
  <c r="I188" i="39"/>
  <c r="I50" i="39"/>
  <c r="I352" i="39"/>
  <c r="G241" i="39"/>
  <c r="H506" i="39"/>
  <c r="F1013" i="39"/>
  <c r="G211" i="39"/>
  <c r="F164" i="39"/>
  <c r="D413" i="39"/>
  <c r="D43" i="39"/>
  <c r="G161" i="39"/>
  <c r="H311" i="39"/>
  <c r="H253" i="39"/>
  <c r="D887" i="39"/>
  <c r="G855" i="39"/>
  <c r="F706" i="39"/>
  <c r="F541" i="39"/>
  <c r="G173" i="39"/>
  <c r="H370" i="39"/>
  <c r="E30" i="39"/>
  <c r="D198" i="39"/>
  <c r="D494" i="39"/>
  <c r="H377" i="39"/>
  <c r="D520" i="39"/>
  <c r="E338" i="39"/>
  <c r="F906" i="39"/>
  <c r="D619" i="39"/>
  <c r="G431" i="39"/>
  <c r="C719" i="39"/>
  <c r="H312" i="39"/>
  <c r="E259" i="39"/>
  <c r="E100" i="39"/>
  <c r="E539" i="39"/>
  <c r="G23" i="39"/>
  <c r="E357" i="39"/>
  <c r="E318" i="39"/>
  <c r="D435" i="39"/>
  <c r="G137" i="39"/>
  <c r="H308" i="39"/>
  <c r="E2" i="39"/>
  <c r="F812" i="39"/>
  <c r="G388" i="39"/>
  <c r="G139" i="39"/>
  <c r="I37" i="39"/>
  <c r="G166" i="39"/>
  <c r="E201" i="39"/>
  <c r="D5" i="39"/>
  <c r="F363" i="39"/>
  <c r="E251" i="39"/>
  <c r="D66" i="39"/>
  <c r="H118" i="39"/>
  <c r="F216" i="39"/>
  <c r="I172" i="39"/>
  <c r="G252" i="39"/>
  <c r="I497" i="39"/>
  <c r="C124" i="39"/>
  <c r="G20" i="39"/>
  <c r="F553" i="39"/>
  <c r="H231" i="39"/>
  <c r="D662" i="39"/>
  <c r="D759" i="39"/>
  <c r="H137" i="39"/>
  <c r="G363" i="39"/>
  <c r="I138" i="39"/>
  <c r="H772" i="39"/>
  <c r="C784" i="39"/>
  <c r="G378" i="39"/>
  <c r="F250" i="39"/>
  <c r="G114" i="39"/>
  <c r="F387" i="39"/>
  <c r="D669" i="39"/>
  <c r="G281" i="39"/>
  <c r="H147" i="39"/>
  <c r="E181" i="39"/>
  <c r="I137" i="39"/>
  <c r="H201" i="39"/>
  <c r="H619" i="39"/>
  <c r="I12" i="39"/>
  <c r="E347" i="39"/>
  <c r="G248" i="39"/>
  <c r="E361" i="39"/>
  <c r="D455" i="39"/>
  <c r="G17" i="39"/>
  <c r="F101" i="39"/>
  <c r="F267" i="39"/>
  <c r="D351" i="39"/>
  <c r="G389" i="39"/>
  <c r="G602" i="39"/>
  <c r="E180" i="39"/>
  <c r="H228" i="39"/>
  <c r="H110" i="39"/>
  <c r="G404" i="39"/>
  <c r="I99" i="39"/>
  <c r="F455" i="39"/>
  <c r="G171" i="39"/>
  <c r="H403" i="39"/>
  <c r="H783" i="39"/>
  <c r="I240" i="39"/>
  <c r="E967" i="39"/>
  <c r="D82" i="39"/>
  <c r="F385" i="39"/>
  <c r="G194" i="39"/>
  <c r="H847" i="39"/>
  <c r="C619" i="39"/>
  <c r="G225" i="39"/>
  <c r="E593" i="39"/>
  <c r="D104" i="39"/>
  <c r="D529" i="39"/>
  <c r="G27" i="39"/>
  <c r="I219" i="39"/>
  <c r="D260" i="39"/>
  <c r="I3" i="39"/>
  <c r="F648" i="39"/>
  <c r="F360" i="39"/>
  <c r="D261" i="39"/>
  <c r="H273" i="39"/>
  <c r="E154" i="39"/>
  <c r="D616" i="39"/>
  <c r="D935" i="39"/>
  <c r="E15" i="39"/>
  <c r="F731" i="39"/>
  <c r="H861" i="39"/>
  <c r="I407" i="39"/>
  <c r="D405" i="39"/>
  <c r="G188" i="39"/>
  <c r="F866" i="39"/>
  <c r="H88" i="39"/>
  <c r="H531" i="39"/>
  <c r="D178" i="39"/>
  <c r="E34" i="39"/>
  <c r="G503" i="39"/>
  <c r="E228" i="39"/>
  <c r="F34" i="39"/>
  <c r="D228" i="39"/>
  <c r="H331" i="39"/>
  <c r="H257" i="39"/>
  <c r="F113" i="39"/>
  <c r="F84" i="39"/>
  <c r="F178" i="39"/>
  <c r="I301" i="39"/>
  <c r="D214" i="39"/>
  <c r="H708" i="39"/>
  <c r="F23" i="39"/>
  <c r="D294" i="39"/>
  <c r="F226" i="39"/>
  <c r="C674" i="39"/>
  <c r="F290" i="39"/>
  <c r="H928" i="39"/>
  <c r="I784" i="39"/>
  <c r="E543" i="39"/>
  <c r="F136" i="39"/>
  <c r="I128" i="39"/>
  <c r="E85" i="39"/>
  <c r="H73" i="39"/>
  <c r="H891" i="39"/>
  <c r="H280" i="39"/>
  <c r="G414" i="39"/>
  <c r="H258" i="39"/>
  <c r="D672" i="39"/>
  <c r="E547" i="39"/>
  <c r="F159" i="39"/>
  <c r="I98" i="39"/>
  <c r="H33" i="39"/>
  <c r="G473" i="39"/>
  <c r="D249" i="39"/>
  <c r="F196" i="39"/>
  <c r="G814" i="39"/>
  <c r="F173" i="39"/>
  <c r="F413" i="39"/>
  <c r="G840" i="39"/>
  <c r="D227" i="39"/>
  <c r="F350" i="39"/>
  <c r="H302" i="39"/>
  <c r="G676" i="39"/>
  <c r="C901" i="39"/>
  <c r="G176" i="39"/>
  <c r="E31" i="39"/>
  <c r="D1014" i="39"/>
  <c r="E195" i="39"/>
  <c r="D193" i="39"/>
  <c r="I7" i="39"/>
  <c r="E269" i="39"/>
  <c r="G59" i="39"/>
  <c r="I665" i="39"/>
  <c r="H601" i="39"/>
  <c r="F421" i="39"/>
  <c r="I1002" i="39"/>
  <c r="H622" i="39"/>
  <c r="F851" i="39"/>
  <c r="D183" i="39"/>
  <c r="E280" i="39"/>
  <c r="H65" i="39"/>
  <c r="E186" i="39"/>
  <c r="F329" i="39"/>
  <c r="E189" i="39"/>
  <c r="F449" i="39"/>
  <c r="G499" i="39"/>
  <c r="I200" i="39"/>
  <c r="D474" i="39"/>
  <c r="I484" i="39"/>
  <c r="I323" i="39"/>
  <c r="E803" i="39"/>
  <c r="G29" i="39"/>
  <c r="G978" i="39"/>
  <c r="E386" i="39"/>
  <c r="I79" i="39"/>
  <c r="D387" i="39"/>
  <c r="H36" i="39"/>
  <c r="E28" i="39"/>
  <c r="G51" i="39"/>
  <c r="D103" i="39"/>
  <c r="E193" i="39"/>
  <c r="F537" i="39"/>
  <c r="F352" i="39"/>
  <c r="I216" i="39"/>
  <c r="E499" i="39"/>
  <c r="D277" i="39"/>
  <c r="D123" i="39"/>
  <c r="C491" i="39"/>
  <c r="C144" i="39"/>
  <c r="H441" i="39"/>
  <c r="D852" i="39"/>
  <c r="H555" i="39"/>
  <c r="G177" i="39"/>
  <c r="D121" i="39"/>
  <c r="C669" i="39"/>
  <c r="F115" i="39"/>
  <c r="G314" i="39"/>
  <c r="F436" i="39"/>
  <c r="E440" i="39"/>
  <c r="H216" i="39"/>
  <c r="D517" i="39"/>
  <c r="E164" i="39"/>
  <c r="F167" i="39"/>
  <c r="F225" i="39"/>
  <c r="H96" i="39"/>
  <c r="I424" i="39"/>
  <c r="H418" i="39"/>
  <c r="D302" i="39"/>
  <c r="E313" i="39"/>
  <c r="I307" i="39"/>
  <c r="F106" i="39"/>
  <c r="H429" i="39"/>
  <c r="G486" i="39"/>
  <c r="H34" i="39"/>
  <c r="D282" i="39"/>
  <c r="H10" i="39"/>
  <c r="D585" i="39"/>
  <c r="I358" i="39"/>
  <c r="H124" i="39"/>
  <c r="D9" i="39"/>
  <c r="H188" i="39"/>
  <c r="G243" i="39"/>
  <c r="E113" i="39"/>
  <c r="E64" i="39"/>
  <c r="F259" i="39"/>
  <c r="D196" i="39"/>
  <c r="E245" i="39"/>
  <c r="F300" i="39"/>
  <c r="G368" i="39"/>
  <c r="H647" i="39"/>
  <c r="D677" i="39"/>
  <c r="I369" i="39"/>
  <c r="H95" i="39"/>
  <c r="E130" i="39"/>
  <c r="D2" i="39"/>
  <c r="D120" i="39"/>
  <c r="D599" i="39"/>
  <c r="H535" i="39"/>
  <c r="H307" i="39"/>
  <c r="D362" i="39"/>
  <c r="I281" i="39"/>
  <c r="D46" i="39"/>
  <c r="H889" i="39"/>
  <c r="F76" i="39"/>
  <c r="I294" i="39"/>
  <c r="H178" i="39"/>
  <c r="D21" i="39"/>
  <c r="I652" i="39"/>
  <c r="G234" i="39"/>
  <c r="E136" i="39"/>
  <c r="G576" i="39"/>
  <c r="H380" i="39"/>
  <c r="H71" i="39"/>
  <c r="F501" i="39"/>
  <c r="E601" i="39"/>
  <c r="I402" i="39"/>
  <c r="G260" i="39"/>
  <c r="D408" i="39"/>
  <c r="D546" i="39"/>
  <c r="I23" i="39"/>
  <c r="H363" i="39"/>
  <c r="H62" i="39"/>
  <c r="E236" i="39"/>
  <c r="I179" i="39"/>
  <c r="F481" i="39"/>
  <c r="I417" i="39"/>
  <c r="G451" i="39"/>
  <c r="I419" i="39"/>
  <c r="H473" i="39"/>
  <c r="H68" i="39"/>
  <c r="I331" i="39"/>
  <c r="E270" i="39"/>
  <c r="F206" i="39"/>
  <c r="H295" i="39"/>
  <c r="F488" i="39"/>
  <c r="E264" i="39"/>
  <c r="F420" i="39"/>
  <c r="F11" i="39"/>
  <c r="G442" i="39"/>
  <c r="F351" i="39"/>
  <c r="H332" i="39"/>
  <c r="F220" i="39"/>
  <c r="F31" i="39"/>
  <c r="D457" i="39"/>
  <c r="G738" i="39"/>
  <c r="G221" i="39"/>
  <c r="G320" i="39"/>
  <c r="I247" i="39"/>
  <c r="F195" i="39"/>
  <c r="H334" i="39"/>
  <c r="G182" i="39"/>
  <c r="I288" i="39"/>
  <c r="D241" i="39"/>
  <c r="D276" i="39"/>
  <c r="E87" i="39"/>
  <c r="G160" i="39"/>
  <c r="H658" i="39"/>
  <c r="F10" i="39"/>
  <c r="E335" i="39"/>
  <c r="D11" i="39"/>
  <c r="H271" i="39"/>
  <c r="E13" i="39"/>
  <c r="H61" i="39"/>
  <c r="E148" i="39"/>
  <c r="E708" i="39"/>
  <c r="I109" i="39"/>
  <c r="F219" i="39"/>
  <c r="D97" i="39"/>
  <c r="G55" i="39"/>
  <c r="I410" i="39"/>
  <c r="H930" i="39"/>
  <c r="I510" i="39"/>
  <c r="F20" i="39"/>
  <c r="H416" i="39"/>
  <c r="F50" i="39"/>
  <c r="H508" i="39"/>
  <c r="I117" i="39"/>
  <c r="I32" i="39"/>
  <c r="H219" i="39"/>
  <c r="I619" i="39"/>
  <c r="I818" i="39"/>
  <c r="F592" i="39"/>
  <c r="I357" i="39"/>
  <c r="I394" i="39"/>
  <c r="I733" i="39"/>
  <c r="I13" i="39"/>
  <c r="F223" i="39"/>
  <c r="H77" i="39"/>
  <c r="G147" i="39"/>
  <c r="H543" i="39"/>
  <c r="C924" i="39"/>
  <c r="D441" i="39"/>
  <c r="E127" i="39"/>
  <c r="H297" i="39"/>
  <c r="H383" i="39"/>
  <c r="E583" i="39"/>
  <c r="F800" i="39"/>
  <c r="H160" i="39"/>
  <c r="F616" i="39"/>
  <c r="G107" i="39"/>
  <c r="G201" i="39"/>
  <c r="F475" i="39"/>
  <c r="D602" i="39"/>
  <c r="H3" i="39"/>
  <c r="H127" i="39"/>
  <c r="E294" i="39"/>
  <c r="F330" i="39"/>
  <c r="I377" i="39"/>
  <c r="I350" i="39"/>
  <c r="E353" i="39"/>
  <c r="F400" i="39"/>
  <c r="F243" i="39"/>
  <c r="I490" i="39"/>
  <c r="D798" i="39"/>
  <c r="I245" i="39"/>
  <c r="G47" i="39"/>
  <c r="G376" i="39"/>
  <c r="I395" i="39"/>
  <c r="E578" i="39"/>
  <c r="F121" i="39"/>
  <c r="I454" i="39"/>
  <c r="H340" i="39"/>
  <c r="G124" i="39"/>
  <c r="E406" i="39"/>
  <c r="I505" i="39"/>
  <c r="H662" i="39"/>
  <c r="D17" i="39"/>
  <c r="E238" i="39"/>
  <c r="G514" i="39"/>
  <c r="G77" i="39"/>
  <c r="I680" i="39"/>
  <c r="F984" i="39"/>
  <c r="H109" i="39"/>
  <c r="F217" i="39"/>
  <c r="I291" i="39"/>
  <c r="I88" i="39"/>
  <c r="F29" i="39"/>
  <c r="H666" i="39"/>
  <c r="G43" i="39"/>
  <c r="F21" i="39"/>
  <c r="F241" i="39"/>
  <c r="F184" i="39"/>
  <c r="E516" i="39"/>
  <c r="H616" i="39"/>
  <c r="F190" i="39"/>
  <c r="I706" i="39"/>
  <c r="H152" i="39"/>
  <c r="H116" i="39"/>
  <c r="I309" i="39"/>
  <c r="I217" i="39"/>
  <c r="E265" i="39"/>
  <c r="F81" i="39"/>
  <c r="H1003" i="39"/>
  <c r="G30" i="39"/>
  <c r="F104" i="39"/>
  <c r="E63" i="39"/>
  <c r="E239" i="39"/>
  <c r="D1002" i="39"/>
  <c r="G547" i="39"/>
  <c r="C585" i="39"/>
  <c r="D247" i="39"/>
  <c r="F32" i="39"/>
  <c r="F445" i="39"/>
  <c r="I547" i="39"/>
  <c r="D319" i="39"/>
  <c r="I193" i="39"/>
  <c r="G158" i="39"/>
  <c r="F926" i="39"/>
  <c r="D122" i="39"/>
  <c r="D127" i="39"/>
  <c r="H200" i="39"/>
  <c r="G230" i="39"/>
  <c r="E23" i="39"/>
  <c r="G22" i="39"/>
  <c r="E38" i="39"/>
  <c r="D20" i="39"/>
  <c r="H132" i="39"/>
  <c r="H190" i="39"/>
  <c r="H579" i="39"/>
  <c r="G529" i="39"/>
  <c r="D540" i="39"/>
  <c r="E554" i="39"/>
  <c r="E345" i="39"/>
  <c r="D299" i="39"/>
  <c r="I89" i="39"/>
  <c r="F968" i="39"/>
  <c r="F85" i="39"/>
  <c r="F90" i="39"/>
  <c r="H290" i="39"/>
  <c r="I120" i="39"/>
  <c r="H64" i="39"/>
  <c r="G461" i="39"/>
  <c r="G242" i="39"/>
  <c r="I94" i="39"/>
  <c r="H232" i="39"/>
  <c r="D984" i="39"/>
  <c r="F509" i="39"/>
  <c r="G9" i="39"/>
  <c r="F46" i="39"/>
  <c r="D480" i="39"/>
  <c r="C460" i="39"/>
  <c r="D666" i="39"/>
  <c r="G745" i="39"/>
  <c r="C250" i="39"/>
  <c r="F74" i="39"/>
  <c r="I732" i="39"/>
  <c r="F478" i="39"/>
  <c r="G294" i="39"/>
  <c r="E176" i="39"/>
  <c r="F126" i="39"/>
  <c r="C947" i="39"/>
  <c r="F519" i="39"/>
  <c r="D458" i="39"/>
  <c r="I316" i="39"/>
  <c r="F99" i="39"/>
  <c r="H12" i="39"/>
  <c r="F656" i="39"/>
  <c r="I22" i="39"/>
  <c r="H360" i="39"/>
  <c r="G662" i="39"/>
  <c r="F137" i="39"/>
  <c r="E104" i="39"/>
  <c r="E11" i="39"/>
  <c r="F395" i="39"/>
  <c r="F406" i="39"/>
  <c r="H239" i="39"/>
  <c r="G56" i="39"/>
  <c r="H400" i="39"/>
  <c r="D601" i="39"/>
  <c r="H318" i="39"/>
  <c r="E140" i="39"/>
  <c r="F386" i="39"/>
  <c r="G38" i="39"/>
  <c r="H369" i="39"/>
  <c r="H784" i="39"/>
  <c r="D56" i="39"/>
  <c r="H145" i="39"/>
  <c r="G128" i="39"/>
  <c r="H532" i="39"/>
  <c r="C90" i="39"/>
  <c r="E348" i="39"/>
  <c r="E248" i="39"/>
  <c r="D371" i="39"/>
  <c r="I74" i="39"/>
  <c r="H359" i="39"/>
  <c r="G50" i="39"/>
  <c r="F281" i="39"/>
  <c r="I313" i="39"/>
  <c r="D453" i="39"/>
  <c r="E581" i="39"/>
  <c r="I176" i="39"/>
  <c r="E81" i="39"/>
  <c r="G435" i="39"/>
  <c r="E67" i="39"/>
  <c r="I388" i="39"/>
  <c r="H872" i="39"/>
  <c r="I378" i="39"/>
  <c r="F227" i="39"/>
  <c r="H467" i="39"/>
  <c r="F502" i="39"/>
  <c r="G270" i="39"/>
  <c r="G322" i="39"/>
  <c r="I533" i="39"/>
  <c r="F506" i="39"/>
  <c r="H60" i="39"/>
  <c r="I64" i="39"/>
  <c r="G197" i="39"/>
  <c r="I165" i="39"/>
  <c r="H393" i="39"/>
  <c r="G115" i="39"/>
  <c r="I204" i="39"/>
  <c r="D756" i="39"/>
  <c r="F435" i="39"/>
  <c r="D216" i="39"/>
  <c r="D39" i="39"/>
  <c r="E827" i="39"/>
  <c r="F795" i="39"/>
  <c r="D132" i="39"/>
  <c r="D893" i="39"/>
  <c r="E33" i="39"/>
  <c r="H984" i="39"/>
  <c r="D423" i="39"/>
  <c r="I355" i="39"/>
  <c r="G109" i="39"/>
  <c r="D139" i="39"/>
  <c r="I63" i="39"/>
  <c r="G263" i="39"/>
  <c r="H850" i="39"/>
  <c r="G524" i="39"/>
  <c r="I739" i="39"/>
  <c r="F73" i="39"/>
  <c r="H83" i="39"/>
  <c r="C505" i="39"/>
  <c r="E288" i="39"/>
  <c r="D64" i="39"/>
  <c r="G709" i="39"/>
  <c r="H13" i="39"/>
  <c r="D37" i="39"/>
  <c r="D272" i="39"/>
  <c r="F4" i="39"/>
  <c r="G85" i="39"/>
  <c r="F315" i="39"/>
  <c r="G48" i="39"/>
  <c r="G86" i="39"/>
  <c r="I311" i="39"/>
  <c r="D217" i="39"/>
  <c r="G140" i="39"/>
  <c r="G450" i="39"/>
  <c r="D576" i="39"/>
  <c r="I91" i="39"/>
  <c r="I788" i="39"/>
  <c r="E253" i="39"/>
  <c r="G506" i="39"/>
  <c r="D775" i="39"/>
  <c r="D259" i="39"/>
  <c r="E36" i="39"/>
  <c r="F2" i="39"/>
  <c r="D274" i="39"/>
  <c r="P27" i="9" l="1"/>
  <c r="R32" i="9"/>
  <c r="P37" i="9"/>
  <c r="L9" i="7"/>
  <c r="O37" i="9"/>
  <c r="R37" i="9"/>
  <c r="H20" i="7"/>
  <c r="H10" i="7"/>
  <c r="R27" i="9"/>
  <c r="O27" i="9"/>
  <c r="I6" i="8"/>
  <c r="D7" i="8"/>
  <c r="D9" i="8"/>
  <c r="D8" i="8"/>
  <c r="Q27" i="9"/>
  <c r="K24" i="7"/>
  <c r="K34" i="7"/>
  <c r="G9" i="8"/>
  <c r="G7" i="8"/>
  <c r="G8" i="8"/>
  <c r="G10" i="7"/>
  <c r="L7" i="7"/>
  <c r="G20" i="7"/>
  <c r="I34" i="7"/>
  <c r="I24" i="7"/>
  <c r="L22" i="7"/>
  <c r="I20" i="7"/>
  <c r="I10" i="7"/>
  <c r="E7" i="8"/>
  <c r="E8" i="8"/>
  <c r="E9" i="8"/>
  <c r="J24" i="7"/>
  <c r="J34" i="7"/>
  <c r="L23" i="7"/>
  <c r="F7" i="8"/>
  <c r="F8" i="8"/>
  <c r="F9" i="8"/>
  <c r="H24" i="7"/>
  <c r="H34" i="7"/>
  <c r="T27" i="9"/>
  <c r="O32" i="9"/>
  <c r="S37" i="9"/>
  <c r="L8" i="7"/>
  <c r="Q37" i="9"/>
  <c r="G24" i="7"/>
  <c r="L21" i="7"/>
  <c r="L34" i="7" s="1"/>
  <c r="G34" i="7"/>
  <c r="S32" i="9"/>
  <c r="T37" i="9"/>
  <c r="Q32" i="9"/>
  <c r="T32" i="9"/>
  <c r="S27" i="9"/>
  <c r="H7" i="8"/>
  <c r="H8" i="8"/>
  <c r="H9" i="8"/>
  <c r="J20" i="7"/>
  <c r="J10" i="7"/>
  <c r="I6" i="6"/>
  <c r="T49" i="9"/>
  <c r="K20" i="7"/>
  <c r="K10" i="7"/>
  <c r="T50" i="9"/>
  <c r="P32" i="9"/>
  <c r="I51" i="9"/>
  <c r="B51" i="9"/>
  <c r="G11" i="8" l="1"/>
  <c r="L24" i="7"/>
  <c r="B37" i="9"/>
  <c r="B32" i="9"/>
  <c r="V51" i="9"/>
  <c r="O51" i="9"/>
  <c r="S51" i="9"/>
  <c r="P51" i="9"/>
  <c r="Q51" i="9"/>
  <c r="R51" i="9"/>
  <c r="H11" i="8"/>
  <c r="G35" i="7"/>
  <c r="H35" i="7"/>
  <c r="H40" i="7" s="1"/>
  <c r="E11" i="8"/>
  <c r="L20" i="7"/>
  <c r="I8" i="8"/>
  <c r="D11" i="8"/>
  <c r="I11" i="8" s="1"/>
  <c r="I9" i="8"/>
  <c r="L10" i="7"/>
  <c r="F11" i="8"/>
  <c r="I7" i="8"/>
  <c r="J35" i="7"/>
  <c r="J40" i="7" s="1"/>
  <c r="I35" i="7"/>
  <c r="I40" i="7" s="1"/>
  <c r="B27" i="9"/>
  <c r="K35" i="7"/>
  <c r="K40" i="7" s="1"/>
  <c r="L35" i="7" l="1"/>
  <c r="G40" i="7"/>
  <c r="L40" i="7" s="1"/>
  <c r="T51" i="9"/>
  <c r="B52" i="9"/>
  <c r="I52" i="9"/>
  <c r="S52" i="9" l="1"/>
  <c r="Q52" i="9"/>
  <c r="R52" i="9"/>
  <c r="P52" i="9"/>
  <c r="O52" i="9"/>
  <c r="V52" i="9"/>
  <c r="M34" i="7"/>
  <c r="M20" i="7"/>
  <c r="M37" i="7"/>
  <c r="M39" i="7"/>
  <c r="T52" i="9" l="1"/>
  <c r="B53" i="9"/>
  <c r="I53" i="9"/>
  <c r="P53" i="9" l="1"/>
  <c r="P46" i="9" s="1"/>
  <c r="P47" i="9" s="1"/>
  <c r="Q53" i="9"/>
  <c r="Q46" i="9" s="1"/>
  <c r="Q47" i="9" s="1"/>
  <c r="S53" i="9"/>
  <c r="S46" i="9" s="1"/>
  <c r="S47" i="9" s="1"/>
  <c r="O53" i="9"/>
  <c r="R53" i="9"/>
  <c r="R46" i="9" s="1"/>
  <c r="R47" i="9" s="1"/>
  <c r="V53" i="9"/>
  <c r="T53" i="9" l="1"/>
  <c r="T46" i="9" s="1"/>
  <c r="T47" i="9" s="1"/>
  <c r="O46" i="9"/>
  <c r="O47" i="9" s="1"/>
  <c r="B54" i="9"/>
  <c r="I54" i="9"/>
  <c r="B47" i="9" l="1"/>
  <c r="P54" i="9"/>
  <c r="Q54" i="9"/>
  <c r="O54" i="9"/>
  <c r="R54" i="9"/>
  <c r="S54" i="9"/>
  <c r="V54" i="9"/>
  <c r="T54" i="9" l="1"/>
  <c r="B55" i="9"/>
  <c r="I55" i="9"/>
  <c r="P55" i="9" l="1"/>
  <c r="R55" i="9"/>
  <c r="S55" i="9"/>
  <c r="Q55" i="9"/>
  <c r="O55" i="9"/>
  <c r="V55" i="9"/>
  <c r="I56" i="9"/>
  <c r="B56" i="9"/>
  <c r="T55" i="9" l="1"/>
  <c r="V56" i="9"/>
  <c r="Q56" i="9"/>
  <c r="R56" i="9"/>
  <c r="P56" i="9"/>
  <c r="S56" i="9"/>
  <c r="O56" i="9"/>
  <c r="T56" i="9" l="1"/>
  <c r="B57" i="9"/>
  <c r="I57" i="9"/>
  <c r="R57" i="9" l="1"/>
  <c r="S57" i="9"/>
  <c r="Q57" i="9"/>
  <c r="P57" i="9"/>
  <c r="O57" i="9"/>
  <c r="V57" i="9"/>
  <c r="I58" i="9"/>
  <c r="B58" i="9"/>
  <c r="T57" i="9" l="1"/>
  <c r="V58" i="9"/>
  <c r="S58" i="9"/>
  <c r="P58" i="9"/>
  <c r="O58" i="9"/>
  <c r="R58" i="9"/>
  <c r="Q58" i="9"/>
  <c r="T58" i="9" l="1"/>
  <c r="B59" i="9"/>
  <c r="I59" i="9"/>
  <c r="S59" i="9" l="1"/>
  <c r="R59" i="9"/>
  <c r="P59" i="9"/>
  <c r="Q59" i="9"/>
  <c r="O59" i="9"/>
  <c r="V59" i="9"/>
  <c r="B60" i="9"/>
  <c r="I60" i="9"/>
  <c r="T59" i="9" l="1"/>
  <c r="P60" i="9"/>
  <c r="R60" i="9"/>
  <c r="O60" i="9"/>
  <c r="S60" i="9"/>
  <c r="Q60" i="9"/>
  <c r="V60" i="9"/>
  <c r="I61" i="9"/>
  <c r="B61" i="9"/>
  <c r="T60" i="9" l="1"/>
  <c r="V61" i="9"/>
  <c r="S61" i="9"/>
  <c r="O61" i="9"/>
  <c r="R61" i="9"/>
  <c r="P61" i="9"/>
  <c r="Q61" i="9"/>
  <c r="T61" i="9" l="1"/>
  <c r="B62" i="9"/>
  <c r="I62" i="9"/>
  <c r="O62" i="9" l="1"/>
  <c r="P62" i="9"/>
  <c r="Q62" i="9"/>
  <c r="S62" i="9"/>
  <c r="R62" i="9"/>
  <c r="V62" i="9"/>
  <c r="T62" i="9" l="1"/>
  <c r="I63" i="9"/>
  <c r="B63" i="9"/>
  <c r="V63" i="9" l="1"/>
  <c r="R63" i="9"/>
  <c r="P63" i="9"/>
  <c r="O63" i="9"/>
  <c r="S63" i="9"/>
  <c r="Q63" i="9"/>
  <c r="T63" i="9" l="1"/>
  <c r="B64" i="9"/>
  <c r="I64" i="9"/>
  <c r="P64" i="9" l="1"/>
  <c r="Q64" i="9"/>
  <c r="O64" i="9"/>
  <c r="R64" i="9"/>
  <c r="S64" i="9"/>
  <c r="V64" i="9"/>
  <c r="B65" i="9"/>
  <c r="I65" i="9"/>
  <c r="T64" i="9" l="1"/>
  <c r="R65" i="9"/>
  <c r="S65" i="9"/>
  <c r="Q65" i="9"/>
  <c r="O65" i="9"/>
  <c r="P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<sst xmlns="http://schemas.openxmlformats.org/spreadsheetml/2006/main" count="22788" uniqueCount="2757">
  <si>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</si>
  <si>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</si>
  <si>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</si>
  <si>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</si>
  <si>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</si>
  <si>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</si>
  <si>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</si>
  <si>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</si>
  <si>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</si>
  <si>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</si>
  <si>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</si>
  <si>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</si>
  <si>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</si>
  <si>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</si>
  <si>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</si>
  <si>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</si>
  <si>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</si>
  <si>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</si>
  <si>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</si>
  <si>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</si>
  <si>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</si>
  <si>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</si>
  <si>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</si>
  <si>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</si>
  <si>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</si>
  <si>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</si>
  <si>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</si>
  <si>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</si>
  <si>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</si>
  <si>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</si>
  <si>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</si>
  <si>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</si>
  <si>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</si>
  <si>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</si>
  <si>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</si>
  <si>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</si>
  <si>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</si>
  <si>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</si>
  <si>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</si>
  <si>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</si>
  <si>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</si>
  <si>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</si>
  <si>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</si>
  <si>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</si>
  <si>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</si>
  <si>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</si>
  <si>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</si>
  <si>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</si>
  <si>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</si>
  <si>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</si>
  <si>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</si>
  <si>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</si>
  <si>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</si>
  <si>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</si>
  <si>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</si>
  <si>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</si>
  <si>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</si>
  <si>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</si>
  <si>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</si>
  <si>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</si>
  <si>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</si>
  <si>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</si>
  <si>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</si>
  <si>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</si>
  <si>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</si>
  <si>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</si>
  <si>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</si>
  <si>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</si>
  <si>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</si>
  <si>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</si>
  <si>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</si>
  <si>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</si>
  <si>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</si>
  <si>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</si>
  <si>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</si>
  <si>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</si>
  <si>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</si>
  <si>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</si>
  <si>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</si>
  <si>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</si>
  <si>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</si>
  <si>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</si>
  <si>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</si>
  <si>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</si>
  <si>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</si>
  <si>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</si>
  <si>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</si>
  <si>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</si>
  <si>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</si>
  <si>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</si>
  <si>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</si>
  <si>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</si>
  <si>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</si>
  <si>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</si>
  <si>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</si>
  <si>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</si>
  <si>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</si>
  <si>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</si>
  <si>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</si>
  <si>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</si>
  <si>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</si>
  <si>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</si>
  <si>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</si>
  <si>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</si>
  <si>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</si>
  <si>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</si>
  <si>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</si>
  <si>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</si>
  <si>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</si>
  <si>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</si>
  <si>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</si>
  <si>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</si>
  <si>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</si>
  <si>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</si>
  <si>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</si>
  <si>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</si>
  <si>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</si>
  <si>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</si>
  <si>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</si>
  <si>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</si>
  <si>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</si>
  <si>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</si>
  <si>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</si>
  <si>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</si>
  <si>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</si>
  <si>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</si>
  <si>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</si>
  <si>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</si>
  <si>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</si>
  <si>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</si>
  <si>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</si>
  <si>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</si>
  <si>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</si>
  <si>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</si>
  <si>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</si>
  <si>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</si>
  <si>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</si>
  <si>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</si>
  <si>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</si>
  <si>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</si>
  <si>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</si>
  <si>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</si>
  <si>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</si>
  <si>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</si>
  <si>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</si>
  <si>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</si>
  <si>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</si>
  <si>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</si>
  <si>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</si>
  <si>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</si>
  <si>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</si>
  <si>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</si>
  <si>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</si>
  <si>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</si>
  <si>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</si>
  <si>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</si>
  <si>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</si>
  <si>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</si>
  <si>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</si>
  <si>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</si>
  <si>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</si>
  <si>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</si>
  <si>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</si>
  <si>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</si>
  <si>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</si>
  <si>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</si>
  <si>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</si>
  <si>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</si>
  <si>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</si>
  <si>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</si>
  <si>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</si>
  <si>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</si>
  <si>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</si>
  <si>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</si>
  <si>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</si>
  <si>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</si>
  <si>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</si>
  <si>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</si>
  <si>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</si>
  <si>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</si>
  <si>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</si>
  <si>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</si>
  <si>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</si>
  <si>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</si>
  <si>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</si>
  <si>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</si>
  <si>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</si>
  <si>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</si>
  <si>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</si>
  <si>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</si>
  <si>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</si>
  <si>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</si>
  <si>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</si>
  <si>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</si>
  <si>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</si>
  <si>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</si>
  <si>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</si>
  <si>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</si>
  <si>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</si>
  <si>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</si>
  <si>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</si>
  <si>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</si>
  <si>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</si>
  <si>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</si>
  <si>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</si>
  <si>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</si>
  <si>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</si>
  <si>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</si>
  <si>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</si>
  <si>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</si>
  <si>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</si>
  <si>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</si>
  <si>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</si>
  <si>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</si>
  <si>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</si>
  <si>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</si>
  <si>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</si>
  <si>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</si>
  <si>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</si>
  <si>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</si>
  <si>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</si>
  <si>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</si>
  <si>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</si>
  <si>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</si>
  <si>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</si>
  <si>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</si>
  <si>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</si>
  <si>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</si>
  <si>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</si>
  <si>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</si>
  <si>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</si>
  <si>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</si>
  <si>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</si>
  <si>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</si>
  <si>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</si>
  <si>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</si>
  <si>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</si>
  <si>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</si>
  <si>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</si>
  <si>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</si>
  <si>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</si>
  <si>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</si>
  <si>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</si>
  <si>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</si>
  <si>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</si>
  <si>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</si>
  <si>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</si>
  <si>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</si>
  <si>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</si>
  <si>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</si>
  <si>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</si>
  <si>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</si>
  <si>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</si>
  <si>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</si>
  <si>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</si>
  <si>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</si>
  <si>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</si>
  <si>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</si>
  <si>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</si>
  <si>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</si>
  <si>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</si>
  <si>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</si>
  <si>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</si>
  <si>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</si>
  <si>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</si>
  <si>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</si>
  <si>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</si>
  <si>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</si>
  <si>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</si>
  <si>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</si>
  <si>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</si>
  <si>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</si>
  <si>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</si>
  <si>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</si>
  <si>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</si>
  <si>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</si>
  <si>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</si>
  <si>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</si>
  <si>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</si>
  <si>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</si>
  <si>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</si>
  <si>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</si>
  <si>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</si>
  <si>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</si>
  <si>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</si>
  <si>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</si>
  <si>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</si>
  <si>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</si>
  <si>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</si>
  <si>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</si>
  <si>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</si>
  <si>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</si>
  <si>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</si>
  <si>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</si>
  <si>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</si>
  <si>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</si>
  <si>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</si>
  <si>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</si>
  <si>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</si>
  <si>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</si>
  <si>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</si>
  <si>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</si>
  <si>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</si>
  <si>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</si>
  <si>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</si>
  <si>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</si>
  <si>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</si>
  <si>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</si>
  <si>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</si>
  <si>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</si>
  <si>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</si>
  <si>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</si>
  <si>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</si>
  <si>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</si>
  <si>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</si>
  <si>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</si>
  <si>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</si>
  <si>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</si>
  <si>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</si>
  <si>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</si>
  <si>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</si>
  <si>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</si>
  <si>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</si>
  <si>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</si>
  <si>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</si>
  <si>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</si>
  <si>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</si>
  <si>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</si>
  <si>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</si>
  <si>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</si>
  <si>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</si>
  <si>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</si>
  <si>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</si>
  <si>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</si>
  <si>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</si>
  <si>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</si>
  <si>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</si>
  <si>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</si>
  <si>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</si>
  <si>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</si>
  <si>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</si>
  <si>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</si>
  <si>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</si>
  <si>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</si>
  <si>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</si>
  <si>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</si>
  <si>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</si>
  <si>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</si>
  <si>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</si>
  <si>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</si>
  <si>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</si>
  <si>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</si>
  <si>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</si>
  <si>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</si>
  <si>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</si>
  <si>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</si>
  <si>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</si>
  <si>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</si>
  <si>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</si>
  <si>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</si>
  <si>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</si>
  <si>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</si>
  <si>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</si>
  <si>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</si>
  <si>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</si>
  <si>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</si>
  <si>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</si>
  <si>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</si>
  <si>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</si>
  <si>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</si>
  <si>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</si>
  <si>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</si>
  <si>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</si>
  <si>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</si>
  <si>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</si>
  <si>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</si>
  <si>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</si>
  <si>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</si>
  <si>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</si>
  <si>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</si>
  <si>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</si>
  <si>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</si>
  <si>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</si>
  <si>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</si>
  <si>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</si>
  <si>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</si>
  <si>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</si>
  <si>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</si>
  <si>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</si>
  <si>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</si>
  <si>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</si>
  <si>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</si>
  <si>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</si>
  <si>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</si>
  <si>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</si>
  <si>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</si>
  <si>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</si>
  <si>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</si>
  <si>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</si>
  <si>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</si>
  <si>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</si>
  <si>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</si>
  <si>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</si>
  <si>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</si>
  <si>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</si>
  <si>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</si>
  <si>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</si>
  <si>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</si>
  <si>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</si>
  <si>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</si>
  <si>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</si>
  <si>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</si>
  <si>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</si>
  <si>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</si>
  <si>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</si>
  <si>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</si>
  <si>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</si>
  <si>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</si>
  <si>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</si>
  <si>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</si>
  <si>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</si>
  <si>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</si>
  <si>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</si>
  <si>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</si>
  <si>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</si>
  <si>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</si>
  <si>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</si>
  <si>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</si>
  <si>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</si>
  <si>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</si>
  <si>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</si>
  <si>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</si>
  <si>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</si>
  <si>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</si>
  <si>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</si>
  <si>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</si>
  <si>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</si>
  <si>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</si>
  <si>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</si>
  <si>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</si>
  <si>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</si>
  <si>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</si>
  <si>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</si>
  <si>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</si>
  <si>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</si>
  <si>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</si>
  <si>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</si>
  <si>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</si>
  <si>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</si>
  <si>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</si>
  <si>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</si>
  <si>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</si>
  <si>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</si>
  <si>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</si>
  <si>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</si>
  <si>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</si>
  <si>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</si>
  <si>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</si>
  <si>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</si>
  <si>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</si>
  <si>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</si>
  <si>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</si>
  <si>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</si>
  <si>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</si>
  <si>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</si>
  <si>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</si>
  <si>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</si>
  <si>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</si>
  <si>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</si>
  <si>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</si>
  <si>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</si>
  <si>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</si>
  <si>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</si>
  <si>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</si>
  <si>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</si>
  <si>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</si>
  <si>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</si>
  <si>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</si>
  <si>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</si>
  <si>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</si>
  <si>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</si>
  <si>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</si>
  <si>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</si>
  <si>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</si>
  <si>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</si>
  <si>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</si>
  <si>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</si>
  <si>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</si>
  <si>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</si>
  <si>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</si>
  <si>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</si>
  <si>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</si>
  <si>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</si>
  <si>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</si>
  <si>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</si>
  <si>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</si>
  <si>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</si>
  <si>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</si>
  <si>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</si>
  <si>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</si>
  <si>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</si>
  <si>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</si>
  <si>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</si>
  <si>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</si>
  <si>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</si>
  <si>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</si>
  <si>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</si>
  <si>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</si>
  <si>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</si>
  <si>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</si>
  <si>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</si>
  <si>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</si>
  <si>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</si>
  <si>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</si>
  <si>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</si>
  <si>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</si>
  <si>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</si>
  <si>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</si>
  <si>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</si>
  <si>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</si>
  <si>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</si>
  <si>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</si>
  <si>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</si>
  <si>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</si>
  <si>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</si>
  <si>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</si>
  <si>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</si>
  <si>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</si>
  <si>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</si>
  <si>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</si>
  <si>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</si>
  <si>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</si>
  <si>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</si>
  <si>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</si>
  <si>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</si>
  <si>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</si>
  <si>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</si>
  <si>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</si>
  <si>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</si>
  <si>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</si>
  <si>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</si>
  <si>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</si>
  <si>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</si>
  <si>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</si>
  <si>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</si>
  <si>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</si>
  <si>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</si>
  <si>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</si>
  <si>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</si>
  <si>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</si>
  <si>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</si>
  <si>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</si>
  <si>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</si>
  <si>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</si>
  <si>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</si>
  <si>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</si>
  <si>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</si>
  <si>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</si>
  <si>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</si>
  <si>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</si>
  <si>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</si>
  <si>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</si>
  <si>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</si>
  <si>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</si>
  <si>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</si>
  <si>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</si>
  <si>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</si>
  <si>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</si>
  <si>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</si>
  <si>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</si>
  <si>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</si>
  <si>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</si>
  <si>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</si>
  <si>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</si>
  <si>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</si>
  <si>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</si>
  <si>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</si>
  <si>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</si>
  <si>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</si>
  <si>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</si>
  <si>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</si>
  <si>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</si>
  <si>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</si>
  <si>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</si>
  <si>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</si>
  <si>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</si>
  <si>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</si>
  <si>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</si>
  <si>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</si>
  <si>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</si>
  <si>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</si>
  <si>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</si>
  <si>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</si>
  <si>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</si>
  <si>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</si>
  <si>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</si>
  <si>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</si>
  <si>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</si>
  <si>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</si>
  <si>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</si>
  <si>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</si>
  <si>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</si>
  <si>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</si>
  <si>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</si>
  <si>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</si>
  <si>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</si>
  <si>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</si>
  <si>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</si>
  <si>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</si>
  <si>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</si>
  <si>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</si>
  <si>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</si>
  <si>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</si>
  <si>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</si>
  <si>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</si>
  <si>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</si>
  <si>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</si>
  <si>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</si>
  <si>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</si>
  <si>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</si>
  <si>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</si>
  <si>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</si>
  <si>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</si>
  <si>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</si>
  <si>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</si>
  <si>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</si>
  <si>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</si>
  <si>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</si>
  <si>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</si>
  <si>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</si>
  <si>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</si>
  <si>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</si>
  <si>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</si>
  <si>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</si>
  <si>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</si>
  <si>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</si>
  <si>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</si>
  <si>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</si>
  <si>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</si>
  <si>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</si>
  <si>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</si>
  <si>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</si>
  <si>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</si>
  <si>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</si>
  <si>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</si>
  <si>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</si>
  <si>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</si>
  <si>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</si>
  <si>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</si>
  <si>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</si>
  <si>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</si>
  <si>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</si>
  <si>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</si>
  <si>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</si>
  <si>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</si>
  <si>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</si>
  <si>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</si>
  <si>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</si>
  <si>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</si>
  <si>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</si>
  <si>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</si>
  <si>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</si>
  <si>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</si>
  <si>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</si>
  <si>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</si>
  <si>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</si>
  <si>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</si>
  <si>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</si>
  <si>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</si>
  <si>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</si>
  <si>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</si>
  <si>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</si>
  <si>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</si>
  <si>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</si>
  <si>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</si>
  <si>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</si>
  <si>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</si>
  <si>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</si>
  <si>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</si>
  <si>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</si>
  <si>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</si>
  <si>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</si>
  <si>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</si>
  <si>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</si>
  <si>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</si>
  <si>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</si>
  <si>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</si>
  <si>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</si>
  <si>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</si>
  <si>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</si>
  <si>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</si>
  <si>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</si>
  <si>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</si>
  <si>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</si>
  <si>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</si>
  <si>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</si>
  <si>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</si>
  <si>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</si>
  <si>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</si>
  <si>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</si>
  <si>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</si>
  <si>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</si>
  <si>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</si>
  <si>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</si>
  <si>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</si>
  <si>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</si>
  <si>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</si>
  <si>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</si>
  <si>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</si>
  <si>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</si>
  <si>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</si>
  <si>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</si>
  <si>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</si>
  <si>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</si>
  <si>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</si>
  <si>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</si>
  <si>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</si>
  <si>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</si>
  <si>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</si>
  <si>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</si>
  <si>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</si>
  <si>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</si>
  <si>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</si>
  <si>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</si>
  <si>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</si>
  <si>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</si>
  <si>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</si>
  <si>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</si>
  <si>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</si>
  <si>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</si>
  <si>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</si>
  <si>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</si>
  <si>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</si>
  <si>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</si>
  <si>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</si>
  <si>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</si>
  <si>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</si>
  <si>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</si>
  <si>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</si>
  <si>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</si>
  <si>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</si>
  <si>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</si>
  <si>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</si>
  <si>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</si>
  <si>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</si>
  <si>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</si>
  <si>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</si>
  <si>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</si>
  <si>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</si>
  <si>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</si>
  <si>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</si>
  <si>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</si>
  <si>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</si>
  <si>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</si>
  <si>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</si>
  <si>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</si>
  <si>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</si>
  <si>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</si>
  <si>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</si>
  <si>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</si>
  <si>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</si>
  <si>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</si>
  <si>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</si>
  <si>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</si>
  <si>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</si>
  <si>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</si>
  <si>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</si>
  <si>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</si>
  <si>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</si>
  <si>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</si>
  <si>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</si>
  <si>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</si>
  <si>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</si>
  <si>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</si>
  <si>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</si>
  <si>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</si>
  <si>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</si>
  <si>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</si>
  <si>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</si>
  <si>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</si>
  <si>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</si>
  <si>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</si>
  <si>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</si>
  <si>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</si>
  <si>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</si>
  <si>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</si>
  <si>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</si>
  <si>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</si>
  <si>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</si>
  <si>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</si>
  <si>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</si>
  <si>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</si>
  <si>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</si>
  <si>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</si>
  <si>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</si>
  <si>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</si>
  <si>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</si>
  <si>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</si>
  <si>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</si>
  <si>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</si>
  <si>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</si>
  <si>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</si>
  <si>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</si>
  <si>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</si>
  <si>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</si>
  <si>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</si>
  <si>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</si>
  <si>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</si>
  <si>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</si>
  <si>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</si>
  <si>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</si>
  <si>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</si>
  <si>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</si>
  <si>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</si>
  <si>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</si>
  <si>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</si>
  <si>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</si>
  <si>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</si>
  <si>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</si>
  <si>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</si>
  <si>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</si>
  <si>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</si>
  <si>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</si>
  <si>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</si>
  <si>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</si>
  <si>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</si>
  <si>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</si>
  <si>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</si>
  <si>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</si>
  <si>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</si>
  <si>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</si>
  <si>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</si>
  <si>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</si>
  <si>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</si>
  <si>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</si>
  <si>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</si>
  <si>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</si>
  <si>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</si>
  <si>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</si>
  <si>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</si>
  <si>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</si>
  <si>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</si>
  <si>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</si>
  <si>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</si>
  <si>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</si>
  <si>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</si>
  <si>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</si>
  <si>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</si>
  <si>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</si>
  <si>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</si>
  <si>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</si>
  <si>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</si>
  <si>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</si>
  <si>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</si>
  <si>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</si>
  <si>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</si>
  <si>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</si>
  <si>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</si>
  <si>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</si>
  <si>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</si>
  <si>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</si>
  <si>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</si>
  <si>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</si>
  <si>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</si>
  <si>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</si>
  <si>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</si>
  <si>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</si>
  <si>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</si>
  <si>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</si>
  <si>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</si>
  <si>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</si>
  <si>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</si>
  <si>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</si>
  <si>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</si>
  <si>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</si>
  <si>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</si>
  <si>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</si>
  <si>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</si>
  <si>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</si>
  <si>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</si>
  <si>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</si>
  <si>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</si>
  <si>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</si>
  <si>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</si>
  <si>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</si>
  <si>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</si>
  <si>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</si>
  <si>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</si>
  <si>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</si>
  <si>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</si>
  <si>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</si>
  <si>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</si>
  <si>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</si>
  <si>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</si>
  <si>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</si>
  <si>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</si>
  <si>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</si>
  <si>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</si>
  <si>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</si>
  <si>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</si>
  <si>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</si>
  <si>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</si>
  <si>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</si>
  <si>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</si>
  <si>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</si>
  <si>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</si>
  <si>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</si>
  <si>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</si>
  <si>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</si>
  <si>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</si>
  <si>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</si>
  <si>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</si>
  <si>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</si>
  <si>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</si>
  <si>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</si>
  <si>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</si>
  <si>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</si>
  <si>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</si>
  <si>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</si>
  <si>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</si>
  <si>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</si>
  <si>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</si>
  <si>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</si>
  <si>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</si>
  <si>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</si>
  <si>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</si>
  <si>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</si>
  <si>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</si>
  <si>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</si>
  <si>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</si>
  <si>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</si>
  <si>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</si>
  <si>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</si>
  <si>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</si>
  <si>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</si>
  <si>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</si>
  <si>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</si>
  <si>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</si>
  <si>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</si>
  <si>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</si>
  <si>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</si>
  <si>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</si>
  <si>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</si>
  <si>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</si>
  <si>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</si>
  <si>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</si>
  <si>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</si>
  <si>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</si>
  <si>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</si>
  <si>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</si>
  <si>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</si>
  <si>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</si>
  <si>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</si>
  <si>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</si>
  <si>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</si>
  <si>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</si>
  <si>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</si>
  <si>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</si>
  <si>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</si>
  <si>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</si>
  <si>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</si>
  <si>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</si>
  <si>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</si>
  <si>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</si>
  <si>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</si>
  <si>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</si>
  <si>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</si>
  <si>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</si>
  <si>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</si>
  <si>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</si>
  <si>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</si>
  <si>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</si>
  <si>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</si>
  <si>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</si>
  <si>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</si>
  <si>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</si>
  <si>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</si>
  <si>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</si>
  <si>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</si>
  <si>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</si>
  <si>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</si>
  <si>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</si>
  <si>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</si>
  <si>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</si>
  <si>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</si>
  <si>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</si>
  <si>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</si>
  <si>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</si>
  <si>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</si>
  <si>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</si>
  <si>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</si>
  <si>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</si>
  <si>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</si>
  <si>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</si>
  <si>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</si>
  <si>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</si>
  <si>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</si>
  <si>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</si>
  <si>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</si>
  <si>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</si>
  <si>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</si>
  <si>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</si>
  <si>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</si>
  <si>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</si>
  <si>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</si>
  <si>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</si>
  <si>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</si>
  <si>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</si>
  <si>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</si>
  <si>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</si>
  <si>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</si>
  <si>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</si>
  <si>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</si>
  <si>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</si>
  <si>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</si>
  <si>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</si>
  <si>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</si>
  <si>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</si>
  <si>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</si>
  <si>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</si>
  <si>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</si>
  <si>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</si>
  <si>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</si>
  <si>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</si>
  <si>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</si>
  <si>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</si>
  <si>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</si>
  <si>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</si>
  <si>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</si>
  <si>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</si>
  <si>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</si>
  <si>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</si>
  <si>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</si>
  <si>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</si>
  <si>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</si>
  <si>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</si>
  <si>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</si>
  <si>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</si>
  <si>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</si>
  <si>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</si>
  <si>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</si>
  <si>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</si>
  <si>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</si>
  <si>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</si>
  <si>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</si>
  <si>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</si>
  <si>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</si>
  <si>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</si>
  <si>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</si>
  <si>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</si>
  <si>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</si>
  <si>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</si>
  <si>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</si>
  <si>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</si>
  <si>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</si>
  <si>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</si>
  <si>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</si>
  <si>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</si>
  <si>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</si>
  <si>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</si>
  <si>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</si>
  <si>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</si>
  <si>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</si>
  <si>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</si>
  <si>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</si>
  <si>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</si>
  <si>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</si>
  <si>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</si>
  <si>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</si>
  <si>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</si>
  <si>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</si>
  <si>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</si>
  <si>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</si>
  <si>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</si>
  <si>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</si>
  <si>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</si>
  <si>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</si>
  <si>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</si>
  <si>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</si>
  <si>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</si>
  <si>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</si>
  <si>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</si>
  <si>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</si>
  <si>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</si>
  <si>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</si>
  <si>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</si>
  <si>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</si>
  <si>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</si>
  <si>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</si>
  <si>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</si>
  <si>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</si>
  <si>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</si>
  <si>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</si>
  <si>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</si>
  <si>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</si>
  <si>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</si>
  <si>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</si>
  <si>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</si>
  <si>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</si>
  <si>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</si>
  <si>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</si>
  <si>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</si>
  <si>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</si>
  <si>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</si>
  <si>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</si>
  <si>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</si>
  <si>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</si>
  <si>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</si>
  <si>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</si>
  <si>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</si>
  <si>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</si>
  <si>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</si>
  <si>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</si>
  <si>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</si>
  <si>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</si>
  <si>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</si>
  <si>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</si>
  <si>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</si>
  <si>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</si>
  <si>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</si>
  <si>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</si>
  <si>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</si>
  <si>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</si>
  <si>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</si>
  <si>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</si>
  <si>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</si>
  <si>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</si>
  <si>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</si>
  <si>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</si>
  <si>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</si>
  <si>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</si>
  <si>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</si>
  <si>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</si>
  <si>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</si>
  <si>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</si>
  <si>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</si>
  <si>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</si>
  <si>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</si>
  <si>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</si>
  <si>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</si>
  <si>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</si>
  <si>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</si>
  <si>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</si>
  <si>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</si>
  <si>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</si>
  <si>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</si>
  <si>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</si>
  <si>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</si>
  <si>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</si>
  <si>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</si>
  <si>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</si>
  <si>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</si>
  <si>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</si>
  <si>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</si>
  <si>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</si>
  <si>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</si>
  <si>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</si>
  <si>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</si>
  <si>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</si>
  <si>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</si>
  <si>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</si>
  <si>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</si>
  <si>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</si>
  <si>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</si>
  <si>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</si>
  <si>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</si>
  <si>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</si>
  <si>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</si>
  <si>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</si>
  <si>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</si>
  <si>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</si>
  <si>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</si>
  <si>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</si>
  <si>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</si>
  <si>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</si>
  <si>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</si>
  <si>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</si>
  <si>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</si>
  <si>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</si>
  <si>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</si>
  <si>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</si>
  <si>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</si>
  <si>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</si>
  <si>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</si>
  <si>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</si>
  <si>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</si>
  <si>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</si>
  <si>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</si>
  <si>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</si>
  <si>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</si>
  <si>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</si>
  <si>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</si>
  <si>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</si>
  <si>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</si>
  <si>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</si>
  <si>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</si>
  <si>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</si>
  <si>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</si>
  <si>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</si>
  <si>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</si>
  <si>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</si>
  <si>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</si>
  <si>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</si>
  <si>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</si>
  <si>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</si>
  <si>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</si>
  <si>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</si>
  <si>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</si>
  <si>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</si>
  <si>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</si>
  <si>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</si>
  <si>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</si>
  <si>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</si>
  <si>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</si>
  <si>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</si>
  <si>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</si>
  <si>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</si>
  <si>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</si>
  <si>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</si>
  <si>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</si>
  <si>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</si>
  <si>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</si>
  <si>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</si>
  <si>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</si>
  <si>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</si>
  <si>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</si>
  <si>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</si>
  <si>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</si>
  <si>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</si>
  <si>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</si>
  <si>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</si>
  <si>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</si>
  <si>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</si>
  <si>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</si>
  <si>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</si>
  <si>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</si>
  <si>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</si>
  <si>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</si>
  <si>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</si>
  <si>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</si>
  <si>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</si>
  <si>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</si>
  <si>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</si>
  <si>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</si>
  <si>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</si>
  <si>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</si>
  <si>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</si>
  <si>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</si>
  <si>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</si>
  <si>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</si>
  <si>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</si>
  <si>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</si>
  <si>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</si>
  <si>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</si>
  <si>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</si>
  <si>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</si>
  <si>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</si>
  <si>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</si>
  <si>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</si>
  <si>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</si>
  <si>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</si>
  <si>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</si>
  <si>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</si>
  <si>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</si>
  <si>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</si>
  <si>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</si>
  <si>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</si>
  <si>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</si>
  <si>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</si>
  <si>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</si>
  <si>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</si>
  <si>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</si>
  <si>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</si>
  <si>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</si>
  <si>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</si>
  <si>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</si>
  <si>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</si>
  <si>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</si>
  <si>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</si>
  <si>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</si>
  <si>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</si>
  <si>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</si>
  <si>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</si>
  <si>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</si>
  <si>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</si>
  <si>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</si>
  <si>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</si>
  <si>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</si>
  <si>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</si>
  <si>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</si>
  <si>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</si>
  <si>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</si>
  <si>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</si>
  <si>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</si>
  <si>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</si>
  <si>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</si>
  <si>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</si>
  <si>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</si>
  <si>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</si>
  <si>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</si>
  <si>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</si>
  <si>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</si>
  <si>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</si>
  <si>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</si>
  <si>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</si>
  <si>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</si>
  <si>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</si>
  <si>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</si>
  <si>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</si>
  <si>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</si>
  <si>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</si>
  <si>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</si>
  <si>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</si>
  <si>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</si>
  <si>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</si>
  <si>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</si>
  <si>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</si>
  <si>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</si>
  <si>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</si>
  <si>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</si>
  <si>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</si>
  <si>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</si>
  <si>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</si>
  <si>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</si>
  <si>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</si>
  <si>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</si>
  <si>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</si>
  <si>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</si>
  <si>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</si>
  <si>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</si>
  <si>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</si>
  <si>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</si>
  <si>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</si>
  <si>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</si>
  <si>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</si>
  <si>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</si>
  <si>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</si>
  <si>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</si>
  <si>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</si>
  <si>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</si>
  <si>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</si>
  <si>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</si>
  <si>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</si>
  <si>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</si>
  <si>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</si>
  <si>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</si>
  <si>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</si>
  <si>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</si>
  <si>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</si>
  <si>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</si>
  <si>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</si>
  <si>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</si>
  <si>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</si>
  <si>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</si>
  <si>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</si>
  <si>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</si>
  <si>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</si>
  <si>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</si>
  <si>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</si>
  <si>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</si>
  <si>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</si>
  <si>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</si>
  <si>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</si>
  <si>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</si>
  <si>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</si>
  <si>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</si>
  <si>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</si>
  <si>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</si>
  <si>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</si>
  <si>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</si>
  <si>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</si>
  <si>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</si>
  <si>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</si>
  <si>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</si>
  <si>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</si>
  <si>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</si>
  <si>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</si>
  <si>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</si>
  <si>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</si>
  <si>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</si>
  <si>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</si>
  <si>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</si>
  <si>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</si>
  <si>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</si>
  <si>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</si>
  <si>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</si>
  <si>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</si>
  <si>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</si>
  <si>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</si>
  <si>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</si>
  <si>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</si>
  <si>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</si>
  <si>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</si>
  <si>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</si>
  <si>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</si>
  <si>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</si>
  <si>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</si>
  <si>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</si>
  <si>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</si>
  <si>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</si>
  <si>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</si>
  <si>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</si>
  <si>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</si>
  <si>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</si>
  <si>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</si>
  <si>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</si>
  <si>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</si>
  <si>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</si>
  <si>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</si>
  <si>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</si>
  <si>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</si>
  <si>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</si>
  <si>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</si>
  <si>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</si>
  <si>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</si>
  <si>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</si>
  <si>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</si>
  <si>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</si>
  <si>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</si>
  <si>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</si>
  <si>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</si>
  <si>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</si>
  <si>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</si>
  <si>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</si>
  <si>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</si>
  <si>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</si>
  <si>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</si>
  <si>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</si>
  <si>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</si>
  <si>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</si>
  <si>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</si>
  <si>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</si>
  <si>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</si>
  <si>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</si>
  <si>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</si>
  <si>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</si>
  <si>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</si>
  <si>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</si>
  <si>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</si>
  <si>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</si>
  <si>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</si>
  <si>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</si>
  <si>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</si>
  <si>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</si>
  <si>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</si>
  <si>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</si>
  <si>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</si>
  <si>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</si>
  <si>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</si>
  <si>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</si>
  <si>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</si>
  <si>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</si>
  <si>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</si>
  <si>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</si>
  <si>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</si>
  <si>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</si>
  <si>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</si>
  <si>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</si>
  <si>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</si>
  <si>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</si>
  <si>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</si>
  <si>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</si>
  <si>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</si>
  <si>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</si>
  <si>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</si>
  <si>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</si>
  <si>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</si>
  <si>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</si>
  <si>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</si>
  <si>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</si>
  <si>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</si>
  <si>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</si>
  <si>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</si>
  <si>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</si>
  <si>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</si>
  <si>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</si>
  <si>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</si>
  <si>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</si>
  <si>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</si>
  <si>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</si>
  <si>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</si>
  <si>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</si>
  <si>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</si>
  <si>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</si>
  <si>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</si>
  <si>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</si>
  <si>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</si>
  <si>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</si>
  <si>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</si>
  <si>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</si>
  <si>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</si>
  <si>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</si>
  <si>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</si>
  <si>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</si>
  <si>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</si>
  <si>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</si>
  <si>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</si>
  <si>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</si>
  <si>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</si>
  <si>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</si>
  <si>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</si>
  <si>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</si>
  <si>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</si>
  <si>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</si>
  <si>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</si>
  <si>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</si>
  <si>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</si>
  <si>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</si>
  <si>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</si>
  <si>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</si>
  <si>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</si>
  <si>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</si>
  <si>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</si>
  <si>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</si>
  <si>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</si>
  <si>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</si>
  <si>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</si>
  <si>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</si>
  <si>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</si>
  <si>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</si>
  <si>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</si>
  <si>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</si>
  <si>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</si>
  <si>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</si>
  <si>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</si>
  <si>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</si>
  <si>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</si>
  <si>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</si>
  <si>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</si>
  <si>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</si>
  <si>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</si>
  <si>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</si>
  <si>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</si>
  <si>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</si>
  <si>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</si>
  <si>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</si>
  <si>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</si>
  <si>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</si>
  <si>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</si>
  <si>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</si>
  <si>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</si>
  <si>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</si>
  <si>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</si>
  <si>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</si>
  <si>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</si>
  <si>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</si>
  <si>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</si>
  <si>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</si>
  <si>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</si>
  <si>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</si>
  <si>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</si>
  <si>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</si>
  <si>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</si>
  <si>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</si>
  <si>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</si>
  <si>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</si>
  <si>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</si>
  <si>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</si>
  <si>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</si>
  <si>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</si>
  <si>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</si>
  <si>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</si>
  <si>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</si>
  <si>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</si>
  <si>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</si>
  <si>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</si>
  <si>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</si>
  <si>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</si>
  <si>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</si>
  <si>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</si>
  <si>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</si>
  <si>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</si>
  <si>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</si>
  <si>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</si>
  <si>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</si>
  <si>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</si>
  <si>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</si>
  <si>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</si>
  <si>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</si>
  <si>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</si>
  <si>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</si>
  <si>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</si>
  <si>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</si>
  <si>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</si>
  <si>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</si>
  <si>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</si>
  <si>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</si>
  <si>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</si>
  <si>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</si>
  <si>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</si>
  <si>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</si>
  <si>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</si>
  <si>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</si>
  <si>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</si>
  <si>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</si>
  <si>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</si>
  <si>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</si>
  <si>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</si>
  <si>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</si>
  <si>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</si>
  <si>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</si>
  <si>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</si>
  <si>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</si>
  <si>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</si>
  <si>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</si>
  <si>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</si>
  <si>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</si>
  <si>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</si>
  <si>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</si>
  <si>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</si>
  <si>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</si>
  <si>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</si>
  <si>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</si>
  <si>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</si>
  <si>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</si>
  <si>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</si>
  <si>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</si>
  <si>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</si>
  <si>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</si>
  <si>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</si>
  <si>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</si>
  <si>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</si>
  <si>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</si>
  <si>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</si>
  <si>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</si>
  <si>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</si>
  <si>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</si>
  <si>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</si>
  <si>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</si>
  <si>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</si>
  <si>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</si>
  <si>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</si>
  <si>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</si>
  <si>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</si>
  <si>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</si>
  <si>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</si>
  <si>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</si>
  <si>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</si>
  <si>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</si>
  <si>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</si>
  <si>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</si>
  <si>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</si>
  <si>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</si>
  <si>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</si>
  <si>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</si>
  <si>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</si>
  <si>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</si>
  <si>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</si>
  <si>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</si>
  <si>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</si>
  <si>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</si>
  <si>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</si>
  <si>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</si>
  <si>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</si>
  <si>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</si>
  <si>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</si>
  <si>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</si>
  <si>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</si>
  <si>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</si>
  <si>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</si>
  <si>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</si>
  <si>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</si>
  <si>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</si>
  <si>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</si>
  <si>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</si>
  <si>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</si>
  <si>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</si>
  <si>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</si>
  <si>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</si>
  <si>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</si>
  <si>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</si>
  <si>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</si>
  <si>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</si>
  <si>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</si>
  <si>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</si>
  <si>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</si>
  <si>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</si>
  <si>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</si>
  <si>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</si>
  <si>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</si>
  <si>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</si>
  <si>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</si>
  <si>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</si>
  <si>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</si>
  <si>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</si>
  <si>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</si>
  <si>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</si>
  <si>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</si>
  <si>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</si>
  <si>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</si>
  <si>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</si>
  <si>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</si>
  <si>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</si>
  <si>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</si>
  <si>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</si>
  <si>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</si>
  <si>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</si>
  <si>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</si>
  <si>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</si>
  <si>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</si>
  <si>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</si>
  <si>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</si>
  <si>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</si>
  <si>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</si>
  <si>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</si>
  <si>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</si>
  <si>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</si>
  <si>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</si>
  <si>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</si>
  <si>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</si>
  <si>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</si>
  <si>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</si>
  <si>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</si>
  <si>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</si>
  <si>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</si>
  <si>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</si>
  <si>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</si>
  <si>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</si>
  <si>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</si>
  <si>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</si>
  <si>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</si>
  <si>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</si>
  <si>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</si>
  <si>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</si>
  <si>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</si>
  <si>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</si>
  <si>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</si>
  <si>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</si>
  <si>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</si>
  <si>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</si>
  <si>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</si>
  <si>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</si>
  <si>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</si>
  <si>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</si>
  <si>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</si>
  <si>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</si>
  <si>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</si>
  <si>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</si>
  <si>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</si>
  <si>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</si>
  <si>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</si>
  <si>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</si>
  <si>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</si>
  <si>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</si>
  <si>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</si>
  <si>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</si>
  <si>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</si>
  <si>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</si>
  <si>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</si>
  <si>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</si>
  <si>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</si>
  <si>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</si>
  <si>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</si>
  <si>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</si>
  <si>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</si>
  <si>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</si>
  <si>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</si>
  <si>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</si>
  <si>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</si>
  <si>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</si>
  <si>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</si>
  <si>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</si>
  <si>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</si>
  <si>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</si>
  <si>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</si>
  <si>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</si>
  <si>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</si>
  <si>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</si>
  <si>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</si>
  <si>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</si>
  <si>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</si>
  <si>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</si>
  <si>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</si>
  <si>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</si>
  <si>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</si>
  <si>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</si>
  <si>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</si>
  <si>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</si>
  <si>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</si>
  <si>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</si>
  <si>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</si>
  <si>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</si>
  <si>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</si>
  <si>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</si>
  <si>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</si>
  <si>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</si>
  <si>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</si>
  <si>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</si>
  <si>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</si>
  <si>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</si>
  <si>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</si>
  <si>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</si>
  <si>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</si>
  <si>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</si>
  <si>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</si>
  <si>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</si>
  <si>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</si>
  <si>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</si>
  <si>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</si>
  <si>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</si>
  <si>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</si>
  <si>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</si>
  <si>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</si>
  <si>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</si>
  <si>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</si>
  <si>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</si>
  <si>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</si>
  <si>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</si>
  <si>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</si>
  <si>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</si>
  <si>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</si>
  <si>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</si>
  <si>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</si>
  <si>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</si>
  <si>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</si>
  <si>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</si>
  <si>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</si>
  <si>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</si>
  <si>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</si>
  <si>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</si>
  <si>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</si>
  <si>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</si>
  <si>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</si>
  <si>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</si>
  <si>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</si>
  <si>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</si>
  <si>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</si>
  <si>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</si>
  <si>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</si>
  <si>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</si>
  <si>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</si>
  <si>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</si>
  <si>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</si>
  <si>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</si>
  <si>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</si>
  <si>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</si>
  <si>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</si>
  <si>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</si>
  <si>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</si>
  <si>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</si>
  <si>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</si>
  <si>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</si>
  <si>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</si>
  <si>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</si>
  <si>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</si>
  <si>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</si>
  <si>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</si>
  <si>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</si>
  <si>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</si>
  <si>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</si>
  <si>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</si>
  <si>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</si>
  <si>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</si>
  <si>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</si>
  <si>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</si>
  <si>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</si>
  <si>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</si>
  <si>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</si>
  <si>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</si>
  <si>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</si>
  <si>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</si>
  <si>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</si>
  <si>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</si>
  <si>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</si>
  <si>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</si>
  <si>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</si>
  <si>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</si>
  <si>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</si>
  <si>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</si>
  <si>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</si>
  <si>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</si>
  <si>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</si>
  <si>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</si>
  <si>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</si>
  <si>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</si>
  <si>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</si>
  <si>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</si>
  <si>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</si>
  <si>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</si>
  <si>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</si>
  <si>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</si>
  <si>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</si>
  <si>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</si>
  <si>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</si>
  <si>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</si>
  <si>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</si>
  <si>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</si>
  <si>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</si>
  <si>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</si>
  <si>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</si>
  <si>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</si>
  <si>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</si>
  <si>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</si>
  <si>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</si>
  <si>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</si>
  <si>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</si>
  <si>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</si>
  <si>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</si>
  <si>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</si>
  <si>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</si>
  <si>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</si>
  <si>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</si>
  <si>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</si>
  <si>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</si>
  <si>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</si>
  <si>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</si>
  <si>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</si>
  <si>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</si>
  <si>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</si>
  <si>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</si>
  <si>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</si>
  <si>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</si>
  <si>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</si>
  <si>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</si>
  <si>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</si>
  <si>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</si>
  <si>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</si>
  <si>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</si>
  <si>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</si>
  <si>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</si>
  <si>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</si>
  <si>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</si>
  <si>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</si>
  <si>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</si>
  <si>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</si>
  <si>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</si>
  <si>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</si>
  <si>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</si>
  <si>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</si>
  <si>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</si>
  <si>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</si>
  <si>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</si>
  <si>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</si>
  <si>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</si>
  <si>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</si>
  <si>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</si>
  <si>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</si>
  <si>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</si>
  <si>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</si>
  <si>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</si>
  <si>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</si>
  <si>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</si>
  <si>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</si>
  <si>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</si>
  <si>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</si>
  <si>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</si>
  <si>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</si>
  <si>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</si>
  <si>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</si>
  <si>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</si>
  <si>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</si>
  <si>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</si>
  <si>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</si>
  <si>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</si>
  <si>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</si>
  <si>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</si>
  <si>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</si>
  <si>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</si>
  <si>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</si>
  <si>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</si>
  <si>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</si>
  <si>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</si>
  <si>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</si>
  <si>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</si>
  <si>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</si>
  <si>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</si>
  <si>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</si>
  <si>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</si>
  <si>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</si>
  <si>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</si>
  <si>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</si>
  <si>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</si>
  <si>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</si>
  <si>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</si>
  <si>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</si>
  <si>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</si>
  <si>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</si>
  <si>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</si>
  <si>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</si>
  <si>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</si>
  <si>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</si>
  <si>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</si>
  <si>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</si>
  <si>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</si>
  <si>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</si>
  <si>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</si>
  <si>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</si>
  <si>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</si>
  <si>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</si>
  <si>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</si>
  <si>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</si>
  <si>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</si>
  <si>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</si>
  <si>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</si>
  <si>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</si>
  <si>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</si>
  <si>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</si>
  <si>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</si>
  <si>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</si>
  <si>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</si>
  <si>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</si>
  <si>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</si>
  <si>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</si>
  <si>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</si>
  <si>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</si>
  <si>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</si>
  <si>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</si>
  <si>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</si>
  <si>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</si>
  <si>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</si>
  <si>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</si>
  <si>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</si>
  <si>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</si>
  <si>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</si>
  <si>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</si>
  <si>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</si>
  <si>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</si>
  <si>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</si>
  <si>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</si>
  <si>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</si>
  <si>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</si>
  <si>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</si>
  <si>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</si>
  <si>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</si>
  <si>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</si>
  <si>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</si>
  <si>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</si>
  <si>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</si>
  <si>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</si>
  <si>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</si>
  <si>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</si>
  <si>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</si>
  <si>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</si>
  <si>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</si>
  <si>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</si>
  <si>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</si>
  <si>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</si>
  <si>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</si>
  <si>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</si>
  <si>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</si>
  <si>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</si>
  <si>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</si>
  <si>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</si>
  <si>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</si>
  <si>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</si>
  <si>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</si>
  <si>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</si>
  <si>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</si>
  <si>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</si>
  <si>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</si>
  <si>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</si>
  <si>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</si>
  <si>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</si>
  <si>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</si>
  <si>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</si>
  <si>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</si>
  <si>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</si>
  <si>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</si>
  <si>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</si>
  <si>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</si>
  <si>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</si>
  <si>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</si>
  <si>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</si>
  <si>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</si>
  <si>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</si>
  <si>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</si>
  <si>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</si>
  <si>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</si>
  <si>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</si>
  <si>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</si>
  <si>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</si>
  <si>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</si>
  <si>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</si>
  <si>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</si>
  <si>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</si>
  <si>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</si>
  <si>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</si>
  <si>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</si>
  <si>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</si>
  <si>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</si>
  <si>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</si>
  <si>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</si>
  <si>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</si>
  <si>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</si>
  <si>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</si>
  <si>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</si>
  <si>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</si>
  <si>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</si>
  <si>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</si>
  <si>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</si>
  <si>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</si>
  <si>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</si>
  <si>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</si>
  <si>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</si>
  <si>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</si>
  <si>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</si>
  <si>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</si>
  <si>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</si>
  <si>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</si>
  <si>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</si>
  <si>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</si>
  <si>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</si>
  <si>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</si>
  <si>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</si>
  <si>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</si>
  <si>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</si>
  <si>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</si>
  <si>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</si>
  <si>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</si>
  <si>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</si>
  <si>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</si>
  <si>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</si>
  <si>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</si>
  <si>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</si>
  <si>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</si>
  <si>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</si>
  <si>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</si>
  <si>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</si>
  <si>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</si>
  <si>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</si>
  <si>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</si>
  <si>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</si>
  <si>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</si>
  <si>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</si>
  <si>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</si>
  <si>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</si>
  <si>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</si>
  <si>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</si>
  <si>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</si>
  <si>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</si>
  <si>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</si>
  <si>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</si>
  <si>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</si>
  <si>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</si>
  <si>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</si>
  <si>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</si>
  <si>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</si>
  <si>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</si>
  <si>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</si>
  <si>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</si>
  <si>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</si>
  <si>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</si>
  <si>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</si>
  <si>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</si>
  <si>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</si>
  <si>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</si>
  <si>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</si>
  <si>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</si>
  <si>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</si>
  <si>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</si>
  <si>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</si>
  <si>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</si>
  <si>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</si>
  <si>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</si>
  <si>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</si>
  <si>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</si>
  <si>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</si>
  <si>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</si>
  <si>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</si>
  <si>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</si>
  <si>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</si>
  <si>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</si>
  <si>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</si>
  <si>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</si>
  <si>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</si>
  <si>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</si>
  <si>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</si>
  <si>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</si>
  <si>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</si>
  <si>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</si>
  <si>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</si>
  <si>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</si>
  <si>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</si>
  <si>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</si>
  <si>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</si>
  <si>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</si>
  <si>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</si>
  <si>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</si>
  <si>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</si>
  <si>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</si>
  <si>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</si>
  <si>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</si>
  <si>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</si>
  <si>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</si>
  <si>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</si>
  <si>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</si>
  <si>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</si>
  <si>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</si>
  <si>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</si>
  <si>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</si>
  <si>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</si>
  <si>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</si>
  <si>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</si>
  <si>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</si>
  <si>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</si>
  <si>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</si>
  <si>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</si>
  <si>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</si>
  <si>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</si>
  <si>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</si>
  <si>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</si>
  <si>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</si>
  <si>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</si>
  <si>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</si>
  <si>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</si>
  <si>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</si>
  <si>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</si>
  <si>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</si>
  <si>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</si>
  <si>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</si>
  <si>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</si>
  <si>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</si>
  <si>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</si>
  <si>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</si>
  <si>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</si>
  <si>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</si>
  <si>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</si>
  <si>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</si>
  <si>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</si>
  <si>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</si>
  <si>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</si>
  <si>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</si>
  <si>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</si>
  <si>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</si>
  <si>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</si>
  <si>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</si>
  <si>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</si>
  <si>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</si>
  <si>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</si>
  <si>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</si>
  <si>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</si>
  <si>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</si>
  <si>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</si>
  <si>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</si>
  <si>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</si>
  <si>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</si>
  <si>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</si>
  <si>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</si>
  <si>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</si>
  <si>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</si>
  <si>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</si>
  <si>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</si>
  <si>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</si>
  <si>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</si>
  <si>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</si>
  <si>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</si>
  <si>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</si>
  <si>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</si>
  <si>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</si>
  <si>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</si>
  <si>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</si>
  <si>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</si>
  <si>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</si>
  <si>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</si>
  <si>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</si>
  <si>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</si>
  <si>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</si>
  <si>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</si>
  <si>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</si>
  <si>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</si>
  <si>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</si>
  <si>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</si>
  <si>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</si>
  <si>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</si>
  <si>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</si>
  <si>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</si>
  <si>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</si>
  <si>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</si>
  <si>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</si>
  <si>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</si>
  <si>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</si>
  <si>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</si>
  <si>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</si>
  <si>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</si>
  <si>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</si>
  <si>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</si>
  <si>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</si>
  <si>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</si>
  <si>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</si>
  <si>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</si>
  <si>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</si>
  <si>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</si>
  <si>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</si>
  <si>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</si>
  <si>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</si>
  <si>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</si>
  <si>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</si>
  <si>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</si>
  <si>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</si>
  <si>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</si>
  <si>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</si>
  <si>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</si>
  <si>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</si>
  <si>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</si>
  <si>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</si>
  <si>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</si>
  <si>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</si>
  <si>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</si>
  <si>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</si>
  <si>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</si>
  <si>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</si>
  <si>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</si>
  <si>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</si>
  <si>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</si>
  <si>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</si>
  <si>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</si>
  <si>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</si>
  <si>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</si>
  <si>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</si>
  <si>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</si>
  <si>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</si>
  <si>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</si>
  <si>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</si>
  <si>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</si>
  <si>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</si>
  <si>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</si>
  <si>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</si>
  <si>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</si>
  <si>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</si>
  <si>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</si>
  <si>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</si>
  <si>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</si>
  <si>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</si>
  <si>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</si>
  <si>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</si>
  <si>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</si>
  <si>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</si>
  <si>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</si>
  <si>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</si>
  <si>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</si>
  <si>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</si>
  <si>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</si>
  <si>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</si>
  <si>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</si>
  <si>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</si>
  <si>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</si>
  <si>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</si>
  <si>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</si>
  <si>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</si>
  <si>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</si>
  <si>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</si>
  <si>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</si>
  <si>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</si>
  <si>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</si>
  <si>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</si>
  <si>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</si>
  <si>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</si>
  <si>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</si>
  <si>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</si>
  <si>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</si>
  <si>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</si>
  <si>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</si>
  <si>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</si>
  <si>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</si>
  <si>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</si>
  <si>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</si>
  <si>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</si>
  <si>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</si>
  <si>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</si>
  <si>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</si>
  <si>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</si>
  <si>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</si>
  <si>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</si>
  <si>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</si>
  <si>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</si>
  <si>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</si>
  <si>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</si>
  <si>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</si>
  <si>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</si>
  <si>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</si>
  <si>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</si>
  <si>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</si>
  <si>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</si>
  <si>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</si>
  <si>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</si>
  <si>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</si>
  <si>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</si>
  <si>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</si>
  <si>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</si>
  <si>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</si>
  <si>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</si>
  <si>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</si>
  <si>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</si>
  <si>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</si>
  <si>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</si>
  <si>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</si>
  <si>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</si>
  <si>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</si>
  <si>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</si>
  <si>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</si>
  <si>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</si>
  <si>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</si>
  <si>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</si>
  <si>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</si>
  <si>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</si>
  <si>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</si>
  <si>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</si>
  <si>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</si>
  <si>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</si>
  <si>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</si>
  <si>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</si>
  <si>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</si>
  <si>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</si>
  <si>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</si>
  <si>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</si>
  <si>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</si>
  <si>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</si>
  <si>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</si>
  <si>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</si>
  <si>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</si>
  <si>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</si>
  <si>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</si>
  <si>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</si>
  <si>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</si>
  <si>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</si>
  <si>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</si>
  <si>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</si>
  <si>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</si>
  <si>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</si>
  <si>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</si>
  <si>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</si>
  <si>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</si>
  <si>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</si>
  <si>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</si>
  <si>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</si>
  <si>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</si>
  <si>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</si>
  <si>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</si>
  <si>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</si>
  <si>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</si>
  <si>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</si>
  <si>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</si>
  <si>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</si>
  <si>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</si>
  <si>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</si>
  <si>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</si>
  <si>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</si>
  <si>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</si>
  <si>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</si>
  <si>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</si>
  <si>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</si>
  <si>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</si>
  <si>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</si>
  <si>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</si>
  <si>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</si>
  <si>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</si>
  <si>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</si>
  <si>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</si>
  <si>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</si>
  <si>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</si>
  <si>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</si>
  <si>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</si>
  <si>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</si>
  <si>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</si>
  <si>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</si>
  <si>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</si>
  <si>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</si>
  <si>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</si>
  <si>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</si>
  <si>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</si>
  <si>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</si>
  <si>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</si>
  <si>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</si>
  <si>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</si>
  <si>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</si>
  <si>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</si>
  <si>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</si>
  <si>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</si>
  <si>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</si>
  <si>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</si>
  <si>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</si>
  <si>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</si>
  <si>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</si>
  <si>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</si>
  <si>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</si>
  <si>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</si>
  <si>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</si>
  <si>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</si>
  <si>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</si>
  <si>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</si>
  <si>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</si>
  <si>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</si>
  <si>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</si>
  <si>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</si>
  <si>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</si>
  <si>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</si>
  <si>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</si>
  <si>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</si>
  <si>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</si>
  <si>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</si>
  <si>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</si>
  <si>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</si>
  <si>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</si>
  <si>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</si>
  <si>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</si>
  <si>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</si>
  <si>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</si>
  <si>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</si>
  <si>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</si>
  <si>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</si>
  <si>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</si>
  <si>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</si>
  <si>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</si>
  <si>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</si>
  <si>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</si>
  <si>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</si>
  <si>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</si>
  <si>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</si>
  <si>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</si>
  <si>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</si>
  <si>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</si>
  <si>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</si>
  <si>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</si>
  <si>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</si>
  <si>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</si>
  <si>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</si>
  <si>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</si>
  <si>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</si>
  <si>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</si>
  <si>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</si>
  <si>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</si>
  <si>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</si>
  <si>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</si>
  <si>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</si>
  <si>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</si>
  <si>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</si>
  <si>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</si>
  <si>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</si>
  <si>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</si>
  <si>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</si>
  <si>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</si>
  <si>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</si>
  <si>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</si>
  <si>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</si>
  <si>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</si>
  <si>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</si>
  <si>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</si>
  <si>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</si>
  <si>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</si>
  <si>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</si>
  <si>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</si>
  <si>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</si>
  <si>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</si>
  <si>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</si>
  <si>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</si>
  <si>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</si>
  <si>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</si>
  <si>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</si>
  <si>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</si>
  <si>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</si>
  <si>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</si>
  <si>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</si>
  <si>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</si>
  <si>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</si>
  <si>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</si>
  <si>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</si>
  <si>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</si>
  <si>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</si>
  <si>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</si>
  <si>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</si>
  <si>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</si>
  <si>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</si>
  <si>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</si>
  <si>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</si>
  <si>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</si>
  <si>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</si>
  <si>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</si>
  <si>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</si>
  <si>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</si>
  <si>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</si>
  <si>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</si>
  <si>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</si>
  <si>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</si>
  <si>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</si>
  <si>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</si>
  <si>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</si>
  <si>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</si>
  <si>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</si>
  <si>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</si>
  <si>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</si>
  <si>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</si>
  <si>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</si>
  <si>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</si>
  <si>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</si>
  <si>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</si>
  <si>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</si>
  <si>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</si>
  <si>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</si>
  <si>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</si>
  <si>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</si>
  <si>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</si>
  <si>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</si>
  <si>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</si>
  <si>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</si>
  <si>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</si>
  <si>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</si>
  <si>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</si>
  <si>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</si>
  <si>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</si>
  <si>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</si>
  <si>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</si>
  <si>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</si>
  <si>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</si>
  <si>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</si>
  <si>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</si>
  <si>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</si>
  <si>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</si>
  <si>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</si>
  <si>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</si>
  <si>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</si>
  <si>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</si>
  <si>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</si>
  <si>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</si>
  <si>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</si>
  <si>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</si>
  <si>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</si>
  <si>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</si>
  <si>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</si>
  <si>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</si>
  <si>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</si>
  <si>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</si>
  <si>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</si>
  <si>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</si>
  <si>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</si>
  <si>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</si>
  <si>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</si>
  <si>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</si>
  <si>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</si>
  <si>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</si>
  <si>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</si>
  <si>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</si>
  <si>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</si>
  <si>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</si>
  <si>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</si>
  <si>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</si>
  <si>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</si>
  <si>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</si>
  <si>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</si>
  <si>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</si>
  <si>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</si>
  <si>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</si>
  <si>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</si>
  <si>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</si>
  <si>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</si>
  <si>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</si>
  <si>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</si>
  <si>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</si>
  <si>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</si>
  <si>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</si>
  <si>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</si>
  <si>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</si>
  <si>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</si>
  <si>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</si>
  <si>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</si>
  <si>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</si>
  <si>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</si>
  <si>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</si>
  <si>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</si>
  <si>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</si>
  <si>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</si>
  <si>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</si>
  <si>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</si>
  <si>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</si>
  <si>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</si>
  <si>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</si>
  <si>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</si>
  <si>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</si>
  <si>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</si>
  <si>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</si>
  <si>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</si>
  <si>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</si>
  <si>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</si>
  <si>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</si>
  <si>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</si>
  <si>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</si>
  <si>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</si>
  <si>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</si>
  <si>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</si>
  <si>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</si>
  <si>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</si>
  <si>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</si>
  <si>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</si>
  <si>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</si>
  <si>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</si>
  <si>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</si>
  <si>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</si>
  <si>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</si>
  <si>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</si>
  <si>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</si>
  <si>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</si>
  <si>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</si>
  <si>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</si>
  <si>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</si>
  <si>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</si>
  <si>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</si>
  <si>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</si>
  <si>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</si>
  <si>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</si>
  <si>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</si>
  <si>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</si>
  <si>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</si>
  <si>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</si>
  <si>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</si>
  <si>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</si>
  <si>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</si>
  <si>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</si>
  <si>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</si>
  <si>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</si>
  <si>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</si>
  <si>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</si>
  <si>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</si>
  <si>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</si>
  <si>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</si>
  <si>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</si>
  <si>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</si>
  <si>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</si>
  <si>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</si>
  <si>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</si>
  <si>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</si>
  <si>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</si>
  <si>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</si>
  <si>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</si>
  <si>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</si>
  <si>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</si>
  <si>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</si>
  <si>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</si>
  <si>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</si>
  <si>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</si>
  <si>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</si>
  <si>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</si>
  <si>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</si>
  <si>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</si>
  <si>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</si>
  <si>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</si>
  <si>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</si>
  <si>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</si>
  <si>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</si>
  <si>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</si>
  <si>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</si>
  <si>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</si>
  <si>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</si>
  <si>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</si>
  <si>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</si>
  <si>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</si>
  <si>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</si>
  <si>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</si>
  <si>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</si>
  <si>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</si>
  <si>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</si>
  <si>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</si>
  <si>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</si>
  <si>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</si>
  <si>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Aserjus</t>
  </si>
  <si>
    <t>Tusoco</t>
  </si>
  <si>
    <t>Education</t>
  </si>
  <si>
    <t>Former et agir pour le Bien-Vivre</t>
  </si>
  <si>
    <t>FDH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</si>
</sst>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6"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5" zeroHeight="1" x14ac:dyDescent="0.35"/>
  <cols>
    <col min="1" max="1" width="1.7265625" style="143" customWidth="1"/>
    <col min="2" max="2" width="28.54296875" style="143" bestFit="1" customWidth="1"/>
    <col min="3" max="4" width="100.7265625" style="143" customWidth="1"/>
    <col min="5" max="5" width="32.54296875" style="143" customWidth="1"/>
    <col min="6" max="6" width="0" style="143" hidden="1" customWidth="1"/>
    <col min="7" max="16384" width="11.54296875" style="143" hidden="1"/>
  </cols>
  <sheetData>
    <row r="1" spans="2:4" ht="4.9000000000000004" customHeight="1" x14ac:dyDescent="0.35"/>
    <row r="2" spans="2:4" x14ac:dyDescent="0.35">
      <c r="B2" s="144" t="s">
        <v>2157</v>
      </c>
      <c r="C2" s="144" t="s">
        <v>2158</v>
      </c>
      <c r="D2" s="144" t="s">
        <v>2159</v>
      </c>
    </row>
    <row r="3" spans="2:4" ht="4.9000000000000004" hidden="1" customHeight="1" x14ac:dyDescent="0.35">
      <c r="C3" s="24"/>
      <c r="D3" s="24"/>
    </row>
    <row r="4" spans="2:4" ht="29" x14ac:dyDescent="0.35">
      <c r="B4" s="145" t="s">
        <v>2160</v>
      </c>
      <c r="C4" s="146" t="s">
        <v>452</v>
      </c>
      <c r="D4" s="146" t="s">
        <v>2161</v>
      </c>
    </row>
    <row r="5" spans="2:4" x14ac:dyDescent="0.35">
      <c r="B5" s="145" t="s">
        <v>2160</v>
      </c>
      <c r="C5" s="147">
        <v>2022</v>
      </c>
      <c r="D5" s="147">
        <v>2022</v>
      </c>
    </row>
    <row r="6" spans="2:4" x14ac:dyDescent="0.35">
      <c r="B6" s="145" t="s">
        <v>2160</v>
      </c>
      <c r="C6" s="147">
        <v>2023</v>
      </c>
      <c r="D6" s="147">
        <v>2023</v>
      </c>
    </row>
    <row r="7" spans="2:4" x14ac:dyDescent="0.35">
      <c r="B7" s="145" t="s">
        <v>2160</v>
      </c>
      <c r="C7" s="147">
        <v>2024</v>
      </c>
      <c r="D7" s="147">
        <v>2024</v>
      </c>
    </row>
    <row r="8" spans="2:4" x14ac:dyDescent="0.35">
      <c r="B8" s="145" t="s">
        <v>2160</v>
      </c>
      <c r="C8" s="147">
        <v>2025</v>
      </c>
      <c r="D8" s="147">
        <v>2025</v>
      </c>
    </row>
    <row r="9" spans="2:4" x14ac:dyDescent="0.35">
      <c r="B9" s="145" t="s">
        <v>2160</v>
      </c>
      <c r="C9" s="147">
        <v>2026</v>
      </c>
      <c r="D9" s="147">
        <v>2026</v>
      </c>
    </row>
    <row r="10" spans="2:4" x14ac:dyDescent="0.35">
      <c r="B10" s="145" t="s">
        <v>2160</v>
      </c>
      <c r="C10" s="146" t="s">
        <v>424</v>
      </c>
      <c r="D10" s="146" t="s">
        <v>2162</v>
      </c>
    </row>
    <row r="11" spans="2:4" x14ac:dyDescent="0.35">
      <c r="B11" s="145" t="s">
        <v>2160</v>
      </c>
      <c r="C11" s="146" t="s">
        <v>453</v>
      </c>
      <c r="D11" s="146" t="s">
        <v>2163</v>
      </c>
    </row>
    <row r="12" spans="2:4" x14ac:dyDescent="0.35">
      <c r="B12" s="145" t="s">
        <v>2160</v>
      </c>
      <c r="C12" s="146" t="s">
        <v>454</v>
      </c>
      <c r="D12" s="146" t="s">
        <v>2164</v>
      </c>
    </row>
    <row r="13" spans="2:4" x14ac:dyDescent="0.35">
      <c r="B13" s="145" t="s">
        <v>2160</v>
      </c>
      <c r="C13" s="148">
        <v>0.2</v>
      </c>
      <c r="D13" s="148">
        <v>0.2</v>
      </c>
    </row>
    <row r="14" spans="2:4" x14ac:dyDescent="0.35">
      <c r="B14" s="145" t="s">
        <v>2160</v>
      </c>
      <c r="C14" s="146" t="s">
        <v>455</v>
      </c>
      <c r="D14" s="146" t="s">
        <v>2165</v>
      </c>
    </row>
    <row r="15" spans="2:4" x14ac:dyDescent="0.35">
      <c r="B15" s="145" t="s">
        <v>2160</v>
      </c>
      <c r="C15" s="149">
        <v>0.8</v>
      </c>
      <c r="D15" s="149">
        <v>0.8</v>
      </c>
    </row>
    <row r="16" spans="2:4" x14ac:dyDescent="0.35">
      <c r="B16" s="145" t="s">
        <v>2160</v>
      </c>
      <c r="C16" s="146" t="s">
        <v>456</v>
      </c>
      <c r="D16" s="146" t="s">
        <v>2166</v>
      </c>
    </row>
    <row r="17" spans="2:4" x14ac:dyDescent="0.35">
      <c r="B17" s="145" t="s">
        <v>2160</v>
      </c>
      <c r="C17" s="149">
        <v>7.0000000000000007E-2</v>
      </c>
      <c r="D17" s="149">
        <v>7.0000000000000007E-2</v>
      </c>
    </row>
    <row r="18" spans="2:4" x14ac:dyDescent="0.35">
      <c r="B18" s="145" t="s">
        <v>2160</v>
      </c>
      <c r="C18" s="146" t="s">
        <v>457</v>
      </c>
      <c r="D18" s="146" t="s">
        <v>2167</v>
      </c>
    </row>
    <row r="19" spans="2:4" x14ac:dyDescent="0.35">
      <c r="B19" s="145" t="s">
        <v>2160</v>
      </c>
      <c r="C19" s="146" t="s">
        <v>458</v>
      </c>
      <c r="D19" s="146" t="s">
        <v>2168</v>
      </c>
    </row>
    <row r="20" spans="2:4" x14ac:dyDescent="0.35">
      <c r="B20" s="145" t="s">
        <v>2160</v>
      </c>
      <c r="C20" s="146" t="s">
        <v>459</v>
      </c>
      <c r="D20" s="146" t="s">
        <v>2169</v>
      </c>
    </row>
    <row r="21" spans="2:4" x14ac:dyDescent="0.35">
      <c r="B21" s="145" t="s">
        <v>2160</v>
      </c>
      <c r="C21" s="146" t="s">
        <v>460</v>
      </c>
      <c r="D21" s="146" t="s">
        <v>2170</v>
      </c>
    </row>
    <row r="22" spans="2:4" x14ac:dyDescent="0.35">
      <c r="B22" s="145" t="s">
        <v>2160</v>
      </c>
      <c r="C22" s="146" t="s">
        <v>461</v>
      </c>
      <c r="D22" s="146" t="s">
        <v>2171</v>
      </c>
    </row>
    <row r="23" spans="2:4" x14ac:dyDescent="0.35">
      <c r="B23" s="145" t="s">
        <v>2160</v>
      </c>
      <c r="C23" s="146" t="s">
        <v>462</v>
      </c>
      <c r="D23" s="146" t="s">
        <v>2172</v>
      </c>
    </row>
    <row r="24" spans="2:4" x14ac:dyDescent="0.35">
      <c r="B24" s="145" t="s">
        <v>2160</v>
      </c>
      <c r="C24" s="146" t="s">
        <v>463</v>
      </c>
      <c r="D24" s="146" t="s">
        <v>2173</v>
      </c>
    </row>
    <row r="25" spans="2:4" hidden="1" x14ac:dyDescent="0.35">
      <c r="C25" s="24"/>
      <c r="D25" s="24"/>
    </row>
    <row r="26" spans="2:4" hidden="1" x14ac:dyDescent="0.35">
      <c r="B26" s="150" t="s">
        <v>2174</v>
      </c>
      <c r="C26" s="146" t="s">
        <v>418</v>
      </c>
      <c r="D26" s="146" t="s">
        <v>2175</v>
      </c>
    </row>
    <row r="27" spans="2:4" ht="43.5" hidden="1" x14ac:dyDescent="0.35">
      <c r="B27" s="150" t="s">
        <v>2174</v>
      </c>
      <c r="C27" s="146" t="s">
        <v>2176</v>
      </c>
      <c r="D27" s="146" t="s">
        <v>2177</v>
      </c>
    </row>
    <row r="28" spans="2:4" hidden="1" x14ac:dyDescent="0.35">
      <c r="B28" s="150" t="s">
        <v>2174</v>
      </c>
      <c r="C28" s="146" t="s">
        <v>419</v>
      </c>
      <c r="D28" s="146" t="s">
        <v>2178</v>
      </c>
    </row>
    <row r="29" spans="2:4" hidden="1" x14ac:dyDescent="0.35">
      <c r="B29" s="150" t="s">
        <v>2174</v>
      </c>
      <c r="C29" s="146" t="s">
        <v>420</v>
      </c>
      <c r="D29" s="146" t="s">
        <v>420</v>
      </c>
    </row>
    <row r="30" spans="2:4" hidden="1" x14ac:dyDescent="0.35">
      <c r="B30" s="150" t="s">
        <v>2174</v>
      </c>
      <c r="C30" s="146" t="s">
        <v>421</v>
      </c>
      <c r="D30" s="146" t="s">
        <v>2179</v>
      </c>
    </row>
    <row r="31" spans="2:4" hidden="1" x14ac:dyDescent="0.35">
      <c r="B31" s="150" t="s">
        <v>2174</v>
      </c>
      <c r="C31" s="146" t="s">
        <v>422</v>
      </c>
      <c r="D31" s="146" t="s">
        <v>1387</v>
      </c>
    </row>
    <row r="32" spans="2:4" hidden="1" x14ac:dyDescent="0.35">
      <c r="B32" s="150" t="s">
        <v>2174</v>
      </c>
      <c r="C32" s="146" t="s">
        <v>423</v>
      </c>
      <c r="D32" s="146" t="s">
        <v>2180</v>
      </c>
    </row>
    <row r="33" spans="2:4" hidden="1" x14ac:dyDescent="0.35">
      <c r="B33" s="150" t="s">
        <v>2174</v>
      </c>
      <c r="C33" s="147">
        <v>2022</v>
      </c>
      <c r="D33" s="147">
        <v>2022</v>
      </c>
    </row>
    <row r="34" spans="2:4" hidden="1" x14ac:dyDescent="0.35">
      <c r="B34" s="150" t="s">
        <v>2174</v>
      </c>
      <c r="C34" s="147">
        <v>2023</v>
      </c>
      <c r="D34" s="147">
        <v>2023</v>
      </c>
    </row>
    <row r="35" spans="2:4" hidden="1" x14ac:dyDescent="0.35">
      <c r="B35" s="150" t="s">
        <v>2174</v>
      </c>
      <c r="C35" s="147">
        <v>2024</v>
      </c>
      <c r="D35" s="147">
        <v>2024</v>
      </c>
    </row>
    <row r="36" spans="2:4" hidden="1" x14ac:dyDescent="0.35">
      <c r="B36" s="150" t="s">
        <v>2174</v>
      </c>
      <c r="C36" s="147">
        <v>2025</v>
      </c>
      <c r="D36" s="147">
        <v>2025</v>
      </c>
    </row>
    <row r="37" spans="2:4" hidden="1" x14ac:dyDescent="0.35">
      <c r="B37" s="150" t="s">
        <v>2174</v>
      </c>
      <c r="C37" s="147">
        <v>2026</v>
      </c>
      <c r="D37" s="147">
        <v>2026</v>
      </c>
    </row>
    <row r="38" spans="2:4" hidden="1" x14ac:dyDescent="0.35">
      <c r="B38" s="150" t="s">
        <v>2174</v>
      </c>
      <c r="C38" s="146" t="s">
        <v>424</v>
      </c>
      <c r="D38" s="146" t="s">
        <v>2162</v>
      </c>
    </row>
    <row r="39" spans="2:4" hidden="1" x14ac:dyDescent="0.35">
      <c r="B39" s="150" t="s">
        <v>2174</v>
      </c>
      <c r="C39" s="147" t="s">
        <v>425</v>
      </c>
      <c r="D39" s="147" t="s">
        <v>425</v>
      </c>
    </row>
    <row r="40" spans="2:4" hidden="1" x14ac:dyDescent="0.35">
      <c r="B40" s="150" t="s">
        <v>2174</v>
      </c>
      <c r="C40" s="146" t="s">
        <v>73</v>
      </c>
      <c r="D40" s="146" t="s">
        <v>2181</v>
      </c>
    </row>
    <row r="41" spans="2:4" hidden="1" x14ac:dyDescent="0.35">
      <c r="B41" s="150" t="s">
        <v>2174</v>
      </c>
      <c r="C41" s="146" t="s">
        <v>2182</v>
      </c>
      <c r="D41" s="146" t="s">
        <v>2183</v>
      </c>
    </row>
    <row r="42" spans="2:4" hidden="1" x14ac:dyDescent="0.35">
      <c r="B42" s="150" t="s">
        <v>2174</v>
      </c>
      <c r="C42" s="146" t="s">
        <v>427</v>
      </c>
      <c r="D42" s="146" t="s">
        <v>427</v>
      </c>
    </row>
    <row r="43" spans="2:4" hidden="1" x14ac:dyDescent="0.35">
      <c r="B43" s="150" t="s">
        <v>2174</v>
      </c>
      <c r="C43" s="146" t="s">
        <v>428</v>
      </c>
      <c r="D43" s="146" t="s">
        <v>2184</v>
      </c>
    </row>
    <row r="44" spans="2:4" hidden="1" x14ac:dyDescent="0.35">
      <c r="B44" s="150" t="s">
        <v>2174</v>
      </c>
      <c r="C44" s="146" t="s">
        <v>429</v>
      </c>
      <c r="D44" s="146" t="s">
        <v>2185</v>
      </c>
    </row>
    <row r="45" spans="2:4" hidden="1" x14ac:dyDescent="0.35">
      <c r="B45" s="150" t="s">
        <v>2174</v>
      </c>
      <c r="C45" s="146" t="s">
        <v>430</v>
      </c>
      <c r="D45" s="146" t="s">
        <v>2186</v>
      </c>
    </row>
    <row r="46" spans="2:4" hidden="1" x14ac:dyDescent="0.35">
      <c r="B46" s="150" t="s">
        <v>2174</v>
      </c>
      <c r="C46" s="146" t="s">
        <v>434</v>
      </c>
      <c r="D46" s="146" t="s">
        <v>2187</v>
      </c>
    </row>
    <row r="47" spans="2:4" hidden="1" x14ac:dyDescent="0.35">
      <c r="B47" s="150" t="s">
        <v>2174</v>
      </c>
      <c r="C47" s="146" t="s">
        <v>431</v>
      </c>
      <c r="D47" s="146" t="s">
        <v>2188</v>
      </c>
    </row>
    <row r="48" spans="2:4" hidden="1" x14ac:dyDescent="0.35">
      <c r="B48" s="150" t="s">
        <v>2174</v>
      </c>
      <c r="C48" s="146" t="s">
        <v>436</v>
      </c>
      <c r="D48" s="146" t="s">
        <v>2189</v>
      </c>
    </row>
    <row r="49" spans="2:4" hidden="1" x14ac:dyDescent="0.35">
      <c r="B49" s="150" t="s">
        <v>2174</v>
      </c>
      <c r="C49" s="146" t="s">
        <v>440</v>
      </c>
      <c r="D49" s="146" t="s">
        <v>2190</v>
      </c>
    </row>
    <row r="50" spans="2:4" hidden="1" x14ac:dyDescent="0.35">
      <c r="B50" s="150" t="s">
        <v>2174</v>
      </c>
      <c r="C50" s="146" t="s">
        <v>2191</v>
      </c>
      <c r="D50" s="146" t="s">
        <v>2192</v>
      </c>
    </row>
    <row r="51" spans="2:4" hidden="1" x14ac:dyDescent="0.35">
      <c r="B51" s="150" t="s">
        <v>2174</v>
      </c>
      <c r="C51" s="146" t="s">
        <v>2193</v>
      </c>
      <c r="D51" s="146" t="s">
        <v>2194</v>
      </c>
    </row>
    <row r="52" spans="2:4" hidden="1" x14ac:dyDescent="0.35">
      <c r="B52" s="150" t="s">
        <v>2174</v>
      </c>
      <c r="C52" s="146" t="s">
        <v>445</v>
      </c>
      <c r="D52" s="146" t="s">
        <v>2195</v>
      </c>
    </row>
    <row r="53" spans="2:4" hidden="1" x14ac:dyDescent="0.35">
      <c r="B53" s="150" t="s">
        <v>2174</v>
      </c>
      <c r="C53" s="146" t="s">
        <v>2196</v>
      </c>
      <c r="D53" s="146" t="s">
        <v>2197</v>
      </c>
    </row>
    <row r="54" spans="2:4" hidden="1" x14ac:dyDescent="0.35">
      <c r="B54" s="150" t="s">
        <v>2174</v>
      </c>
      <c r="C54" s="146" t="s">
        <v>447</v>
      </c>
      <c r="D54" s="146" t="s">
        <v>2198</v>
      </c>
    </row>
    <row r="55" spans="2:4" hidden="1" x14ac:dyDescent="0.35">
      <c r="B55" s="150" t="s">
        <v>2174</v>
      </c>
      <c r="C55" s="146" t="s">
        <v>448</v>
      </c>
      <c r="D55" s="146" t="s">
        <v>2199</v>
      </c>
    </row>
    <row r="56" spans="2:4" hidden="1" x14ac:dyDescent="0.35">
      <c r="B56" s="150" t="s">
        <v>2174</v>
      </c>
      <c r="C56" s="146" t="s">
        <v>449</v>
      </c>
      <c r="D56" s="146" t="s">
        <v>2200</v>
      </c>
    </row>
    <row r="57" spans="2:4" hidden="1" x14ac:dyDescent="0.35">
      <c r="B57" s="150" t="s">
        <v>2174</v>
      </c>
      <c r="C57" s="146" t="s">
        <v>2</v>
      </c>
      <c r="D57" s="146" t="s">
        <v>2201</v>
      </c>
    </row>
    <row r="58" spans="2:4" hidden="1" x14ac:dyDescent="0.35">
      <c r="B58" s="150" t="s">
        <v>2174</v>
      </c>
      <c r="C58" s="146" t="s">
        <v>450</v>
      </c>
      <c r="D58" s="146" t="s">
        <v>2202</v>
      </c>
    </row>
    <row r="59" spans="2:4" hidden="1" x14ac:dyDescent="0.35">
      <c r="B59" s="150" t="s">
        <v>2174</v>
      </c>
      <c r="C59" s="146" t="s">
        <v>451</v>
      </c>
      <c r="D59" s="146" t="s">
        <v>2203</v>
      </c>
    </row>
    <row r="60" spans="2:4" hidden="1" x14ac:dyDescent="0.35">
      <c r="C60" s="24"/>
      <c r="D60" s="24"/>
    </row>
    <row r="61" spans="2:4" hidden="1" x14ac:dyDescent="0.35">
      <c r="B61" s="151" t="s">
        <v>2204</v>
      </c>
      <c r="C61" s="146" t="s">
        <v>2205</v>
      </c>
      <c r="D61" s="146" t="s">
        <v>2206</v>
      </c>
    </row>
    <row r="62" spans="2:4" hidden="1" x14ac:dyDescent="0.35">
      <c r="B62" s="151" t="s">
        <v>2204</v>
      </c>
      <c r="C62" s="146" t="s">
        <v>11</v>
      </c>
      <c r="D62" s="146" t="s">
        <v>2207</v>
      </c>
    </row>
    <row r="63" spans="2:4" hidden="1" x14ac:dyDescent="0.35">
      <c r="B63" s="151" t="s">
        <v>2204</v>
      </c>
      <c r="C63" s="147">
        <v>2022</v>
      </c>
      <c r="D63" s="147">
        <v>2022</v>
      </c>
    </row>
    <row r="64" spans="2:4" hidden="1" x14ac:dyDescent="0.35">
      <c r="B64" s="151" t="s">
        <v>2204</v>
      </c>
      <c r="C64" s="147">
        <v>2023</v>
      </c>
      <c r="D64" s="147">
        <v>2023</v>
      </c>
    </row>
    <row r="65" spans="2:4" hidden="1" x14ac:dyDescent="0.35">
      <c r="B65" s="151" t="s">
        <v>2204</v>
      </c>
      <c r="C65" s="147">
        <v>2024</v>
      </c>
      <c r="D65" s="147">
        <v>2024</v>
      </c>
    </row>
    <row r="66" spans="2:4" hidden="1" x14ac:dyDescent="0.35">
      <c r="B66" s="151" t="s">
        <v>2204</v>
      </c>
      <c r="C66" s="147">
        <v>2025</v>
      </c>
      <c r="D66" s="147">
        <v>2025</v>
      </c>
    </row>
    <row r="67" spans="2:4" hidden="1" x14ac:dyDescent="0.35">
      <c r="B67" s="151" t="s">
        <v>2204</v>
      </c>
      <c r="C67" s="147">
        <v>2026</v>
      </c>
      <c r="D67" s="147">
        <v>2026</v>
      </c>
    </row>
    <row r="68" spans="2:4" hidden="1" x14ac:dyDescent="0.35">
      <c r="B68" s="151" t="s">
        <v>2204</v>
      </c>
      <c r="C68" s="146" t="s">
        <v>2</v>
      </c>
      <c r="D68" s="146" t="s">
        <v>2201</v>
      </c>
    </row>
    <row r="69" spans="2:4" hidden="1" x14ac:dyDescent="0.35">
      <c r="B69" s="151" t="s">
        <v>2204</v>
      </c>
      <c r="C69" s="146" t="s">
        <v>56</v>
      </c>
      <c r="D69" s="146" t="s">
        <v>2208</v>
      </c>
    </row>
    <row r="70" spans="2:4" hidden="1" x14ac:dyDescent="0.35">
      <c r="B70" s="151" t="s">
        <v>2204</v>
      </c>
      <c r="C70" s="146" t="s">
        <v>57</v>
      </c>
      <c r="D70" s="146" t="s">
        <v>2209</v>
      </c>
    </row>
    <row r="71" spans="2:4" ht="16.5" hidden="1" x14ac:dyDescent="0.35">
      <c r="B71" s="151" t="s">
        <v>2204</v>
      </c>
      <c r="C71" s="146" t="s">
        <v>2210</v>
      </c>
      <c r="D71" s="146" t="s">
        <v>2211</v>
      </c>
    </row>
    <row r="72" spans="2:4" ht="16.5" hidden="1" x14ac:dyDescent="0.35">
      <c r="B72" s="151" t="s">
        <v>2204</v>
      </c>
      <c r="C72" s="146" t="s">
        <v>2212</v>
      </c>
      <c r="D72" s="146" t="s">
        <v>2213</v>
      </c>
    </row>
    <row r="73" spans="2:4" ht="16.5" hidden="1" x14ac:dyDescent="0.35">
      <c r="B73" s="151" t="s">
        <v>2204</v>
      </c>
      <c r="C73" s="146" t="s">
        <v>2214</v>
      </c>
      <c r="D73" s="146" t="s">
        <v>2215</v>
      </c>
    </row>
    <row r="74" spans="2:4" hidden="1" x14ac:dyDescent="0.35">
      <c r="B74" s="151" t="s">
        <v>2204</v>
      </c>
      <c r="C74" s="146" t="s">
        <v>2216</v>
      </c>
      <c r="D74" s="146" t="s">
        <v>2217</v>
      </c>
    </row>
    <row r="75" spans="2:4" hidden="1" x14ac:dyDescent="0.35">
      <c r="B75" s="151" t="s">
        <v>2204</v>
      </c>
      <c r="C75" s="146" t="s">
        <v>58</v>
      </c>
      <c r="D75" s="146" t="s">
        <v>2218</v>
      </c>
    </row>
    <row r="76" spans="2:4" hidden="1" x14ac:dyDescent="0.35">
      <c r="B76" s="151" t="s">
        <v>2204</v>
      </c>
      <c r="C76" s="146" t="s">
        <v>59</v>
      </c>
      <c r="D76" s="146" t="s">
        <v>2219</v>
      </c>
    </row>
    <row r="77" spans="2:4" hidden="1" x14ac:dyDescent="0.35">
      <c r="B77" s="151" t="s">
        <v>2204</v>
      </c>
      <c r="C77" s="146" t="s">
        <v>60</v>
      </c>
      <c r="D77" s="146" t="s">
        <v>2220</v>
      </c>
    </row>
    <row r="78" spans="2:4" hidden="1" x14ac:dyDescent="0.35">
      <c r="B78" s="151" t="s">
        <v>2204</v>
      </c>
      <c r="C78" s="146" t="s">
        <v>61</v>
      </c>
      <c r="D78" s="146" t="s">
        <v>2221</v>
      </c>
    </row>
    <row r="79" spans="2:4" hidden="1" x14ac:dyDescent="0.35">
      <c r="B79" s="151" t="s">
        <v>2204</v>
      </c>
      <c r="C79" s="146" t="s">
        <v>19</v>
      </c>
      <c r="D79" s="146" t="s">
        <v>2222</v>
      </c>
    </row>
    <row r="80" spans="2:4" hidden="1" x14ac:dyDescent="0.35">
      <c r="B80" s="151" t="s">
        <v>2204</v>
      </c>
      <c r="C80" s="146" t="s">
        <v>62</v>
      </c>
      <c r="D80" s="146" t="s">
        <v>2223</v>
      </c>
    </row>
    <row r="81" spans="2:4" hidden="1" x14ac:dyDescent="0.35">
      <c r="B81" s="151" t="s">
        <v>2204</v>
      </c>
      <c r="C81" s="146" t="s">
        <v>63</v>
      </c>
      <c r="D81" s="146" t="s">
        <v>2224</v>
      </c>
    </row>
    <row r="82" spans="2:4" hidden="1" x14ac:dyDescent="0.35">
      <c r="B82" s="151" t="s">
        <v>2204</v>
      </c>
      <c r="C82" s="146" t="s">
        <v>2225</v>
      </c>
      <c r="D82" s="146" t="s">
        <v>2226</v>
      </c>
    </row>
    <row r="83" spans="2:4" hidden="1" x14ac:dyDescent="0.35">
      <c r="B83" s="151" t="s">
        <v>2204</v>
      </c>
      <c r="C83" s="146" t="s">
        <v>20</v>
      </c>
      <c r="D83" s="146" t="s">
        <v>2227</v>
      </c>
    </row>
    <row r="84" spans="2:4" hidden="1" x14ac:dyDescent="0.35">
      <c r="B84" s="151" t="s">
        <v>2204</v>
      </c>
      <c r="C84" s="146" t="s">
        <v>64</v>
      </c>
      <c r="D84" s="146" t="s">
        <v>2228</v>
      </c>
    </row>
    <row r="85" spans="2:4" hidden="1" x14ac:dyDescent="0.35">
      <c r="B85" s="151" t="s">
        <v>2204</v>
      </c>
      <c r="C85" s="146" t="s">
        <v>65</v>
      </c>
      <c r="D85" s="146" t="s">
        <v>2229</v>
      </c>
    </row>
    <row r="86" spans="2:4" hidden="1" x14ac:dyDescent="0.35">
      <c r="B86" s="151" t="s">
        <v>2204</v>
      </c>
      <c r="C86" s="146" t="s">
        <v>2230</v>
      </c>
      <c r="D86" s="146" t="s">
        <v>2231</v>
      </c>
    </row>
    <row r="87" spans="2:4" ht="16.5" hidden="1" x14ac:dyDescent="0.35">
      <c r="B87" s="151" t="s">
        <v>2204</v>
      </c>
      <c r="C87" s="146" t="s">
        <v>2232</v>
      </c>
      <c r="D87" s="146" t="s">
        <v>2233</v>
      </c>
    </row>
    <row r="88" spans="2:4" hidden="1" x14ac:dyDescent="0.35">
      <c r="C88" s="24"/>
      <c r="D88" s="24"/>
    </row>
    <row r="89" spans="2:4" hidden="1" x14ac:dyDescent="0.35">
      <c r="B89" s="152" t="s">
        <v>2234</v>
      </c>
      <c r="C89" s="146" t="s">
        <v>413</v>
      </c>
      <c r="D89" s="146" t="s">
        <v>2235</v>
      </c>
    </row>
    <row r="90" spans="2:4" hidden="1" x14ac:dyDescent="0.35">
      <c r="B90" s="152" t="s">
        <v>2234</v>
      </c>
      <c r="C90" s="146" t="s">
        <v>11</v>
      </c>
      <c r="D90" s="146" t="s">
        <v>2207</v>
      </c>
    </row>
    <row r="91" spans="2:4" hidden="1" x14ac:dyDescent="0.35">
      <c r="B91" s="152" t="s">
        <v>2234</v>
      </c>
      <c r="C91" s="147">
        <v>2022</v>
      </c>
      <c r="D91" s="147">
        <v>2022</v>
      </c>
    </row>
    <row r="92" spans="2:4" hidden="1" x14ac:dyDescent="0.35">
      <c r="B92" s="152" t="s">
        <v>2234</v>
      </c>
      <c r="C92" s="147">
        <v>2023</v>
      </c>
      <c r="D92" s="147">
        <v>2023</v>
      </c>
    </row>
    <row r="93" spans="2:4" hidden="1" x14ac:dyDescent="0.35">
      <c r="B93" s="152" t="s">
        <v>2234</v>
      </c>
      <c r="C93" s="147">
        <v>2024</v>
      </c>
      <c r="D93" s="147">
        <v>2024</v>
      </c>
    </row>
    <row r="94" spans="2:4" hidden="1" x14ac:dyDescent="0.35">
      <c r="B94" s="152" t="s">
        <v>2234</v>
      </c>
      <c r="C94" s="147">
        <v>2025</v>
      </c>
      <c r="D94" s="147">
        <v>2025</v>
      </c>
    </row>
    <row r="95" spans="2:4" hidden="1" x14ac:dyDescent="0.35">
      <c r="B95" s="152" t="s">
        <v>2234</v>
      </c>
      <c r="C95" s="147">
        <v>2026</v>
      </c>
      <c r="D95" s="147">
        <v>2026</v>
      </c>
    </row>
    <row r="96" spans="2:4" hidden="1" x14ac:dyDescent="0.35">
      <c r="B96" s="152" t="s">
        <v>2234</v>
      </c>
      <c r="C96" s="146" t="s">
        <v>2</v>
      </c>
      <c r="D96" s="146" t="s">
        <v>2201</v>
      </c>
    </row>
    <row r="97" spans="2:5" hidden="1" x14ac:dyDescent="0.35">
      <c r="B97" s="152" t="s">
        <v>2234</v>
      </c>
      <c r="C97" s="146" t="s">
        <v>42</v>
      </c>
      <c r="D97" s="146" t="s">
        <v>2236</v>
      </c>
    </row>
    <row r="98" spans="2:5" hidden="1" x14ac:dyDescent="0.35">
      <c r="B98" s="152" t="s">
        <v>2234</v>
      </c>
      <c r="C98" s="146" t="s">
        <v>43</v>
      </c>
      <c r="D98" s="146" t="s">
        <v>2237</v>
      </c>
    </row>
    <row r="99" spans="2:5" hidden="1" x14ac:dyDescent="0.35">
      <c r="B99" s="152" t="s">
        <v>2234</v>
      </c>
      <c r="C99" s="156" t="s">
        <v>44</v>
      </c>
      <c r="D99" s="146" t="s">
        <v>2238</v>
      </c>
      <c r="E99" s="143" t="s">
        <v>2328</v>
      </c>
    </row>
    <row r="100" spans="2:5" hidden="1" x14ac:dyDescent="0.35">
      <c r="B100" s="152" t="s">
        <v>2234</v>
      </c>
      <c r="C100" s="156" t="s">
        <v>45</v>
      </c>
      <c r="D100" s="146" t="s">
        <v>2239</v>
      </c>
      <c r="E100" s="143" t="s">
        <v>2328</v>
      </c>
    </row>
    <row r="101" spans="2:5" hidden="1" x14ac:dyDescent="0.35">
      <c r="B101" s="152" t="s">
        <v>2234</v>
      </c>
      <c r="C101" s="156" t="s">
        <v>414</v>
      </c>
      <c r="D101" s="146" t="s">
        <v>2240</v>
      </c>
      <c r="E101" s="143" t="s">
        <v>2328</v>
      </c>
    </row>
    <row r="102" spans="2:5" hidden="1" x14ac:dyDescent="0.35">
      <c r="B102" s="152" t="s">
        <v>2234</v>
      </c>
      <c r="C102" s="156" t="s">
        <v>47</v>
      </c>
      <c r="D102" s="146" t="s">
        <v>2241</v>
      </c>
      <c r="E102" s="143" t="s">
        <v>2328</v>
      </c>
    </row>
    <row r="103" spans="2:5" hidden="1" x14ac:dyDescent="0.35">
      <c r="B103" s="152" t="s">
        <v>2234</v>
      </c>
      <c r="C103" s="156" t="s">
        <v>48</v>
      </c>
      <c r="D103" s="146" t="s">
        <v>2242</v>
      </c>
      <c r="E103" s="143" t="s">
        <v>2328</v>
      </c>
    </row>
    <row r="104" spans="2:5" hidden="1" x14ac:dyDescent="0.35">
      <c r="B104" s="152" t="s">
        <v>2234</v>
      </c>
      <c r="C104" s="156" t="s">
        <v>49</v>
      </c>
      <c r="D104" s="146" t="s">
        <v>2243</v>
      </c>
      <c r="E104" s="143" t="s">
        <v>2328</v>
      </c>
    </row>
    <row r="105" spans="2:5" hidden="1" x14ac:dyDescent="0.35">
      <c r="B105" s="152" t="s">
        <v>2234</v>
      </c>
      <c r="C105" s="156" t="s">
        <v>415</v>
      </c>
      <c r="D105" s="146" t="s">
        <v>2244</v>
      </c>
      <c r="E105" s="143" t="s">
        <v>2328</v>
      </c>
    </row>
    <row r="106" spans="2:5" hidden="1" x14ac:dyDescent="0.35">
      <c r="B106" s="152" t="s">
        <v>2234</v>
      </c>
      <c r="C106" s="156" t="s">
        <v>2329</v>
      </c>
      <c r="D106" s="146" t="s">
        <v>2355</v>
      </c>
      <c r="E106" s="143" t="s">
        <v>2328</v>
      </c>
    </row>
    <row r="107" spans="2:5" hidden="1" x14ac:dyDescent="0.35">
      <c r="B107" s="152" t="s">
        <v>2234</v>
      </c>
      <c r="C107" s="156" t="s">
        <v>52</v>
      </c>
      <c r="D107" s="146" t="s">
        <v>2245</v>
      </c>
      <c r="E107" s="143" t="s">
        <v>2328</v>
      </c>
    </row>
    <row r="108" spans="2:5" hidden="1" x14ac:dyDescent="0.35">
      <c r="B108" s="152" t="s">
        <v>2234</v>
      </c>
      <c r="C108" s="156" t="s">
        <v>53</v>
      </c>
      <c r="D108" s="146" t="s">
        <v>2246</v>
      </c>
      <c r="E108" s="143" t="s">
        <v>2328</v>
      </c>
    </row>
    <row r="109" spans="2:5" hidden="1" x14ac:dyDescent="0.35">
      <c r="B109" s="152" t="s">
        <v>2234</v>
      </c>
      <c r="C109" s="156" t="s">
        <v>416</v>
      </c>
      <c r="D109" s="146" t="s">
        <v>2247</v>
      </c>
      <c r="E109" s="143" t="s">
        <v>2328</v>
      </c>
    </row>
    <row r="110" spans="2:5" hidden="1" x14ac:dyDescent="0.35">
      <c r="B110" s="152" t="s">
        <v>2234</v>
      </c>
      <c r="C110" s="146" t="s">
        <v>2301</v>
      </c>
      <c r="D110" s="146" t="s">
        <v>2330</v>
      </c>
    </row>
    <row r="111" spans="2:5" hidden="1" x14ac:dyDescent="0.35">
      <c r="C111" s="24"/>
      <c r="D111" s="24"/>
    </row>
    <row r="112" spans="2:5" x14ac:dyDescent="0.35">
      <c r="B112" s="153" t="s">
        <v>2248</v>
      </c>
      <c r="C112" s="146" t="s">
        <v>2249</v>
      </c>
      <c r="D112" s="146" t="s">
        <v>2250</v>
      </c>
    </row>
    <row r="113" spans="2:4" x14ac:dyDescent="0.35">
      <c r="B113" s="153" t="s">
        <v>2248</v>
      </c>
      <c r="C113" s="146" t="s">
        <v>11</v>
      </c>
      <c r="D113" s="146" t="s">
        <v>2207</v>
      </c>
    </row>
    <row r="114" spans="2:4" x14ac:dyDescent="0.35">
      <c r="B114" s="153" t="s">
        <v>2248</v>
      </c>
      <c r="C114" s="147">
        <v>2022</v>
      </c>
      <c r="D114" s="147">
        <v>2022</v>
      </c>
    </row>
    <row r="115" spans="2:4" x14ac:dyDescent="0.35">
      <c r="B115" s="153" t="s">
        <v>2248</v>
      </c>
      <c r="C115" s="147">
        <v>2023</v>
      </c>
      <c r="D115" s="147">
        <v>2023</v>
      </c>
    </row>
    <row r="116" spans="2:4" x14ac:dyDescent="0.35">
      <c r="B116" s="153" t="s">
        <v>2248</v>
      </c>
      <c r="C116" s="147">
        <v>2024</v>
      </c>
      <c r="D116" s="147">
        <v>2024</v>
      </c>
    </row>
    <row r="117" spans="2:4" x14ac:dyDescent="0.35">
      <c r="B117" s="153" t="s">
        <v>2248</v>
      </c>
      <c r="C117" s="147">
        <v>2025</v>
      </c>
      <c r="D117" s="147">
        <v>2025</v>
      </c>
    </row>
    <row r="118" spans="2:4" x14ac:dyDescent="0.35">
      <c r="B118" s="153" t="s">
        <v>2248</v>
      </c>
      <c r="C118" s="147">
        <v>2026</v>
      </c>
      <c r="D118" s="147">
        <v>2026</v>
      </c>
    </row>
    <row r="119" spans="2:4" x14ac:dyDescent="0.35">
      <c r="B119" s="153" t="s">
        <v>2248</v>
      </c>
      <c r="C119" s="146" t="s">
        <v>2</v>
      </c>
      <c r="D119" s="146" t="s">
        <v>2201</v>
      </c>
    </row>
    <row r="120" spans="2:4" x14ac:dyDescent="0.35">
      <c r="B120" s="153" t="s">
        <v>2248</v>
      </c>
      <c r="C120" s="146" t="s">
        <v>12</v>
      </c>
      <c r="D120" s="146" t="s">
        <v>2251</v>
      </c>
    </row>
    <row r="121" spans="2:4" x14ac:dyDescent="0.35">
      <c r="B121" s="153" t="s">
        <v>2248</v>
      </c>
      <c r="C121" s="146" t="s">
        <v>13</v>
      </c>
      <c r="D121" s="146" t="s">
        <v>2252</v>
      </c>
    </row>
    <row r="122" spans="2:4" x14ac:dyDescent="0.35">
      <c r="B122" s="153" t="s">
        <v>2248</v>
      </c>
      <c r="C122" s="146" t="s">
        <v>14</v>
      </c>
      <c r="D122" s="146" t="s">
        <v>2253</v>
      </c>
    </row>
    <row r="123" spans="2:4" x14ac:dyDescent="0.35">
      <c r="B123" s="153" t="s">
        <v>2248</v>
      </c>
      <c r="C123" s="146" t="s">
        <v>2296</v>
      </c>
      <c r="D123" s="146" t="s">
        <v>2304</v>
      </c>
    </row>
    <row r="124" spans="2:4" x14ac:dyDescent="0.35">
      <c r="B124" s="153" t="s">
        <v>2248</v>
      </c>
      <c r="C124" s="146" t="s">
        <v>15</v>
      </c>
      <c r="D124" s="146" t="s">
        <v>2254</v>
      </c>
    </row>
    <row r="125" spans="2:4" x14ac:dyDescent="0.35">
      <c r="B125" s="153" t="s">
        <v>2248</v>
      </c>
      <c r="C125" s="146" t="s">
        <v>16</v>
      </c>
      <c r="D125" s="146" t="s">
        <v>2255</v>
      </c>
    </row>
    <row r="126" spans="2:4" x14ac:dyDescent="0.35">
      <c r="B126" s="153" t="s">
        <v>2248</v>
      </c>
      <c r="C126" s="146" t="s">
        <v>17</v>
      </c>
      <c r="D126" s="146" t="s">
        <v>2256</v>
      </c>
    </row>
    <row r="127" spans="2:4" x14ac:dyDescent="0.35">
      <c r="B127" s="153" t="s">
        <v>2248</v>
      </c>
      <c r="C127" s="146" t="s">
        <v>2295</v>
      </c>
      <c r="D127" s="146" t="s">
        <v>2305</v>
      </c>
    </row>
    <row r="128" spans="2:4" x14ac:dyDescent="0.35">
      <c r="B128" s="153" t="s">
        <v>2248</v>
      </c>
      <c r="C128" s="146" t="s">
        <v>18</v>
      </c>
      <c r="D128" s="146" t="s">
        <v>2257</v>
      </c>
    </row>
    <row r="129" spans="2:4" x14ac:dyDescent="0.35">
      <c r="B129" s="153" t="s">
        <v>2248</v>
      </c>
      <c r="C129" s="146" t="s">
        <v>19</v>
      </c>
      <c r="D129" s="146" t="s">
        <v>2222</v>
      </c>
    </row>
    <row r="130" spans="2:4" x14ac:dyDescent="0.35">
      <c r="B130" s="153" t="s">
        <v>2248</v>
      </c>
      <c r="C130" s="146" t="s">
        <v>20</v>
      </c>
      <c r="D130" s="146" t="s">
        <v>2227</v>
      </c>
    </row>
    <row r="131" spans="2:4" x14ac:dyDescent="0.35">
      <c r="B131" s="153" t="s">
        <v>2248</v>
      </c>
      <c r="C131" s="146" t="s">
        <v>2294</v>
      </c>
      <c r="D131" s="146" t="s">
        <v>2302</v>
      </c>
    </row>
    <row r="132" spans="2:4" x14ac:dyDescent="0.35">
      <c r="B132" s="153" t="s">
        <v>2248</v>
      </c>
      <c r="C132" s="146" t="s">
        <v>21</v>
      </c>
      <c r="D132" s="146" t="s">
        <v>2258</v>
      </c>
    </row>
    <row r="133" spans="2:4" x14ac:dyDescent="0.35">
      <c r="B133" s="153" t="s">
        <v>2248</v>
      </c>
      <c r="C133" s="146" t="s">
        <v>22</v>
      </c>
      <c r="D133" s="146" t="s">
        <v>2259</v>
      </c>
    </row>
    <row r="134" spans="2:4" x14ac:dyDescent="0.35">
      <c r="B134" s="153" t="s">
        <v>2248</v>
      </c>
      <c r="C134" s="146" t="s">
        <v>23</v>
      </c>
      <c r="D134" s="146" t="s">
        <v>2260</v>
      </c>
    </row>
    <row r="135" spans="2:4" x14ac:dyDescent="0.35">
      <c r="B135" s="153" t="s">
        <v>2248</v>
      </c>
      <c r="C135" s="146" t="s">
        <v>2293</v>
      </c>
      <c r="D135" s="146" t="s">
        <v>2303</v>
      </c>
    </row>
    <row r="136" spans="2:4" x14ac:dyDescent="0.35">
      <c r="B136" s="153" t="s">
        <v>2248</v>
      </c>
      <c r="C136" s="146" t="s">
        <v>1</v>
      </c>
      <c r="D136" s="146" t="s">
        <v>2261</v>
      </c>
    </row>
    <row r="137" spans="2:4" x14ac:dyDescent="0.35">
      <c r="B137" s="153" t="s">
        <v>2248</v>
      </c>
      <c r="C137" s="146" t="s">
        <v>24</v>
      </c>
      <c r="D137" s="146" t="s">
        <v>2262</v>
      </c>
    </row>
    <row r="138" spans="2:4" x14ac:dyDescent="0.35">
      <c r="B138" s="153" t="s">
        <v>2248</v>
      </c>
      <c r="C138" s="146" t="s">
        <v>25</v>
      </c>
      <c r="D138" s="146" t="s">
        <v>2263</v>
      </c>
    </row>
    <row r="139" spans="2:4" x14ac:dyDescent="0.35">
      <c r="B139" s="153" t="s">
        <v>2248</v>
      </c>
      <c r="C139" s="146" t="s">
        <v>26</v>
      </c>
      <c r="D139" s="146" t="s">
        <v>2264</v>
      </c>
    </row>
    <row r="140" spans="2:4" x14ac:dyDescent="0.35">
      <c r="B140" s="153" t="s">
        <v>2248</v>
      </c>
      <c r="C140" s="146" t="s">
        <v>2265</v>
      </c>
      <c r="D140" s="146" t="s">
        <v>2266</v>
      </c>
    </row>
    <row r="141" spans="2:4" x14ac:dyDescent="0.35">
      <c r="B141" s="153" t="s">
        <v>2248</v>
      </c>
      <c r="C141" s="146" t="s">
        <v>28</v>
      </c>
      <c r="D141" s="146" t="s">
        <v>2267</v>
      </c>
    </row>
    <row r="142" spans="2:4" x14ac:dyDescent="0.35">
      <c r="B142" s="153" t="s">
        <v>2248</v>
      </c>
      <c r="C142" s="146" t="s">
        <v>29</v>
      </c>
      <c r="D142" s="146" t="s">
        <v>2268</v>
      </c>
    </row>
    <row r="143" spans="2:4" x14ac:dyDescent="0.35">
      <c r="B143" s="153" t="s">
        <v>2248</v>
      </c>
      <c r="C143" s="146" t="s">
        <v>30</v>
      </c>
      <c r="D143" s="146" t="s">
        <v>2269</v>
      </c>
    </row>
    <row r="144" spans="2:4" x14ac:dyDescent="0.35">
      <c r="B144" s="153" t="s">
        <v>2248</v>
      </c>
      <c r="C144" s="146" t="s">
        <v>2270</v>
      </c>
      <c r="D144" s="146" t="s">
        <v>2271</v>
      </c>
    </row>
    <row r="145" spans="2:4" x14ac:dyDescent="0.35">
      <c r="B145" s="153" t="s">
        <v>2248</v>
      </c>
      <c r="C145" s="146" t="s">
        <v>2297</v>
      </c>
      <c r="D145" s="146" t="s">
        <v>2357</v>
      </c>
    </row>
    <row r="146" spans="2:4" x14ac:dyDescent="0.35">
      <c r="B146" s="153" t="s">
        <v>2248</v>
      </c>
      <c r="C146" s="146" t="s">
        <v>2298</v>
      </c>
      <c r="D146" s="146" t="s">
        <v>2356</v>
      </c>
    </row>
    <row r="147" spans="2:4" x14ac:dyDescent="0.35">
      <c r="B147" s="153" t="s">
        <v>2248</v>
      </c>
      <c r="C147" s="146" t="s">
        <v>2299</v>
      </c>
      <c r="D147" s="146" t="s">
        <v>2358</v>
      </c>
    </row>
    <row r="148" spans="2:4" x14ac:dyDescent="0.35">
      <c r="B148" s="153" t="s">
        <v>2248</v>
      </c>
      <c r="C148" s="146" t="s">
        <v>2300</v>
      </c>
      <c r="D148" s="146" t="s">
        <v>2359</v>
      </c>
    </row>
    <row r="149" spans="2:4" x14ac:dyDescent="0.35">
      <c r="B149" s="153" t="s">
        <v>2248</v>
      </c>
      <c r="C149" s="154" t="s">
        <v>2272</v>
      </c>
      <c r="D149" s="154" t="s">
        <v>2273</v>
      </c>
    </row>
    <row r="150" spans="2:4" x14ac:dyDescent="0.35">
      <c r="B150" s="153" t="s">
        <v>2248</v>
      </c>
      <c r="C150" s="146" t="s">
        <v>2301</v>
      </c>
      <c r="D150" s="146" t="s">
        <v>2330</v>
      </c>
    </row>
    <row r="152" spans="2:4" ht="29" hidden="1" x14ac:dyDescent="0.35">
      <c r="B152" s="155" t="s">
        <v>2274</v>
      </c>
      <c r="C152" s="146" t="s">
        <v>2275</v>
      </c>
      <c r="D152" s="146" t="s">
        <v>2276</v>
      </c>
    </row>
    <row r="153" spans="2:4" ht="58" hidden="1" x14ac:dyDescent="0.35">
      <c r="B153" s="155" t="s">
        <v>2274</v>
      </c>
      <c r="C153" s="146" t="s">
        <v>2277</v>
      </c>
      <c r="D153" s="146" t="s">
        <v>2278</v>
      </c>
    </row>
    <row r="154" spans="2:4" hidden="1" x14ac:dyDescent="0.35">
      <c r="B154" s="155" t="s">
        <v>2274</v>
      </c>
      <c r="C154" s="146" t="s">
        <v>1</v>
      </c>
      <c r="D154" s="146" t="s">
        <v>2261</v>
      </c>
    </row>
    <row r="155" spans="2:4" hidden="1" x14ac:dyDescent="0.35">
      <c r="B155" s="155" t="s">
        <v>2274</v>
      </c>
      <c r="C155" s="147">
        <v>2022</v>
      </c>
      <c r="D155" s="147">
        <v>2022</v>
      </c>
    </row>
    <row r="156" spans="2:4" hidden="1" x14ac:dyDescent="0.35">
      <c r="B156" s="155" t="s">
        <v>2274</v>
      </c>
      <c r="C156" s="147">
        <v>2023</v>
      </c>
      <c r="D156" s="147">
        <v>2023</v>
      </c>
    </row>
    <row r="157" spans="2:4" hidden="1" x14ac:dyDescent="0.35">
      <c r="B157" s="155" t="s">
        <v>2274</v>
      </c>
      <c r="C157" s="147">
        <v>2024</v>
      </c>
      <c r="D157" s="147">
        <v>2024</v>
      </c>
    </row>
    <row r="158" spans="2:4" hidden="1" x14ac:dyDescent="0.35">
      <c r="B158" s="155" t="s">
        <v>2274</v>
      </c>
      <c r="C158" s="147">
        <v>2025</v>
      </c>
      <c r="D158" s="147">
        <v>2025</v>
      </c>
    </row>
    <row r="159" spans="2:4" hidden="1" x14ac:dyDescent="0.35">
      <c r="B159" s="155" t="s">
        <v>2274</v>
      </c>
      <c r="C159" s="147">
        <v>2026</v>
      </c>
      <c r="D159" s="147">
        <v>2026</v>
      </c>
    </row>
    <row r="160" spans="2:4" hidden="1" x14ac:dyDescent="0.35">
      <c r="B160" s="155" t="s">
        <v>2274</v>
      </c>
      <c r="C160" s="146" t="s">
        <v>2</v>
      </c>
      <c r="D160" s="146" t="s">
        <v>2201</v>
      </c>
    </row>
    <row r="161" spans="2:4" hidden="1" x14ac:dyDescent="0.35">
      <c r="B161" s="155" t="s">
        <v>2274</v>
      </c>
      <c r="C161" s="146" t="s">
        <v>4</v>
      </c>
      <c r="D161" s="146" t="s">
        <v>2279</v>
      </c>
    </row>
    <row r="162" spans="2:4" hidden="1" x14ac:dyDescent="0.35">
      <c r="B162" s="155" t="s">
        <v>2274</v>
      </c>
      <c r="C162" s="146" t="s">
        <v>6</v>
      </c>
      <c r="D162" s="146" t="s">
        <v>2280</v>
      </c>
    </row>
    <row r="163" spans="2:4" hidden="1" x14ac:dyDescent="0.35">
      <c r="B163" s="155" t="s">
        <v>2274</v>
      </c>
      <c r="C163" s="146" t="s">
        <v>7</v>
      </c>
      <c r="D163" s="146" t="s">
        <v>2281</v>
      </c>
    </row>
    <row r="164" spans="2:4" hidden="1" x14ac:dyDescent="0.35">
      <c r="B164" s="155" t="s">
        <v>2274</v>
      </c>
      <c r="C164" s="146" t="s">
        <v>8</v>
      </c>
      <c r="D164" s="146" t="s">
        <v>2282</v>
      </c>
    </row>
    <row r="165" spans="2:4" hidden="1" x14ac:dyDescent="0.35">
      <c r="B165" s="155" t="s">
        <v>2274</v>
      </c>
      <c r="C165" s="146" t="s">
        <v>9</v>
      </c>
      <c r="D165" s="146" t="s">
        <v>2283</v>
      </c>
    </row>
    <row r="166" spans="2:4" hidden="1" x14ac:dyDescent="0.35">
      <c r="B166" s="159" t="s">
        <v>2274</v>
      </c>
      <c r="C166" s="160" t="s">
        <v>2284</v>
      </c>
      <c r="D166" s="160" t="s">
        <v>2285</v>
      </c>
    </row>
    <row r="167" spans="2:4" x14ac:dyDescent="0.35">
      <c r="C167" s="24"/>
      <c r="D167" s="24"/>
    </row>
    <row r="168" spans="2:4" x14ac:dyDescent="0.35">
      <c r="C168" s="24"/>
      <c r="D168" s="24"/>
    </row>
    <row r="169" spans="2:4" x14ac:dyDescent="0.35">
      <c r="C169" s="24"/>
      <c r="D169" s="24"/>
    </row>
    <row r="170" spans="2:4" x14ac:dyDescent="0.35">
      <c r="C170" s="24"/>
      <c r="D170" s="24"/>
    </row>
    <row r="171" spans="2:4" hidden="1" x14ac:dyDescent="0.35">
      <c r="C171" s="24"/>
      <c r="D171" s="24"/>
    </row>
    <row r="172" spans="2:4" hidden="1" x14ac:dyDescent="0.35">
      <c r="C172" s="24"/>
      <c r="D172" s="24"/>
    </row>
    <row r="173" spans="2:4" hidden="1" x14ac:dyDescent="0.35">
      <c r="C173" s="24"/>
      <c r="D173" s="24"/>
    </row>
    <row r="174" spans="2:4" hidden="1" x14ac:dyDescent="0.35">
      <c r="C174" s="24"/>
      <c r="D174" s="24"/>
    </row>
    <row r="175" spans="2:4" hidden="1" x14ac:dyDescent="0.35">
      <c r="C175" s="24"/>
      <c r="D175" s="24"/>
    </row>
    <row r="176" spans="2:4" hidden="1" x14ac:dyDescent="0.35">
      <c r="C176" s="24"/>
      <c r="D176" s="24"/>
    </row>
    <row r="177" spans="3:4" hidden="1" x14ac:dyDescent="0.35">
      <c r="C177" s="24"/>
      <c r="D177" s="24"/>
    </row>
    <row r="178" spans="3:4" hidden="1" x14ac:dyDescent="0.35">
      <c r="C178" s="24"/>
      <c r="D178" s="24"/>
    </row>
    <row r="179" spans="3:4" hidden="1" x14ac:dyDescent="0.35">
      <c r="C179" s="24"/>
      <c r="D179" s="24"/>
    </row>
    <row r="180" spans="3:4" hidden="1" x14ac:dyDescent="0.35">
      <c r="C180" s="24"/>
      <c r="D180" s="24"/>
    </row>
    <row r="181" spans="3:4" hidden="1" x14ac:dyDescent="0.35">
      <c r="C181" s="24"/>
      <c r="D181" s="24"/>
    </row>
    <row r="182" spans="3:4" hidden="1" x14ac:dyDescent="0.35">
      <c r="C182" s="24"/>
      <c r="D182" s="24"/>
    </row>
    <row r="183" spans="3:4" hidden="1" x14ac:dyDescent="0.35">
      <c r="C183" s="24"/>
      <c r="D183" s="24"/>
    </row>
    <row r="184" spans="3:4" hidden="1" x14ac:dyDescent="0.35">
      <c r="C184" s="24"/>
      <c r="D184" s="24"/>
    </row>
    <row r="185" spans="3:4" hidden="1" x14ac:dyDescent="0.35">
      <c r="C185" s="24"/>
      <c r="D185" s="24"/>
    </row>
    <row r="186" spans="3:4" hidden="1" x14ac:dyDescent="0.35">
      <c r="C186" s="24"/>
      <c r="D186" s="24"/>
    </row>
    <row r="187" spans="3:4" hidden="1" x14ac:dyDescent="0.35">
      <c r="C187" s="24"/>
      <c r="D187" s="24"/>
    </row>
    <row r="188" spans="3:4" hidden="1" x14ac:dyDescent="0.35">
      <c r="C188" s="24"/>
      <c r="D188" s="24"/>
    </row>
    <row r="189" spans="3:4" hidden="1" x14ac:dyDescent="0.35">
      <c r="C189" s="24"/>
      <c r="D189" s="24"/>
    </row>
    <row r="190" spans="3:4" hidden="1" x14ac:dyDescent="0.35">
      <c r="C190" s="24"/>
      <c r="D190" s="24"/>
    </row>
    <row r="191" spans="3:4" hidden="1" x14ac:dyDescent="0.35">
      <c r="C191" s="24"/>
      <c r="D191" s="24"/>
    </row>
    <row r="192" spans="3:4" hidden="1" x14ac:dyDescent="0.35">
      <c r="C192" s="24"/>
      <c r="D192" s="24"/>
    </row>
    <row r="193" spans="3:4" hidden="1" x14ac:dyDescent="0.35">
      <c r="C193" s="24"/>
      <c r="D193" s="24"/>
    </row>
    <row r="194" spans="3:4" hidden="1" x14ac:dyDescent="0.35">
      <c r="C194" s="24"/>
      <c r="D194" s="24"/>
    </row>
    <row r="195" spans="3:4" hidden="1" x14ac:dyDescent="0.35">
      <c r="C195" s="24"/>
      <c r="D195" s="24"/>
    </row>
    <row r="196" spans="3:4" hidden="1" x14ac:dyDescent="0.35">
      <c r="C196" s="24"/>
      <c r="D196" s="24"/>
    </row>
    <row r="197" spans="3:4" hidden="1" x14ac:dyDescent="0.35">
      <c r="C197" s="24"/>
      <c r="D197" s="24"/>
    </row>
    <row r="198" spans="3:4" hidden="1" x14ac:dyDescent="0.35">
      <c r="C198" s="24"/>
      <c r="D198" s="24"/>
    </row>
    <row r="199" spans="3:4" hidden="1" x14ac:dyDescent="0.35">
      <c r="C199" s="24"/>
      <c r="D199" s="24"/>
    </row>
    <row r="200" spans="3:4" hidden="1" x14ac:dyDescent="0.35">
      <c r="C200" s="24"/>
      <c r="D200" s="24"/>
    </row>
    <row r="201" spans="3:4" hidden="1" x14ac:dyDescent="0.35">
      <c r="C201" s="24"/>
      <c r="D201" s="24"/>
    </row>
    <row r="202" spans="3:4" hidden="1" x14ac:dyDescent="0.35">
      <c r="C202" s="24"/>
      <c r="D202" s="24"/>
    </row>
    <row r="203" spans="3:4" hidden="1" x14ac:dyDescent="0.35">
      <c r="C203" s="24"/>
      <c r="D203" s="24"/>
    </row>
    <row r="204" spans="3:4" hidden="1" x14ac:dyDescent="0.35">
      <c r="C204" s="24"/>
      <c r="D204" s="24"/>
    </row>
    <row r="205" spans="3:4" hidden="1" x14ac:dyDescent="0.35">
      <c r="C205" s="24"/>
      <c r="D205" s="24"/>
    </row>
    <row r="206" spans="3:4" hidden="1" x14ac:dyDescent="0.35">
      <c r="C206" s="24"/>
      <c r="D206" s="24"/>
    </row>
    <row r="207" spans="3:4" hidden="1" x14ac:dyDescent="0.35">
      <c r="C207" s="24"/>
      <c r="D207" s="24"/>
    </row>
    <row r="208" spans="3:4" hidden="1" x14ac:dyDescent="0.35">
      <c r="C208" s="24"/>
      <c r="D208" s="24"/>
    </row>
    <row r="209" spans="3:4" hidden="1" x14ac:dyDescent="0.35">
      <c r="C209" s="24"/>
      <c r="D209" s="24"/>
    </row>
    <row r="210" spans="3:4" hidden="1" x14ac:dyDescent="0.35">
      <c r="C210" s="24"/>
      <c r="D210" s="24"/>
    </row>
    <row r="211" spans="3:4" hidden="1" x14ac:dyDescent="0.35">
      <c r="C211" s="24"/>
      <c r="D211" s="24"/>
    </row>
    <row r="212" spans="3:4" hidden="1" x14ac:dyDescent="0.35">
      <c r="C212" s="24"/>
      <c r="D212" s="24"/>
    </row>
    <row r="213" spans="3:4" hidden="1" x14ac:dyDescent="0.35">
      <c r="C213" s="24"/>
      <c r="D213" s="24"/>
    </row>
    <row r="214" spans="3:4" hidden="1" x14ac:dyDescent="0.35">
      <c r="C214" s="24"/>
      <c r="D214" s="24"/>
    </row>
    <row r="215" spans="3:4" hidden="1" x14ac:dyDescent="0.35">
      <c r="C215" s="24"/>
      <c r="D215" s="24"/>
    </row>
    <row r="216" spans="3:4" hidden="1" x14ac:dyDescent="0.35">
      <c r="C216" s="24"/>
      <c r="D216" s="24"/>
    </row>
    <row r="217" spans="3:4" hidden="1" x14ac:dyDescent="0.35">
      <c r="C217" s="24"/>
      <c r="D217" s="24"/>
    </row>
    <row r="218" spans="3:4" hidden="1" x14ac:dyDescent="0.35">
      <c r="C218" s="24"/>
      <c r="D218" s="24"/>
    </row>
    <row r="219" spans="3:4" hidden="1" x14ac:dyDescent="0.35">
      <c r="C219" s="24"/>
      <c r="D219" s="24"/>
    </row>
    <row r="220" spans="3:4" hidden="1" x14ac:dyDescent="0.35">
      <c r="C220" s="24"/>
      <c r="D220" s="24"/>
    </row>
    <row r="221" spans="3:4" hidden="1" x14ac:dyDescent="0.35">
      <c r="C221" s="24"/>
      <c r="D221" s="24"/>
    </row>
    <row r="222" spans="3:4" hidden="1" x14ac:dyDescent="0.35">
      <c r="C222" s="24"/>
      <c r="D222" s="24"/>
    </row>
    <row r="223" spans="3:4" hidden="1" x14ac:dyDescent="0.35">
      <c r="C223" s="24"/>
      <c r="D223" s="24"/>
    </row>
    <row r="224" spans="3:4" hidden="1" x14ac:dyDescent="0.35">
      <c r="C224" s="24"/>
      <c r="D224" s="24"/>
    </row>
    <row r="225" spans="3:4" hidden="1" x14ac:dyDescent="0.35">
      <c r="C225" s="24"/>
      <c r="D225" s="24"/>
    </row>
    <row r="226" spans="3:4" hidden="1" x14ac:dyDescent="0.35">
      <c r="C226" s="24"/>
      <c r="D226" s="24"/>
    </row>
    <row r="227" spans="3:4" hidden="1" x14ac:dyDescent="0.35">
      <c r="C227" s="24"/>
      <c r="D227" s="24"/>
    </row>
    <row r="228" spans="3:4" hidden="1" x14ac:dyDescent="0.35">
      <c r="C228" s="24"/>
      <c r="D228" s="24"/>
    </row>
    <row r="229" spans="3:4" hidden="1" x14ac:dyDescent="0.35">
      <c r="C229" s="24"/>
      <c r="D229" s="24"/>
    </row>
    <row r="230" spans="3:4" hidden="1" x14ac:dyDescent="0.35">
      <c r="C230" s="24"/>
      <c r="D230" s="24"/>
    </row>
    <row r="231" spans="3:4" hidden="1" x14ac:dyDescent="0.35">
      <c r="C231" s="24"/>
      <c r="D231" s="24"/>
    </row>
    <row r="232" spans="3:4" hidden="1" x14ac:dyDescent="0.35">
      <c r="C232" s="24"/>
      <c r="D232" s="24"/>
    </row>
    <row r="233" spans="3:4" hidden="1" x14ac:dyDescent="0.35">
      <c r="C233" s="24"/>
      <c r="D233" s="24"/>
    </row>
    <row r="234" spans="3:4" hidden="1" x14ac:dyDescent="0.35">
      <c r="C234" s="24"/>
      <c r="D234" s="24"/>
    </row>
    <row r="235" spans="3:4" hidden="1" x14ac:dyDescent="0.35">
      <c r="C235" s="24"/>
      <c r="D235" s="24"/>
    </row>
    <row r="236" spans="3:4" hidden="1" x14ac:dyDescent="0.35">
      <c r="C236" s="24"/>
      <c r="D236" s="24"/>
    </row>
    <row r="237" spans="3:4" hidden="1" x14ac:dyDescent="0.35">
      <c r="C237" s="24"/>
      <c r="D237" s="24"/>
    </row>
    <row r="238" spans="3:4" hidden="1" x14ac:dyDescent="0.35">
      <c r="C238" s="24"/>
      <c r="D238" s="24"/>
    </row>
    <row r="239" spans="3:4" hidden="1" x14ac:dyDescent="0.35">
      <c r="C239" s="24"/>
      <c r="D239" s="24"/>
    </row>
    <row r="240" spans="3:4" hidden="1" x14ac:dyDescent="0.35">
      <c r="C240" s="24"/>
      <c r="D240" s="24"/>
    </row>
    <row r="241" spans="3:4" hidden="1" x14ac:dyDescent="0.35">
      <c r="C241" s="24"/>
      <c r="D241" s="24"/>
    </row>
    <row r="242" spans="3:4" hidden="1" x14ac:dyDescent="0.35">
      <c r="C242" s="24"/>
      <c r="D242" s="24"/>
    </row>
    <row r="243" spans="3:4" hidden="1" x14ac:dyDescent="0.35">
      <c r="C243" s="24"/>
      <c r="D243" s="24"/>
    </row>
    <row r="244" spans="3:4" hidden="1" x14ac:dyDescent="0.35">
      <c r="C244" s="24"/>
      <c r="D244" s="24"/>
    </row>
    <row r="245" spans="3:4" hidden="1" x14ac:dyDescent="0.35">
      <c r="C245" s="24"/>
      <c r="D245" s="24"/>
    </row>
    <row r="246" spans="3:4" hidden="1" x14ac:dyDescent="0.35">
      <c r="C246" s="24"/>
      <c r="D246" s="24"/>
    </row>
    <row r="247" spans="3:4" hidden="1" x14ac:dyDescent="0.35">
      <c r="C247" s="24"/>
      <c r="D247" s="24"/>
    </row>
    <row r="248" spans="3:4" hidden="1" x14ac:dyDescent="0.35">
      <c r="C248" s="24"/>
      <c r="D248" s="24"/>
    </row>
    <row r="249" spans="3:4" hidden="1" x14ac:dyDescent="0.35">
      <c r="C249" s="24"/>
      <c r="D249" s="24"/>
    </row>
    <row r="250" spans="3:4" hidden="1" x14ac:dyDescent="0.35">
      <c r="C250" s="24"/>
      <c r="D250" s="24"/>
    </row>
    <row r="251" spans="3:4" hidden="1" x14ac:dyDescent="0.35">
      <c r="C251" s="24"/>
      <c r="D251" s="24"/>
    </row>
    <row r="252" spans="3:4" hidden="1" x14ac:dyDescent="0.35">
      <c r="C252" s="24"/>
      <c r="D252" s="24"/>
    </row>
    <row r="253" spans="3:4" hidden="1" x14ac:dyDescent="0.35">
      <c r="C253" s="24"/>
      <c r="D253" s="24"/>
    </row>
    <row r="254" spans="3:4" hidden="1" x14ac:dyDescent="0.35">
      <c r="C254" s="24"/>
      <c r="D254" s="24"/>
    </row>
    <row r="255" spans="3:4" hidden="1" x14ac:dyDescent="0.35">
      <c r="C255" s="24"/>
      <c r="D255" s="24"/>
    </row>
    <row r="256" spans="3:4" hidden="1" x14ac:dyDescent="0.35">
      <c r="C256" s="24"/>
      <c r="D256" s="24"/>
    </row>
    <row r="257" spans="3:4" hidden="1" x14ac:dyDescent="0.35">
      <c r="C257" s="24"/>
      <c r="D257" s="24"/>
    </row>
    <row r="258" spans="3:4" hidden="1" x14ac:dyDescent="0.35">
      <c r="C258" s="24"/>
      <c r="D258" s="24"/>
    </row>
    <row r="259" spans="3:4" hidden="1" x14ac:dyDescent="0.35">
      <c r="C259" s="24"/>
      <c r="D259" s="24"/>
    </row>
    <row r="260" spans="3:4" hidden="1" x14ac:dyDescent="0.35">
      <c r="C260" s="24"/>
      <c r="D260" s="24"/>
    </row>
    <row r="261" spans="3:4" hidden="1" x14ac:dyDescent="0.35">
      <c r="C261" s="24"/>
      <c r="D261" s="24"/>
    </row>
    <row r="262" spans="3:4" hidden="1" x14ac:dyDescent="0.35">
      <c r="C262" s="24"/>
      <c r="D262" s="24"/>
    </row>
    <row r="263" spans="3:4" hidden="1" x14ac:dyDescent="0.35">
      <c r="C263" s="24"/>
      <c r="D263" s="24"/>
    </row>
    <row r="264" spans="3:4" hidden="1" x14ac:dyDescent="0.35">
      <c r="C264" s="24"/>
      <c r="D264" s="24"/>
    </row>
    <row r="265" spans="3:4" hidden="1" x14ac:dyDescent="0.35">
      <c r="C265" s="24"/>
      <c r="D265" s="24"/>
    </row>
    <row r="266" spans="3:4" hidden="1" x14ac:dyDescent="0.35">
      <c r="C266" s="24"/>
      <c r="D266" s="24"/>
    </row>
    <row r="267" spans="3:4" hidden="1" x14ac:dyDescent="0.35">
      <c r="C267" s="24"/>
      <c r="D267" s="24"/>
    </row>
    <row r="268" spans="3:4" hidden="1" x14ac:dyDescent="0.35">
      <c r="C268" s="24"/>
      <c r="D268" s="24"/>
    </row>
    <row r="269" spans="3:4" hidden="1" x14ac:dyDescent="0.35">
      <c r="C269" s="24"/>
      <c r="D269" s="24"/>
    </row>
    <row r="270" spans="3:4" hidden="1" x14ac:dyDescent="0.35">
      <c r="C270" s="24"/>
      <c r="D270" s="24"/>
    </row>
    <row r="271" spans="3:4" hidden="1" x14ac:dyDescent="0.35">
      <c r="C271" s="24"/>
      <c r="D271" s="24"/>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topLeftCell="A10" workbookViewId="0">
      <selection activeCell="E3" sqref="E3:E4"/>
    </sheetView>
  </sheetViews>
  <sheetFormatPr baseColWidth="10"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107" hidden="1" customWidth="1"/>
    <col min="20" max="20" width="97.26953125" hidden="1" customWidth="1"/>
    <col min="21" max="16384" width="9.1796875" hidden="1"/>
  </cols>
  <sheetData>
    <row r="1" spans="2:20" x14ac:dyDescent="0.35">
      <c r="H1" t="s">
        <v>1982</v>
      </c>
      <c r="I1">
        <v>1</v>
      </c>
    </row>
    <row r="2" spans="2:20" ht="15" thickBot="1" x14ac:dyDescent="0.4">
      <c r="H2" t="s">
        <v>1223</v>
      </c>
      <c r="I2">
        <v>2</v>
      </c>
    </row>
    <row r="3" spans="2:20" ht="15" thickTop="1" x14ac:dyDescent="0.35">
      <c r="B3" t="s">
        <v>2361</v>
      </c>
      <c r="C3" s="175" t="s">
        <v>2608</v>
      </c>
      <c r="E3" s="361" t="s">
        <v>1982</v>
      </c>
      <c r="H3" s="139"/>
      <c r="I3" s="139">
        <v>3</v>
      </c>
    </row>
    <row r="4" spans="2:20" ht="15" thickBot="1" x14ac:dyDescent="0.4">
      <c r="B4" t="s">
        <v>2362</v>
      </c>
      <c r="C4" s="175" t="s">
        <v>2609</v>
      </c>
      <c r="E4" s="362"/>
      <c r="H4" t="s">
        <v>2365</v>
      </c>
      <c r="I4">
        <f>IF(E3="",3,VLOOKUP(E3,$H$1:$I$3,2,FALSE))</f>
        <v>1</v>
      </c>
    </row>
    <row r="5" spans="2:20" s="180" customFormat="1" ht="15" thickTop="1" x14ac:dyDescent="0.35">
      <c r="C5" s="157"/>
      <c r="P5" s="176"/>
      <c r="Q5" s="176"/>
      <c r="S5" s="157"/>
    </row>
    <row r="6" spans="2:20" ht="114" customHeight="1" x14ac:dyDescent="0.3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3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3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3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3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3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3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3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3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3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3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3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3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35">
      <c r="P19" s="176"/>
      <c r="Q19" s="108"/>
    </row>
    <row r="20" spans="3:20" hidden="1" x14ac:dyDescent="0.35">
      <c r="P20" s="108"/>
      <c r="Q20" s="108"/>
    </row>
    <row r="21" spans="3:20" hidden="1" x14ac:dyDescent="0.35">
      <c r="P21" s="108"/>
      <c r="Q21" s="108"/>
    </row>
    <row r="22" spans="3:20" hidden="1" x14ac:dyDescent="0.35">
      <c r="P22" s="108"/>
      <c r="Q22" s="108"/>
    </row>
    <row r="23" spans="3:20" hidden="1" x14ac:dyDescent="0.35">
      <c r="P23" s="108"/>
    </row>
    <row r="24" spans="3:20" hidden="1" x14ac:dyDescent="0.35">
      <c r="P24" s="108"/>
    </row>
    <row r="25" spans="3:20" hidden="1" x14ac:dyDescent="0.3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E7" activePane="bottomRight" state="frozen"/>
      <selection pane="topRight" activeCell="D1" sqref="D1"/>
      <selection pane="bottomLeft" activeCell="A7" sqref="A7"/>
      <selection pane="bottomRight" activeCell="F13" sqref="F13"/>
    </sheetView>
  </sheetViews>
  <sheetFormatPr baseColWidth="10" defaultColWidth="0" defaultRowHeight="14.5" zeroHeight="1" x14ac:dyDescent="0.35"/>
  <cols>
    <col min="1" max="1" width="17" style="66" customWidth="1"/>
    <col min="2" max="2" width="2.453125" style="66" hidden="1" customWidth="1"/>
    <col min="3" max="3" width="42.7265625" style="66" customWidth="1"/>
    <col min="4" max="4" width="24.54296875" style="66" customWidth="1"/>
    <col min="5" max="5" width="20.7265625" style="66" customWidth="1"/>
    <col min="6" max="6" width="10.7265625" style="66" customWidth="1"/>
    <col min="7" max="7" width="19.54296875" style="66" customWidth="1"/>
    <col min="8" max="8" width="14.54296875" style="66" customWidth="1"/>
    <col min="9" max="9" width="42.7265625" style="66" customWidth="1"/>
    <col min="10" max="16384" width="9.1796875" style="66" hidden="1"/>
  </cols>
  <sheetData>
    <row r="1" spans="1:20" x14ac:dyDescent="0.35">
      <c r="A1" s="66" t="str">
        <f>IF(lang=1,labels!E64,IF(lang=2,labels!F64,"set lang"))</f>
        <v>Acteur abbr.</v>
      </c>
      <c r="C1" s="116" t="s">
        <v>2756</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35">
      <c r="A2" s="66" t="str">
        <f>IF(lang=1,labels!E65,IF(lang=2,labels!F65,"set lang"))</f>
        <v>Acteur nom</v>
      </c>
      <c r="C2" s="92" t="str">
        <f>IF(C1="","",VLOOKUP(C1,Table2[[abbr]:[name2]],8,FALSE))</f>
        <v>Frères des Hommes</v>
      </c>
      <c r="O2" s="66" t="s">
        <v>1853</v>
      </c>
      <c r="P2" s="66" t="s">
        <v>1860</v>
      </c>
      <c r="Q2" s="66" t="s">
        <v>2682</v>
      </c>
      <c r="R2" s="66" t="s">
        <v>2654</v>
      </c>
    </row>
    <row r="3" spans="1:20" x14ac:dyDescent="0.35">
      <c r="A3" s="66" t="str">
        <f>IF(lang=1,labels!E66,IF(lang=2,labels!F66,"set lang"))</f>
        <v>IATI org-ID</v>
      </c>
      <c r="C3" s="92" t="str">
        <f>IF(C1="","",VLOOKUP(C1,Table2[[abbr]:[name2]],6,FALSE))</f>
        <v>BE-BCE_KBO-0461977940</v>
      </c>
      <c r="O3" s="66" t="s">
        <v>1854</v>
      </c>
    </row>
    <row r="4" spans="1:20" x14ac:dyDescent="0.35">
      <c r="A4" s="66" t="str">
        <f>IF(lang=1,labels!E67,IF(lang=2,labels!F67,"set lang"))</f>
        <v>Titre programme</v>
      </c>
      <c r="C4" s="116" t="s">
        <v>2755</v>
      </c>
    </row>
    <row r="5" spans="1:20" x14ac:dyDescent="0.35">
      <c r="A5" s="66" t="str">
        <f>IF(lang=1,labels!E68,IF(lang=2,labels!F68,"set lang"))</f>
        <v>Prg commun ?</v>
      </c>
      <c r="C5" s="179" t="s">
        <v>2658</v>
      </c>
      <c r="O5" s="66" t="s">
        <v>2719</v>
      </c>
    </row>
    <row r="6" spans="1:20" ht="58" x14ac:dyDescent="0.3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35">
      <c r="A7" s="66">
        <v>1</v>
      </c>
      <c r="B7" s="66">
        <v>1</v>
      </c>
      <c r="C7" s="92" t="str">
        <f>IF(OR(D7="",E7=""),"",C$3&amp;"-prg2022-"&amp;$A7&amp;"-"&amp;VLOOKUP($E7,Table4[[EN]:[ISO]],8,FALSE))</f>
        <v>BE-BCE_KBO-0461977940-prg2022-1-GT</v>
      </c>
      <c r="D7" s="116" t="s">
        <v>2752</v>
      </c>
      <c r="E7" s="116" t="s">
        <v>727</v>
      </c>
      <c r="F7" s="116" t="s">
        <v>1853</v>
      </c>
      <c r="G7" s="91" t="str">
        <f>IF(E7="","",IF(AND(VLOOKUP(E7,Table4[[EN]:[CSC]],2,FALSE)="N",F7="geo"),"No geo CSC possible !",""))</f>
        <v/>
      </c>
      <c r="H7" s="134">
        <f ca="1">SUMIFS(Table1[amount],Table1[sheet],A7,Table1[item],"TCO",Table1[year],"TOTAL")</f>
        <v>211025.02000000002</v>
      </c>
      <c r="I7" s="116"/>
      <c r="J7" s="139">
        <f>IF(E7="","",VLOOKUP($E7,Table4[[EN]:[ctry]],10,FALSE))</f>
        <v>1</v>
      </c>
    </row>
    <row r="8" spans="1:20" x14ac:dyDescent="0.35">
      <c r="A8" s="66">
        <v>2</v>
      </c>
      <c r="B8" s="66">
        <v>2</v>
      </c>
      <c r="C8" s="92" t="str">
        <f>IF(OR(D8="",E8=""),"",C$3&amp;"-prg2022-"&amp;$A8&amp;"-"&amp;VLOOKUP($E8,Table4[[EN]:[ISO]],8,FALSE))</f>
        <v>BE-BCE_KBO-0461977940-prg2022-2-BO</v>
      </c>
      <c r="D8" s="116" t="s">
        <v>2753</v>
      </c>
      <c r="E8" s="116" t="s">
        <v>583</v>
      </c>
      <c r="F8" s="116" t="s">
        <v>1853</v>
      </c>
      <c r="G8" s="91" t="str">
        <f>IF(E8="","",IF(AND(VLOOKUP(E8,Table4[[EN]:[CSC]],2,FALSE)="N",F8="geo"),"No geo CSC possible !",""))</f>
        <v/>
      </c>
      <c r="H8" s="134">
        <f ca="1">SUMIFS(Table1[amount],Table1[sheet],A8,Table1[item],"TCO",Table1[year],"TOTAL")</f>
        <v>207485</v>
      </c>
      <c r="I8" s="116"/>
      <c r="J8" s="139">
        <f>IF(E8="","",VLOOKUP($E8,Table4[[EN]:[ctry]],10,FALSE))</f>
        <v>1</v>
      </c>
    </row>
    <row r="9" spans="1:20" x14ac:dyDescent="0.35">
      <c r="A9" s="66">
        <v>3</v>
      </c>
      <c r="B9" s="66">
        <v>3</v>
      </c>
      <c r="C9" s="92" t="str">
        <f>IF(OR(D9="",E9=""),"",C$3&amp;"-prg2022-"&amp;$A9&amp;"-"&amp;VLOOKUP($E9,Table4[[EN]:[ISO]],8,FALSE))</f>
        <v>BE-BCE_KBO-0461977940-prg2022-3-BE</v>
      </c>
      <c r="D9" s="116" t="s">
        <v>2754</v>
      </c>
      <c r="E9" s="116" t="s">
        <v>2642</v>
      </c>
      <c r="F9" s="116" t="s">
        <v>1853</v>
      </c>
      <c r="G9" s="91" t="str">
        <f>IF(E9="","",IF(AND(VLOOKUP(E9,Table4[[EN]:[CSC]],2,FALSE)="N",F9="geo"),"No geo CSC possible !",""))</f>
        <v/>
      </c>
      <c r="H9" s="134">
        <f ca="1">SUMIFS(Table1[amount],Table1[sheet],A9,Table1[item],"TCO",Table1[year],"TOTAL")</f>
        <v>312693.5</v>
      </c>
      <c r="I9" s="116"/>
      <c r="J9" s="139">
        <f>IF(E9="","",VLOOKUP($E9,Table4[[EN]:[ctry]],10,FALSE))</f>
        <v>1</v>
      </c>
    </row>
    <row r="10" spans="1:20" x14ac:dyDescent="0.35">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21" activePane="bottomRight" state="frozen"/>
      <selection pane="topRight" activeCell="O1" sqref="O1"/>
      <selection pane="bottomLeft" activeCell="A6" sqref="A6"/>
      <selection pane="bottomRight" activeCell="S36" sqref="S36"/>
    </sheetView>
  </sheetViews>
  <sheetFormatPr baseColWidth="10" defaultColWidth="0" defaultRowHeight="14.5" zeroHeight="1" x14ac:dyDescent="0.35"/>
  <cols>
    <col min="1" max="1" width="5" style="47" hidden="1" customWidth="1"/>
    <col min="2" max="5" width="2.453125" style="47" customWidth="1"/>
    <col min="6" max="14" width="2.453125" style="108" customWidth="1"/>
    <col min="15" max="20" width="15.7265625" style="47" customWidth="1"/>
    <col min="21" max="21" width="2.453125" style="47" customWidth="1"/>
    <col min="22" max="33" width="0" style="47" hidden="1" customWidth="1"/>
    <col min="34" max="16384" width="9.1796875" style="47" hidden="1"/>
  </cols>
  <sheetData>
    <row r="1" spans="1:33" ht="15" customHeight="1" x14ac:dyDescent="0.3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Aserjus</v>
      </c>
      <c r="P1" s="2"/>
      <c r="Q1" s="2"/>
      <c r="R1" s="2"/>
      <c r="S1" s="2"/>
      <c r="T1" s="2"/>
      <c r="U1" s="3"/>
      <c r="Z1" s="47" t="s">
        <v>2655</v>
      </c>
      <c r="AA1" s="47" t="s">
        <v>2657</v>
      </c>
      <c r="AC1" s="47">
        <v>2</v>
      </c>
      <c r="AD1" s="47" t="s">
        <v>2659</v>
      </c>
      <c r="AE1" s="47" t="str">
        <f>VLOOKUP(AG1,$AC$1:$AD$2,2,FALSE)</f>
        <v>Fjanee</v>
      </c>
      <c r="AG1" s="47">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GUATEMALA</v>
      </c>
      <c r="P2" s="18"/>
      <c r="Q2" s="18"/>
      <c r="R2" s="18"/>
      <c r="S2" s="18"/>
      <c r="T2" s="18"/>
      <c r="U2" s="5"/>
      <c r="Z2" s="47" t="s">
        <v>2656</v>
      </c>
      <c r="AA2" s="47" t="s">
        <v>2658</v>
      </c>
      <c r="AC2" s="47">
        <v>1</v>
      </c>
      <c r="AD2" s="47" t="s">
        <v>2660</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47" t="s">
        <v>2679</v>
      </c>
      <c r="AA4" s="47" t="s">
        <v>2678</v>
      </c>
    </row>
    <row r="5" spans="1:33" s="66" customFormat="1"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BE-BCE_KBO-0461977940-prg2022-1-GT</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49">
        <v>2022</v>
      </c>
      <c r="P7" s="49">
        <v>2023</v>
      </c>
      <c r="Q7" s="49">
        <v>2024</v>
      </c>
      <c r="R7" s="49">
        <v>2025</v>
      </c>
      <c r="S7" s="49">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46668.3</v>
      </c>
      <c r="P8" s="184">
        <f t="shared" si="0"/>
        <v>44929.42</v>
      </c>
      <c r="Q8" s="184">
        <f t="shared" si="0"/>
        <v>40177.300000000003</v>
      </c>
      <c r="R8" s="184">
        <f t="shared" si="0"/>
        <v>39850</v>
      </c>
      <c r="S8" s="184">
        <f t="shared" si="0"/>
        <v>39400</v>
      </c>
      <c r="T8" s="195">
        <f t="shared" si="0"/>
        <v>211025.02</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v>1000</v>
      </c>
      <c r="P9" s="186"/>
      <c r="Q9" s="186"/>
      <c r="R9" s="186"/>
      <c r="S9" s="186"/>
      <c r="T9" s="197">
        <f>SUM(O9:S9)</f>
        <v>1000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v>25427.119999999999</v>
      </c>
      <c r="P10" s="186">
        <v>24688.240000000002</v>
      </c>
      <c r="Q10" s="186">
        <v>19936.12</v>
      </c>
      <c r="R10" s="186">
        <v>19608.82</v>
      </c>
      <c r="S10" s="186">
        <v>19158.82</v>
      </c>
      <c r="T10" s="197">
        <f>SUM(O10:S10)</f>
        <v>108819.12</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v>20241.18</v>
      </c>
      <c r="P11" s="186">
        <v>20241.18</v>
      </c>
      <c r="Q11" s="186">
        <v>20241.18</v>
      </c>
      <c r="R11" s="186">
        <v>20241.18</v>
      </c>
      <c r="S11" s="186">
        <v>20241.18</v>
      </c>
      <c r="T11" s="197">
        <f>SUM(O11:S11)</f>
        <v>101205.9</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49">
        <v>2022</v>
      </c>
      <c r="P25" s="49">
        <v>2023</v>
      </c>
      <c r="Q25" s="49">
        <v>2024</v>
      </c>
      <c r="R25" s="49">
        <v>2025</v>
      </c>
      <c r="S25" s="49">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46668.3</v>
      </c>
      <c r="P26" s="184">
        <f t="shared" ref="P26:S26" si="4">P28+P33+P38</f>
        <v>44929.42</v>
      </c>
      <c r="Q26" s="184">
        <f t="shared" si="4"/>
        <v>40177.300000000003</v>
      </c>
      <c r="R26" s="184">
        <f t="shared" si="4"/>
        <v>39850</v>
      </c>
      <c r="S26" s="184">
        <f t="shared" si="4"/>
        <v>39400</v>
      </c>
      <c r="T26" s="195">
        <f>SUM(O26:S26)</f>
        <v>211025.02000000002</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1000</v>
      </c>
      <c r="P28" s="184">
        <f t="shared" si="6"/>
        <v>0</v>
      </c>
      <c r="Q28" s="184">
        <f t="shared" si="6"/>
        <v>0</v>
      </c>
      <c r="R28" s="184">
        <f t="shared" si="6"/>
        <v>0</v>
      </c>
      <c r="S28" s="184">
        <f t="shared" si="6"/>
        <v>0</v>
      </c>
      <c r="T28" s="195">
        <f t="shared" si="6"/>
        <v>1000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v>1000</v>
      </c>
      <c r="P30" s="186"/>
      <c r="Q30" s="186"/>
      <c r="R30" s="186"/>
      <c r="S30" s="186"/>
      <c r="T30" s="197">
        <f>SUM(O30:S30)</f>
        <v>1000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25427.119999999999</v>
      </c>
      <c r="P33" s="184">
        <f t="shared" si="8"/>
        <v>24688.240000000002</v>
      </c>
      <c r="Q33" s="184">
        <f t="shared" si="8"/>
        <v>19936.12</v>
      </c>
      <c r="R33" s="184">
        <f t="shared" si="8"/>
        <v>19608.82</v>
      </c>
      <c r="S33" s="184">
        <f t="shared" si="8"/>
        <v>19158.82</v>
      </c>
      <c r="T33" s="195">
        <f t="shared" si="8"/>
        <v>108819.12</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v>25427.119999999999</v>
      </c>
      <c r="P36" s="186">
        <v>24688.240000000002</v>
      </c>
      <c r="Q36" s="186">
        <v>19936.12</v>
      </c>
      <c r="R36" s="186">
        <v>19608.82</v>
      </c>
      <c r="S36" s="186">
        <v>19158.82</v>
      </c>
      <c r="T36" s="197">
        <f>SUM(O36:S36)</f>
        <v>108819.12</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20241.18</v>
      </c>
      <c r="P38" s="184">
        <f t="shared" si="10"/>
        <v>20241.18</v>
      </c>
      <c r="Q38" s="184">
        <f t="shared" si="10"/>
        <v>20241.18</v>
      </c>
      <c r="R38" s="184">
        <f t="shared" si="10"/>
        <v>20241.18</v>
      </c>
      <c r="S38" s="184">
        <f t="shared" si="10"/>
        <v>20241.18</v>
      </c>
      <c r="T38" s="184">
        <f t="shared" si="10"/>
        <v>101205.9</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v>20241.18</v>
      </c>
      <c r="P41" s="186">
        <v>20241.18</v>
      </c>
      <c r="Q41" s="186">
        <v>20241.18</v>
      </c>
      <c r="R41" s="186">
        <v>20241.18</v>
      </c>
      <c r="S41" s="186">
        <v>20241.18</v>
      </c>
      <c r="T41" s="197">
        <f>SUM(O41:S41)</f>
        <v>101205.9</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46"/>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46"/>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47"/>
      <c r="G53" s="47"/>
      <c r="H53" s="47"/>
      <c r="I53" s="47"/>
      <c r="J53" s="47"/>
      <c r="K53" s="47"/>
      <c r="L53" s="47"/>
      <c r="M53" s="47"/>
      <c r="N53" s="47"/>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18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47"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49">
        <v>2022</v>
      </c>
      <c r="P56" s="49">
        <v>2023</v>
      </c>
      <c r="Q56" s="49">
        <v>2024</v>
      </c>
      <c r="R56" s="49">
        <v>2025</v>
      </c>
      <c r="S56" s="49">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46668.3</v>
      </c>
      <c r="P58" s="203">
        <f t="shared" ref="P58:T58" si="12">P26-SUM(P59:P100)</f>
        <v>44929.42</v>
      </c>
      <c r="Q58" s="203">
        <f t="shared" si="12"/>
        <v>40177.300000000003</v>
      </c>
      <c r="R58" s="203">
        <f t="shared" si="12"/>
        <v>39850</v>
      </c>
      <c r="S58" s="203">
        <f t="shared" si="12"/>
        <v>39400</v>
      </c>
      <c r="T58" s="204">
        <f t="shared" si="12"/>
        <v>211025.02000000002</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 t="shared" ref="T59:T66" si="13">SUM(O59:S59)</f>
        <v>0</v>
      </c>
      <c r="U59" s="5"/>
    </row>
    <row r="60" spans="1:25" x14ac:dyDescent="0.35">
      <c r="A60" s="4"/>
      <c r="B60" s="48" t="str">
        <f>IF(lang=1,labels!E$174,IF(lang=2,labels!F$174,"set lang"))&amp;" "&amp;ROW()-59</f>
        <v>Pays 1</v>
      </c>
      <c r="C60" s="50"/>
      <c r="D60" s="50"/>
      <c r="E60" s="50" t="s">
        <v>78</v>
      </c>
      <c r="F60" s="365"/>
      <c r="G60" s="366"/>
      <c r="H60" s="366"/>
      <c r="I60" s="366"/>
      <c r="J60" s="366"/>
      <c r="K60" s="366"/>
      <c r="L60" s="366"/>
      <c r="M60" s="366"/>
      <c r="N60" s="367"/>
      <c r="O60" s="186"/>
      <c r="P60" s="186"/>
      <c r="Q60" s="186"/>
      <c r="R60" s="186"/>
      <c r="S60" s="186"/>
      <c r="T60" s="207">
        <f t="shared" si="13"/>
        <v>0</v>
      </c>
      <c r="U60" s="5"/>
    </row>
    <row r="61" spans="1:25" x14ac:dyDescent="0.35">
      <c r="A61" s="4"/>
      <c r="B61" s="181" t="str">
        <f>IF(lang=1,labels!E$174,IF(lang=2,labels!F$174,"set lang"))&amp;" "&amp;ROW()-59</f>
        <v>Pays 2</v>
      </c>
      <c r="C61" s="182"/>
      <c r="D61" s="182"/>
      <c r="E61" s="182" t="s">
        <v>78</v>
      </c>
      <c r="F61" s="365"/>
      <c r="G61" s="366"/>
      <c r="H61" s="366"/>
      <c r="I61" s="366"/>
      <c r="J61" s="366"/>
      <c r="K61" s="366"/>
      <c r="L61" s="366"/>
      <c r="M61" s="366"/>
      <c r="N61" s="367"/>
      <c r="O61" s="186"/>
      <c r="P61" s="186"/>
      <c r="Q61" s="186"/>
      <c r="R61" s="186"/>
      <c r="S61" s="186"/>
      <c r="T61" s="207">
        <f t="shared" si="13"/>
        <v>0</v>
      </c>
      <c r="U61" s="5"/>
    </row>
    <row r="62" spans="1:25" x14ac:dyDescent="0.35">
      <c r="A62" s="4"/>
      <c r="B62" s="181" t="str">
        <f>IF(lang=1,labels!E$174,IF(lang=2,labels!F$174,"set lang"))&amp;" "&amp;ROW()-59</f>
        <v>Pays 3</v>
      </c>
      <c r="C62" s="182"/>
      <c r="D62" s="182"/>
      <c r="E62" s="182" t="s">
        <v>78</v>
      </c>
      <c r="F62" s="365"/>
      <c r="G62" s="366"/>
      <c r="H62" s="366"/>
      <c r="I62" s="366"/>
      <c r="J62" s="366"/>
      <c r="K62" s="366"/>
      <c r="L62" s="366"/>
      <c r="M62" s="366"/>
      <c r="N62" s="367"/>
      <c r="O62" s="186"/>
      <c r="P62" s="186"/>
      <c r="Q62" s="186"/>
      <c r="R62" s="186"/>
      <c r="S62" s="186"/>
      <c r="T62" s="207">
        <f t="shared" si="13"/>
        <v>0</v>
      </c>
      <c r="U62" s="5"/>
    </row>
    <row r="63" spans="1:25" x14ac:dyDescent="0.35">
      <c r="A63" s="4"/>
      <c r="B63" s="181" t="str">
        <f>IF(lang=1,labels!E$174,IF(lang=2,labels!F$174,"set lang"))&amp;" "&amp;ROW()-59</f>
        <v>Pays 4</v>
      </c>
      <c r="C63" s="182"/>
      <c r="D63" s="182"/>
      <c r="E63" s="182" t="s">
        <v>78</v>
      </c>
      <c r="F63" s="365"/>
      <c r="G63" s="366"/>
      <c r="H63" s="366"/>
      <c r="I63" s="366"/>
      <c r="J63" s="366"/>
      <c r="K63" s="366"/>
      <c r="L63" s="366"/>
      <c r="M63" s="366"/>
      <c r="N63" s="367"/>
      <c r="O63" s="186"/>
      <c r="P63" s="186"/>
      <c r="Q63" s="186"/>
      <c r="R63" s="186"/>
      <c r="S63" s="186"/>
      <c r="T63" s="212">
        <f t="shared" si="13"/>
        <v>0</v>
      </c>
      <c r="U63" s="5"/>
    </row>
    <row r="64" spans="1:25" x14ac:dyDescent="0.35">
      <c r="A64" s="4"/>
      <c r="B64" s="181" t="str">
        <f>IF(lang=1,labels!E$174,IF(lang=2,labels!F$174,"set lang"))&amp;" "&amp;ROW()-59</f>
        <v>Pays 5</v>
      </c>
      <c r="C64" s="182"/>
      <c r="D64" s="182"/>
      <c r="E64" s="182" t="s">
        <v>78</v>
      </c>
      <c r="F64" s="365"/>
      <c r="G64" s="366"/>
      <c r="H64" s="366"/>
      <c r="I64" s="366"/>
      <c r="J64" s="366"/>
      <c r="K64" s="366"/>
      <c r="L64" s="366"/>
      <c r="M64" s="366"/>
      <c r="N64" s="367"/>
      <c r="O64" s="186"/>
      <c r="P64" s="186"/>
      <c r="Q64" s="186"/>
      <c r="R64" s="186"/>
      <c r="S64" s="186"/>
      <c r="T64" s="212">
        <f t="shared" si="13"/>
        <v>0</v>
      </c>
      <c r="U64" s="5"/>
    </row>
    <row r="65" spans="2:21" x14ac:dyDescent="0.35">
      <c r="B65" s="181" t="str">
        <f>IF(lang=1,labels!E$174,IF(lang=2,labels!F$174,"set lang"))&amp;" "&amp;ROW()-59</f>
        <v>Pays 6</v>
      </c>
      <c r="C65" s="182"/>
      <c r="D65" s="182"/>
      <c r="E65" s="182" t="s">
        <v>78</v>
      </c>
      <c r="F65" s="365"/>
      <c r="G65" s="366"/>
      <c r="H65" s="366"/>
      <c r="I65" s="366"/>
      <c r="J65" s="366"/>
      <c r="K65" s="366"/>
      <c r="L65" s="366"/>
      <c r="M65" s="366"/>
      <c r="N65" s="367"/>
      <c r="O65" s="186"/>
      <c r="P65" s="186"/>
      <c r="Q65" s="186"/>
      <c r="R65" s="186"/>
      <c r="S65" s="186"/>
      <c r="T65" s="212">
        <f t="shared" si="13"/>
        <v>0</v>
      </c>
      <c r="U65" s="5"/>
    </row>
    <row r="66" spans="2:21" x14ac:dyDescent="0.35">
      <c r="B66" s="181" t="str">
        <f>IF(lang=1,labels!E$174,IF(lang=2,labels!F$174,"set lang"))&amp;" "&amp;ROW()-59</f>
        <v>Pays 7</v>
      </c>
      <c r="C66" s="182"/>
      <c r="D66" s="182"/>
      <c r="E66" s="182" t="s">
        <v>78</v>
      </c>
      <c r="F66" s="365"/>
      <c r="G66" s="366"/>
      <c r="H66" s="366"/>
      <c r="I66" s="366"/>
      <c r="J66" s="366"/>
      <c r="K66" s="366"/>
      <c r="L66" s="366"/>
      <c r="M66" s="366"/>
      <c r="N66" s="367"/>
      <c r="O66" s="186"/>
      <c r="P66" s="186"/>
      <c r="Q66" s="186"/>
      <c r="R66" s="186"/>
      <c r="S66" s="186"/>
      <c r="T66" s="212">
        <f t="shared" si="13"/>
        <v>0</v>
      </c>
      <c r="U66" s="5"/>
    </row>
    <row r="67" spans="2:21" x14ac:dyDescent="0.35">
      <c r="B67" s="181" t="str">
        <f>IF(lang=1,labels!E$174,IF(lang=2,labels!F$174,"set lang"))&amp;" "&amp;ROW()-59</f>
        <v>Pays 8</v>
      </c>
      <c r="C67" s="182"/>
      <c r="D67" s="182"/>
      <c r="E67" s="182" t="s">
        <v>78</v>
      </c>
      <c r="F67" s="365"/>
      <c r="G67" s="366"/>
      <c r="H67" s="366"/>
      <c r="I67" s="366"/>
      <c r="J67" s="366"/>
      <c r="K67" s="366"/>
      <c r="L67" s="366"/>
      <c r="M67" s="366"/>
      <c r="N67" s="367"/>
      <c r="O67" s="217"/>
      <c r="P67" s="217"/>
      <c r="Q67" s="217"/>
      <c r="R67" s="217"/>
      <c r="S67" s="217"/>
      <c r="T67" s="212">
        <f t="shared" ref="T67:T100" si="14">SUM(O67:S67)</f>
        <v>0</v>
      </c>
      <c r="U67" s="5"/>
    </row>
    <row r="68" spans="2:21" x14ac:dyDescent="0.35">
      <c r="B68" s="181" t="str">
        <f>IF(lang=1,labels!E$174,IF(lang=2,labels!F$174,"set lang"))&amp;" "&amp;ROW()-59</f>
        <v>Pays 9</v>
      </c>
      <c r="C68" s="182"/>
      <c r="D68" s="182"/>
      <c r="E68" s="182" t="s">
        <v>78</v>
      </c>
      <c r="F68" s="365"/>
      <c r="G68" s="366"/>
      <c r="H68" s="366"/>
      <c r="I68" s="366"/>
      <c r="J68" s="366"/>
      <c r="K68" s="366"/>
      <c r="L68" s="366"/>
      <c r="M68" s="366"/>
      <c r="N68" s="367"/>
      <c r="O68" s="217"/>
      <c r="P68" s="217"/>
      <c r="Q68" s="217"/>
      <c r="R68" s="217"/>
      <c r="S68" s="217"/>
      <c r="T68" s="212">
        <f t="shared" si="14"/>
        <v>0</v>
      </c>
      <c r="U68" s="5"/>
    </row>
    <row r="69" spans="2:21" x14ac:dyDescent="0.35">
      <c r="B69" s="181" t="str">
        <f>IF(lang=1,labels!E$174,IF(lang=2,labels!F$174,"set lang"))&amp;" "&amp;ROW()-59</f>
        <v>Pays 10</v>
      </c>
      <c r="C69" s="182"/>
      <c r="D69" s="182"/>
      <c r="E69" s="182" t="s">
        <v>78</v>
      </c>
      <c r="F69" s="365"/>
      <c r="G69" s="366"/>
      <c r="H69" s="366"/>
      <c r="I69" s="366"/>
      <c r="J69" s="366"/>
      <c r="K69" s="366"/>
      <c r="L69" s="366"/>
      <c r="M69" s="366"/>
      <c r="N69" s="367"/>
      <c r="O69" s="217"/>
      <c r="P69" s="217"/>
      <c r="Q69" s="217"/>
      <c r="R69" s="217"/>
      <c r="S69" s="217"/>
      <c r="T69" s="212">
        <f t="shared" si="14"/>
        <v>0</v>
      </c>
      <c r="U69" s="5"/>
    </row>
    <row r="70" spans="2:21" x14ac:dyDescent="0.35">
      <c r="B70" s="181" t="str">
        <f>IF(lang=1,labels!E$174,IF(lang=2,labels!F$174,"set lang"))&amp;" "&amp;ROW()-59</f>
        <v>Pays 11</v>
      </c>
      <c r="C70" s="182"/>
      <c r="D70" s="182"/>
      <c r="E70" s="182" t="s">
        <v>78</v>
      </c>
      <c r="F70" s="365"/>
      <c r="G70" s="366"/>
      <c r="H70" s="366"/>
      <c r="I70" s="366"/>
      <c r="J70" s="366"/>
      <c r="K70" s="366"/>
      <c r="L70" s="366"/>
      <c r="M70" s="366"/>
      <c r="N70" s="367"/>
      <c r="O70" s="217"/>
      <c r="P70" s="217"/>
      <c r="Q70" s="217"/>
      <c r="R70" s="217"/>
      <c r="S70" s="217"/>
      <c r="T70" s="212">
        <f t="shared" si="14"/>
        <v>0</v>
      </c>
      <c r="U70" s="5"/>
    </row>
    <row r="71" spans="2:21" x14ac:dyDescent="0.35">
      <c r="B71" s="181" t="str">
        <f>IF(lang=1,labels!E$174,IF(lang=2,labels!F$174,"set lang"))&amp;" "&amp;ROW()-59</f>
        <v>Pays 12</v>
      </c>
      <c r="C71" s="182"/>
      <c r="D71" s="182"/>
      <c r="E71" s="182" t="s">
        <v>78</v>
      </c>
      <c r="F71" s="365"/>
      <c r="G71" s="366"/>
      <c r="H71" s="366"/>
      <c r="I71" s="366"/>
      <c r="J71" s="366"/>
      <c r="K71" s="366"/>
      <c r="L71" s="366"/>
      <c r="M71" s="366"/>
      <c r="N71" s="367"/>
      <c r="O71" s="217"/>
      <c r="P71" s="217"/>
      <c r="Q71" s="217"/>
      <c r="R71" s="217"/>
      <c r="S71" s="217"/>
      <c r="T71" s="212">
        <f t="shared" si="14"/>
        <v>0</v>
      </c>
      <c r="U71" s="5"/>
    </row>
    <row r="72" spans="2:21" x14ac:dyDescent="0.35">
      <c r="B72" s="181" t="str">
        <f>IF(lang=1,labels!E$174,IF(lang=2,labels!F$174,"set lang"))&amp;" "&amp;ROW()-59</f>
        <v>Pays 13</v>
      </c>
      <c r="C72" s="182"/>
      <c r="D72" s="182"/>
      <c r="E72" s="182" t="s">
        <v>78</v>
      </c>
      <c r="F72" s="365"/>
      <c r="G72" s="366"/>
      <c r="H72" s="366"/>
      <c r="I72" s="366"/>
      <c r="J72" s="366"/>
      <c r="K72" s="366"/>
      <c r="L72" s="366"/>
      <c r="M72" s="366"/>
      <c r="N72" s="367"/>
      <c r="O72" s="217"/>
      <c r="P72" s="217"/>
      <c r="Q72" s="217"/>
      <c r="R72" s="217"/>
      <c r="S72" s="217"/>
      <c r="T72" s="212">
        <f t="shared" si="14"/>
        <v>0</v>
      </c>
      <c r="U72" s="5"/>
    </row>
    <row r="73" spans="2:21" x14ac:dyDescent="0.35">
      <c r="B73" s="181" t="str">
        <f>IF(lang=1,labels!E$174,IF(lang=2,labels!F$174,"set lang"))&amp;" "&amp;ROW()-59</f>
        <v>Pays 14</v>
      </c>
      <c r="C73" s="182"/>
      <c r="D73" s="182"/>
      <c r="E73" s="182" t="s">
        <v>78</v>
      </c>
      <c r="F73" s="365"/>
      <c r="G73" s="366"/>
      <c r="H73" s="366"/>
      <c r="I73" s="366"/>
      <c r="J73" s="366"/>
      <c r="K73" s="366"/>
      <c r="L73" s="366"/>
      <c r="M73" s="366"/>
      <c r="N73" s="367"/>
      <c r="O73" s="217"/>
      <c r="P73" s="217"/>
      <c r="Q73" s="217"/>
      <c r="R73" s="217"/>
      <c r="S73" s="217"/>
      <c r="T73" s="212">
        <f t="shared" si="14"/>
        <v>0</v>
      </c>
      <c r="U73" s="5"/>
    </row>
    <row r="74" spans="2:21" x14ac:dyDescent="0.35">
      <c r="B74" s="181" t="str">
        <f>IF(lang=1,labels!E$174,IF(lang=2,labels!F$174,"set lang"))&amp;" "&amp;ROW()-59</f>
        <v>Pays 15</v>
      </c>
      <c r="C74" s="182"/>
      <c r="D74" s="182"/>
      <c r="E74" s="182" t="s">
        <v>78</v>
      </c>
      <c r="F74" s="365"/>
      <c r="G74" s="366"/>
      <c r="H74" s="366"/>
      <c r="I74" s="366"/>
      <c r="J74" s="366"/>
      <c r="K74" s="366"/>
      <c r="L74" s="366"/>
      <c r="M74" s="366"/>
      <c r="N74" s="367"/>
      <c r="O74" s="217"/>
      <c r="P74" s="217"/>
      <c r="Q74" s="217"/>
      <c r="R74" s="217"/>
      <c r="S74" s="217"/>
      <c r="T74" s="212">
        <f t="shared" si="14"/>
        <v>0</v>
      </c>
      <c r="U74" s="5"/>
    </row>
    <row r="75" spans="2:21" x14ac:dyDescent="0.35">
      <c r="B75" s="181" t="str">
        <f>IF(lang=1,labels!E$174,IF(lang=2,labels!F$174,"set lang"))&amp;" "&amp;ROW()-59</f>
        <v>Pays 16</v>
      </c>
      <c r="C75" s="182"/>
      <c r="D75" s="182"/>
      <c r="E75" s="182" t="s">
        <v>78</v>
      </c>
      <c r="F75" s="365"/>
      <c r="G75" s="366"/>
      <c r="H75" s="366"/>
      <c r="I75" s="366"/>
      <c r="J75" s="366"/>
      <c r="K75" s="366"/>
      <c r="L75" s="366"/>
      <c r="M75" s="366"/>
      <c r="N75" s="367"/>
      <c r="O75" s="217"/>
      <c r="P75" s="217"/>
      <c r="Q75" s="217"/>
      <c r="R75" s="217"/>
      <c r="S75" s="217"/>
      <c r="T75" s="212">
        <f t="shared" si="14"/>
        <v>0</v>
      </c>
      <c r="U75" s="5"/>
    </row>
    <row r="76" spans="2:21" x14ac:dyDescent="0.35">
      <c r="B76" s="181" t="str">
        <f>IF(lang=1,labels!E$174,IF(lang=2,labels!F$174,"set lang"))&amp;" "&amp;ROW()-59</f>
        <v>Pays 17</v>
      </c>
      <c r="C76" s="182"/>
      <c r="D76" s="182"/>
      <c r="E76" s="182" t="s">
        <v>78</v>
      </c>
      <c r="F76" s="365"/>
      <c r="G76" s="366"/>
      <c r="H76" s="366"/>
      <c r="I76" s="366"/>
      <c r="J76" s="366"/>
      <c r="K76" s="366"/>
      <c r="L76" s="366"/>
      <c r="M76" s="366"/>
      <c r="N76" s="367"/>
      <c r="O76" s="217"/>
      <c r="P76" s="217"/>
      <c r="Q76" s="217"/>
      <c r="R76" s="217"/>
      <c r="S76" s="217"/>
      <c r="T76" s="212">
        <f t="shared" si="14"/>
        <v>0</v>
      </c>
      <c r="U76" s="5"/>
    </row>
    <row r="77" spans="2:21" x14ac:dyDescent="0.35">
      <c r="B77" s="181" t="str">
        <f>IF(lang=1,labels!E$174,IF(lang=2,labels!F$174,"set lang"))&amp;" "&amp;ROW()-59</f>
        <v>Pays 18</v>
      </c>
      <c r="C77" s="182"/>
      <c r="D77" s="182"/>
      <c r="E77" s="182" t="s">
        <v>78</v>
      </c>
      <c r="F77" s="365"/>
      <c r="G77" s="366"/>
      <c r="H77" s="366"/>
      <c r="I77" s="366"/>
      <c r="J77" s="366"/>
      <c r="K77" s="366"/>
      <c r="L77" s="366"/>
      <c r="M77" s="366"/>
      <c r="N77" s="367"/>
      <c r="O77" s="217"/>
      <c r="P77" s="217"/>
      <c r="Q77" s="217"/>
      <c r="R77" s="217"/>
      <c r="S77" s="217"/>
      <c r="T77" s="212">
        <f t="shared" si="14"/>
        <v>0</v>
      </c>
      <c r="U77" s="5"/>
    </row>
    <row r="78" spans="2:21" x14ac:dyDescent="0.35">
      <c r="B78" s="181" t="str">
        <f>IF(lang=1,labels!E$174,IF(lang=2,labels!F$174,"set lang"))&amp;" "&amp;ROW()-59</f>
        <v>Pays 19</v>
      </c>
      <c r="C78" s="182"/>
      <c r="D78" s="182"/>
      <c r="E78" s="182" t="s">
        <v>78</v>
      </c>
      <c r="F78" s="365"/>
      <c r="G78" s="366"/>
      <c r="H78" s="366"/>
      <c r="I78" s="366"/>
      <c r="J78" s="366"/>
      <c r="K78" s="366"/>
      <c r="L78" s="366"/>
      <c r="M78" s="366"/>
      <c r="N78" s="367"/>
      <c r="O78" s="217"/>
      <c r="P78" s="217"/>
      <c r="Q78" s="217"/>
      <c r="R78" s="217"/>
      <c r="S78" s="217"/>
      <c r="T78" s="212">
        <f t="shared" si="14"/>
        <v>0</v>
      </c>
      <c r="U78" s="5"/>
    </row>
    <row r="79" spans="2:21" x14ac:dyDescent="0.35">
      <c r="B79" s="181" t="str">
        <f>IF(lang=1,labels!E$174,IF(lang=2,labels!F$174,"set lang"))&amp;" "&amp;ROW()-59</f>
        <v>Pays 20</v>
      </c>
      <c r="C79" s="182"/>
      <c r="D79" s="182"/>
      <c r="E79" s="182" t="s">
        <v>78</v>
      </c>
      <c r="F79" s="365"/>
      <c r="G79" s="366"/>
      <c r="H79" s="366"/>
      <c r="I79" s="366"/>
      <c r="J79" s="366"/>
      <c r="K79" s="366"/>
      <c r="L79" s="366"/>
      <c r="M79" s="366"/>
      <c r="N79" s="367"/>
      <c r="O79" s="217"/>
      <c r="P79" s="217"/>
      <c r="Q79" s="217"/>
      <c r="R79" s="217"/>
      <c r="S79" s="217"/>
      <c r="T79" s="212">
        <f t="shared" si="14"/>
        <v>0</v>
      </c>
      <c r="U79" s="5"/>
    </row>
    <row r="80" spans="2:21" x14ac:dyDescent="0.35">
      <c r="B80" s="181" t="str">
        <f>IF(lang=1,labels!E$174,IF(lang=2,labels!F$174,"set lang"))&amp;" "&amp;ROW()-59</f>
        <v>Pays 21</v>
      </c>
      <c r="C80" s="182"/>
      <c r="D80" s="182"/>
      <c r="E80" s="182" t="s">
        <v>78</v>
      </c>
      <c r="F80" s="365"/>
      <c r="G80" s="366"/>
      <c r="H80" s="366"/>
      <c r="I80" s="366"/>
      <c r="J80" s="366"/>
      <c r="K80" s="366"/>
      <c r="L80" s="366"/>
      <c r="M80" s="366"/>
      <c r="N80" s="367"/>
      <c r="O80" s="217"/>
      <c r="P80" s="217"/>
      <c r="Q80" s="217"/>
      <c r="R80" s="217"/>
      <c r="S80" s="217"/>
      <c r="T80" s="212">
        <f t="shared" si="14"/>
        <v>0</v>
      </c>
      <c r="U80" s="5"/>
    </row>
    <row r="81" spans="2:21" x14ac:dyDescent="0.35">
      <c r="B81" s="181" t="str">
        <f>IF(lang=1,labels!E$174,IF(lang=2,labels!F$174,"set lang"))&amp;" "&amp;ROW()-59</f>
        <v>Pays 22</v>
      </c>
      <c r="C81" s="182"/>
      <c r="D81" s="182"/>
      <c r="E81" s="182" t="s">
        <v>78</v>
      </c>
      <c r="F81" s="365"/>
      <c r="G81" s="366"/>
      <c r="H81" s="366"/>
      <c r="I81" s="366"/>
      <c r="J81" s="366"/>
      <c r="K81" s="366"/>
      <c r="L81" s="366"/>
      <c r="M81" s="366"/>
      <c r="N81" s="367"/>
      <c r="O81" s="217"/>
      <c r="P81" s="217"/>
      <c r="Q81" s="217"/>
      <c r="R81" s="217"/>
      <c r="S81" s="217"/>
      <c r="T81" s="212">
        <f t="shared" si="14"/>
        <v>0</v>
      </c>
      <c r="U81" s="5"/>
    </row>
    <row r="82" spans="2:21" x14ac:dyDescent="0.35">
      <c r="B82" s="181" t="str">
        <f>IF(lang=1,labels!E$174,IF(lang=2,labels!F$174,"set lang"))&amp;" "&amp;ROW()-59</f>
        <v>Pays 23</v>
      </c>
      <c r="C82" s="182"/>
      <c r="D82" s="182"/>
      <c r="E82" s="182" t="s">
        <v>78</v>
      </c>
      <c r="F82" s="365"/>
      <c r="G82" s="366"/>
      <c r="H82" s="366"/>
      <c r="I82" s="366"/>
      <c r="J82" s="366"/>
      <c r="K82" s="366"/>
      <c r="L82" s="366"/>
      <c r="M82" s="366"/>
      <c r="N82" s="367"/>
      <c r="O82" s="217"/>
      <c r="P82" s="217"/>
      <c r="Q82" s="217"/>
      <c r="R82" s="217"/>
      <c r="S82" s="217"/>
      <c r="T82" s="212">
        <f t="shared" si="14"/>
        <v>0</v>
      </c>
      <c r="U82" s="5"/>
    </row>
    <row r="83" spans="2:21" x14ac:dyDescent="0.35">
      <c r="B83" s="181" t="str">
        <f>IF(lang=1,labels!E$174,IF(lang=2,labels!F$174,"set lang"))&amp;" "&amp;ROW()-59</f>
        <v>Pays 24</v>
      </c>
      <c r="C83" s="182"/>
      <c r="D83" s="182"/>
      <c r="E83" s="182" t="s">
        <v>78</v>
      </c>
      <c r="F83" s="365"/>
      <c r="G83" s="366"/>
      <c r="H83" s="366"/>
      <c r="I83" s="366"/>
      <c r="J83" s="366"/>
      <c r="K83" s="366"/>
      <c r="L83" s="366"/>
      <c r="M83" s="366"/>
      <c r="N83" s="367"/>
      <c r="O83" s="217"/>
      <c r="P83" s="217"/>
      <c r="Q83" s="217"/>
      <c r="R83" s="217"/>
      <c r="S83" s="217"/>
      <c r="T83" s="212">
        <f t="shared" si="14"/>
        <v>0</v>
      </c>
      <c r="U83" s="5"/>
    </row>
    <row r="84" spans="2:21" x14ac:dyDescent="0.35">
      <c r="B84" s="181" t="str">
        <f>IF(lang=1,labels!E$174,IF(lang=2,labels!F$174,"set lang"))&amp;" "&amp;ROW()-59</f>
        <v>Pays 25</v>
      </c>
      <c r="C84" s="182"/>
      <c r="D84" s="182"/>
      <c r="E84" s="182" t="s">
        <v>78</v>
      </c>
      <c r="F84" s="365"/>
      <c r="G84" s="366"/>
      <c r="H84" s="366"/>
      <c r="I84" s="366"/>
      <c r="J84" s="366"/>
      <c r="K84" s="366"/>
      <c r="L84" s="366"/>
      <c r="M84" s="366"/>
      <c r="N84" s="367"/>
      <c r="O84" s="217"/>
      <c r="P84" s="217"/>
      <c r="Q84" s="217"/>
      <c r="R84" s="217"/>
      <c r="S84" s="217"/>
      <c r="T84" s="212">
        <f t="shared" si="14"/>
        <v>0</v>
      </c>
      <c r="U84" s="5"/>
    </row>
    <row r="85" spans="2:21" x14ac:dyDescent="0.35">
      <c r="B85" s="181" t="str">
        <f>IF(lang=1,labels!E$174,IF(lang=2,labels!F$174,"set lang"))&amp;" "&amp;ROW()-59</f>
        <v>Pays 26</v>
      </c>
      <c r="C85" s="182"/>
      <c r="D85" s="182"/>
      <c r="E85" s="182" t="s">
        <v>78</v>
      </c>
      <c r="F85" s="365"/>
      <c r="G85" s="366"/>
      <c r="H85" s="366"/>
      <c r="I85" s="366"/>
      <c r="J85" s="366"/>
      <c r="K85" s="366"/>
      <c r="L85" s="366"/>
      <c r="M85" s="366"/>
      <c r="N85" s="367"/>
      <c r="O85" s="217"/>
      <c r="P85" s="217"/>
      <c r="Q85" s="217"/>
      <c r="R85" s="217"/>
      <c r="S85" s="217"/>
      <c r="T85" s="212">
        <f t="shared" si="14"/>
        <v>0</v>
      </c>
      <c r="U85" s="5"/>
    </row>
    <row r="86" spans="2:21" x14ac:dyDescent="0.35">
      <c r="B86" s="181" t="str">
        <f>IF(lang=1,labels!E$174,IF(lang=2,labels!F$174,"set lang"))&amp;" "&amp;ROW()-59</f>
        <v>Pays 27</v>
      </c>
      <c r="C86" s="182"/>
      <c r="D86" s="182"/>
      <c r="E86" s="182" t="s">
        <v>78</v>
      </c>
      <c r="F86" s="365"/>
      <c r="G86" s="366"/>
      <c r="H86" s="366"/>
      <c r="I86" s="366"/>
      <c r="J86" s="366"/>
      <c r="K86" s="366"/>
      <c r="L86" s="366"/>
      <c r="M86" s="366"/>
      <c r="N86" s="367"/>
      <c r="O86" s="217"/>
      <c r="P86" s="217"/>
      <c r="Q86" s="217"/>
      <c r="R86" s="217"/>
      <c r="S86" s="217"/>
      <c r="T86" s="212">
        <f t="shared" si="14"/>
        <v>0</v>
      </c>
      <c r="U86" s="5"/>
    </row>
    <row r="87" spans="2:21" x14ac:dyDescent="0.35">
      <c r="B87" s="181" t="str">
        <f>IF(lang=1,labels!E$174,IF(lang=2,labels!F$174,"set lang"))&amp;" "&amp;ROW()-59</f>
        <v>Pays 28</v>
      </c>
      <c r="C87" s="182"/>
      <c r="D87" s="182"/>
      <c r="E87" s="182" t="s">
        <v>78</v>
      </c>
      <c r="F87" s="365"/>
      <c r="G87" s="366"/>
      <c r="H87" s="366"/>
      <c r="I87" s="366"/>
      <c r="J87" s="366"/>
      <c r="K87" s="366"/>
      <c r="L87" s="366"/>
      <c r="M87" s="366"/>
      <c r="N87" s="367"/>
      <c r="O87" s="217"/>
      <c r="P87" s="217"/>
      <c r="Q87" s="217"/>
      <c r="R87" s="217"/>
      <c r="S87" s="217"/>
      <c r="T87" s="212">
        <f t="shared" si="14"/>
        <v>0</v>
      </c>
      <c r="U87" s="5"/>
    </row>
    <row r="88" spans="2:21" x14ac:dyDescent="0.35">
      <c r="B88" s="181" t="str">
        <f>IF(lang=1,labels!E$174,IF(lang=2,labels!F$174,"set lang"))&amp;" "&amp;ROW()-59</f>
        <v>Pays 29</v>
      </c>
      <c r="C88" s="182"/>
      <c r="D88" s="182"/>
      <c r="E88" s="182" t="s">
        <v>78</v>
      </c>
      <c r="F88" s="365"/>
      <c r="G88" s="366"/>
      <c r="H88" s="366"/>
      <c r="I88" s="366"/>
      <c r="J88" s="366"/>
      <c r="K88" s="366"/>
      <c r="L88" s="366"/>
      <c r="M88" s="366"/>
      <c r="N88" s="367"/>
      <c r="O88" s="217"/>
      <c r="P88" s="217"/>
      <c r="Q88" s="217"/>
      <c r="R88" s="217"/>
      <c r="S88" s="217"/>
      <c r="T88" s="212">
        <f t="shared" si="14"/>
        <v>0</v>
      </c>
      <c r="U88" s="5"/>
    </row>
    <row r="89" spans="2:21" x14ac:dyDescent="0.35">
      <c r="B89" s="181" t="str">
        <f>IF(lang=1,labels!E$174,IF(lang=2,labels!F$174,"set lang"))&amp;" "&amp;ROW()-59</f>
        <v>Pays 30</v>
      </c>
      <c r="C89" s="182"/>
      <c r="D89" s="182"/>
      <c r="E89" s="182" t="s">
        <v>78</v>
      </c>
      <c r="F89" s="365"/>
      <c r="G89" s="366"/>
      <c r="H89" s="366"/>
      <c r="I89" s="366"/>
      <c r="J89" s="366"/>
      <c r="K89" s="366"/>
      <c r="L89" s="366"/>
      <c r="M89" s="366"/>
      <c r="N89" s="367"/>
      <c r="O89" s="217"/>
      <c r="P89" s="217"/>
      <c r="Q89" s="217"/>
      <c r="R89" s="217"/>
      <c r="S89" s="217"/>
      <c r="T89" s="212">
        <f t="shared" si="14"/>
        <v>0</v>
      </c>
      <c r="U89" s="5"/>
    </row>
    <row r="90" spans="2:21" hidden="1" x14ac:dyDescent="0.35">
      <c r="B90" s="181" t="str">
        <f>IF(lang=1,labels!E$174,IF(lang=2,labels!F$174,"set lang"))&amp;" "&amp;ROW()-59</f>
        <v>Pays 31</v>
      </c>
      <c r="C90" s="182"/>
      <c r="D90" s="182"/>
      <c r="E90" s="182" t="s">
        <v>78</v>
      </c>
      <c r="F90" s="365"/>
      <c r="G90" s="366"/>
      <c r="H90" s="366"/>
      <c r="I90" s="366"/>
      <c r="J90" s="366"/>
      <c r="K90" s="366"/>
      <c r="L90" s="366"/>
      <c r="M90" s="366"/>
      <c r="N90" s="367"/>
      <c r="O90" s="217"/>
      <c r="P90" s="217"/>
      <c r="Q90" s="217"/>
      <c r="R90" s="217"/>
      <c r="S90" s="217"/>
      <c r="T90" s="212">
        <f t="shared" si="14"/>
        <v>0</v>
      </c>
      <c r="U90" s="5"/>
    </row>
    <row r="91" spans="2:21" hidden="1" x14ac:dyDescent="0.35">
      <c r="B91" s="181" t="str">
        <f>IF(lang=1,labels!E$174,IF(lang=2,labels!F$174,"set lang"))&amp;" "&amp;ROW()-59</f>
        <v>Pays 32</v>
      </c>
      <c r="C91" s="182"/>
      <c r="D91" s="182"/>
      <c r="E91" s="182" t="s">
        <v>78</v>
      </c>
      <c r="F91" s="365"/>
      <c r="G91" s="366"/>
      <c r="H91" s="366"/>
      <c r="I91" s="366"/>
      <c r="J91" s="366"/>
      <c r="K91" s="366"/>
      <c r="L91" s="366"/>
      <c r="M91" s="366"/>
      <c r="N91" s="367"/>
      <c r="O91" s="217"/>
      <c r="P91" s="217"/>
      <c r="Q91" s="217"/>
      <c r="R91" s="217"/>
      <c r="S91" s="217"/>
      <c r="T91" s="212">
        <f t="shared" si="14"/>
        <v>0</v>
      </c>
      <c r="U91" s="5"/>
    </row>
    <row r="92" spans="2:21" hidden="1" x14ac:dyDescent="0.35">
      <c r="B92" s="181" t="str">
        <f>IF(lang=1,labels!E$174,IF(lang=2,labels!F$174,"set lang"))&amp;" "&amp;ROW()-59</f>
        <v>Pays 33</v>
      </c>
      <c r="C92" s="182"/>
      <c r="D92" s="182"/>
      <c r="E92" s="182" t="s">
        <v>78</v>
      </c>
      <c r="F92" s="365"/>
      <c r="G92" s="366"/>
      <c r="H92" s="366"/>
      <c r="I92" s="366"/>
      <c r="J92" s="366"/>
      <c r="K92" s="366"/>
      <c r="L92" s="366"/>
      <c r="M92" s="366"/>
      <c r="N92" s="367"/>
      <c r="O92" s="217"/>
      <c r="P92" s="217"/>
      <c r="Q92" s="217"/>
      <c r="R92" s="217"/>
      <c r="S92" s="217"/>
      <c r="T92" s="212">
        <f t="shared" si="14"/>
        <v>0</v>
      </c>
      <c r="U92" s="5"/>
    </row>
    <row r="93" spans="2:21" hidden="1" x14ac:dyDescent="0.35">
      <c r="B93" s="181" t="str">
        <f>IF(lang=1,labels!E$174,IF(lang=2,labels!F$174,"set lang"))&amp;" "&amp;ROW()-59</f>
        <v>Pays 34</v>
      </c>
      <c r="C93" s="182"/>
      <c r="D93" s="182"/>
      <c r="E93" s="182" t="s">
        <v>78</v>
      </c>
      <c r="F93" s="365"/>
      <c r="G93" s="366"/>
      <c r="H93" s="366"/>
      <c r="I93" s="366"/>
      <c r="J93" s="366"/>
      <c r="K93" s="366"/>
      <c r="L93" s="366"/>
      <c r="M93" s="366"/>
      <c r="N93" s="367"/>
      <c r="O93" s="217"/>
      <c r="P93" s="217"/>
      <c r="Q93" s="217"/>
      <c r="R93" s="217"/>
      <c r="S93" s="217"/>
      <c r="T93" s="212">
        <f t="shared" si="14"/>
        <v>0</v>
      </c>
      <c r="U93" s="5"/>
    </row>
    <row r="94" spans="2:21" hidden="1" x14ac:dyDescent="0.35">
      <c r="B94" s="181" t="str">
        <f>IF(lang=1,labels!E$174,IF(lang=2,labels!F$174,"set lang"))&amp;" "&amp;ROW()-59</f>
        <v>Pays 35</v>
      </c>
      <c r="C94" s="182"/>
      <c r="D94" s="182"/>
      <c r="E94" s="182" t="s">
        <v>78</v>
      </c>
      <c r="F94" s="365"/>
      <c r="G94" s="366"/>
      <c r="H94" s="366"/>
      <c r="I94" s="366"/>
      <c r="J94" s="366"/>
      <c r="K94" s="366"/>
      <c r="L94" s="366"/>
      <c r="M94" s="366"/>
      <c r="N94" s="367"/>
      <c r="O94" s="217"/>
      <c r="P94" s="217"/>
      <c r="Q94" s="217"/>
      <c r="R94" s="217"/>
      <c r="S94" s="217"/>
      <c r="T94" s="212">
        <f t="shared" si="14"/>
        <v>0</v>
      </c>
      <c r="U94" s="5"/>
    </row>
    <row r="95" spans="2:21" hidden="1" x14ac:dyDescent="0.35">
      <c r="B95" s="181" t="str">
        <f>IF(lang=1,labels!E$174,IF(lang=2,labels!F$174,"set lang"))&amp;" "&amp;ROW()-59</f>
        <v>Pays 36</v>
      </c>
      <c r="C95" s="182"/>
      <c r="D95" s="182"/>
      <c r="E95" s="182" t="s">
        <v>78</v>
      </c>
      <c r="F95" s="365"/>
      <c r="G95" s="366"/>
      <c r="H95" s="366"/>
      <c r="I95" s="366"/>
      <c r="J95" s="366"/>
      <c r="K95" s="366"/>
      <c r="L95" s="366"/>
      <c r="M95" s="366"/>
      <c r="N95" s="367"/>
      <c r="O95" s="217"/>
      <c r="P95" s="217"/>
      <c r="Q95" s="217"/>
      <c r="R95" s="217"/>
      <c r="S95" s="217"/>
      <c r="T95" s="212">
        <f t="shared" si="14"/>
        <v>0</v>
      </c>
      <c r="U95" s="5"/>
    </row>
    <row r="96" spans="2:21" hidden="1" x14ac:dyDescent="0.35">
      <c r="B96" s="181" t="str">
        <f>IF(lang=1,labels!E$174,IF(lang=2,labels!F$174,"set lang"))&amp;" "&amp;ROW()-59</f>
        <v>Pays 37</v>
      </c>
      <c r="C96" s="182"/>
      <c r="D96" s="182"/>
      <c r="E96" s="182" t="s">
        <v>78</v>
      </c>
      <c r="F96" s="365"/>
      <c r="G96" s="366"/>
      <c r="H96" s="366"/>
      <c r="I96" s="366"/>
      <c r="J96" s="366"/>
      <c r="K96" s="366"/>
      <c r="L96" s="366"/>
      <c r="M96" s="366"/>
      <c r="N96" s="367"/>
      <c r="O96" s="217"/>
      <c r="P96" s="217"/>
      <c r="Q96" s="217"/>
      <c r="R96" s="217"/>
      <c r="S96" s="217"/>
      <c r="T96" s="212">
        <f t="shared" si="14"/>
        <v>0</v>
      </c>
      <c r="U96" s="5"/>
    </row>
    <row r="97" spans="2:21" hidden="1" x14ac:dyDescent="0.35">
      <c r="B97" s="181" t="str">
        <f>IF(lang=1,labels!E$174,IF(lang=2,labels!F$174,"set lang"))&amp;" "&amp;ROW()-59</f>
        <v>Pays 38</v>
      </c>
      <c r="C97" s="182"/>
      <c r="D97" s="182"/>
      <c r="E97" s="182" t="s">
        <v>78</v>
      </c>
      <c r="F97" s="365"/>
      <c r="G97" s="366"/>
      <c r="H97" s="366"/>
      <c r="I97" s="366"/>
      <c r="J97" s="366"/>
      <c r="K97" s="366"/>
      <c r="L97" s="366"/>
      <c r="M97" s="366"/>
      <c r="N97" s="367"/>
      <c r="O97" s="217"/>
      <c r="P97" s="217"/>
      <c r="Q97" s="217"/>
      <c r="R97" s="217"/>
      <c r="S97" s="217"/>
      <c r="T97" s="212">
        <f t="shared" si="14"/>
        <v>0</v>
      </c>
      <c r="U97" s="5"/>
    </row>
    <row r="98" spans="2:21" hidden="1" x14ac:dyDescent="0.35">
      <c r="B98" s="181" t="str">
        <f>IF(lang=1,labels!E$174,IF(lang=2,labels!F$174,"set lang"))&amp;" "&amp;ROW()-59</f>
        <v>Pays 39</v>
      </c>
      <c r="C98" s="182"/>
      <c r="D98" s="182"/>
      <c r="E98" s="182" t="s">
        <v>78</v>
      </c>
      <c r="F98" s="365"/>
      <c r="G98" s="366"/>
      <c r="H98" s="366"/>
      <c r="I98" s="366"/>
      <c r="J98" s="366"/>
      <c r="K98" s="366"/>
      <c r="L98" s="366"/>
      <c r="M98" s="366"/>
      <c r="N98" s="367"/>
      <c r="O98" s="217"/>
      <c r="P98" s="217"/>
      <c r="Q98" s="217"/>
      <c r="R98" s="217"/>
      <c r="S98" s="217"/>
      <c r="T98" s="212">
        <f t="shared" si="14"/>
        <v>0</v>
      </c>
      <c r="U98" s="5"/>
    </row>
    <row r="99" spans="2:21" hidden="1" x14ac:dyDescent="0.35">
      <c r="B99" s="181" t="str">
        <f>IF(lang=1,labels!E$174,IF(lang=2,labels!F$174,"set lang"))&amp;" "&amp;ROW()-59</f>
        <v>Pays 40</v>
      </c>
      <c r="C99" s="182"/>
      <c r="D99" s="182"/>
      <c r="E99" s="182" t="s">
        <v>78</v>
      </c>
      <c r="F99" s="365"/>
      <c r="G99" s="366"/>
      <c r="H99" s="366"/>
      <c r="I99" s="366"/>
      <c r="J99" s="366"/>
      <c r="K99" s="366"/>
      <c r="L99" s="366"/>
      <c r="M99" s="366"/>
      <c r="N99" s="367"/>
      <c r="O99" s="217"/>
      <c r="P99" s="217"/>
      <c r="Q99" s="217"/>
      <c r="R99" s="217"/>
      <c r="S99" s="217"/>
      <c r="T99" s="212">
        <f t="shared" si="14"/>
        <v>0</v>
      </c>
      <c r="U99" s="5"/>
    </row>
    <row r="100" spans="2:21" hidden="1" x14ac:dyDescent="0.35">
      <c r="B100" s="181" t="str">
        <f>IF(lang=1,labels!E$174,IF(lang=2,labels!F$174,"set lang"))&amp;" "&amp;ROW()-59</f>
        <v>Pays 41</v>
      </c>
      <c r="C100" s="182"/>
      <c r="D100" s="182"/>
      <c r="E100" s="182" t="s">
        <v>78</v>
      </c>
      <c r="F100" s="365"/>
      <c r="G100" s="366"/>
      <c r="H100" s="366"/>
      <c r="I100" s="366"/>
      <c r="J100" s="366"/>
      <c r="K100" s="366"/>
      <c r="L100" s="366"/>
      <c r="M100" s="366"/>
      <c r="N100" s="367"/>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21" activePane="bottomRight" state="frozen"/>
      <selection pane="topRight" activeCell="O1" sqref="O1"/>
      <selection pane="bottomLeft" activeCell="A6" sqref="A6"/>
      <selection pane="bottomRight" activeCell="S35" sqref="S35"/>
    </sheetView>
  </sheetViews>
  <sheetFormatPr baseColWidth="10" defaultColWidth="0" defaultRowHeight="14.5" zeroHeight="1" x14ac:dyDescent="0.35"/>
  <cols>
    <col min="1" max="1" width="5" style="260" hidden="1" customWidth="1"/>
    <col min="2" max="5" width="2.453125" style="260" customWidth="1"/>
    <col min="6" max="14" width="2.453125" style="108" customWidth="1"/>
    <col min="15" max="20" width="15.7265625" style="260" customWidth="1"/>
    <col min="21" max="21" width="2.453125" style="260" customWidth="1"/>
    <col min="22" max="33" width="0" style="260" hidden="1" customWidth="1"/>
    <col min="34" max="16384" width="9.1796875" style="260" hidden="1"/>
  </cols>
  <sheetData>
    <row r="1" spans="1:33" ht="15" customHeight="1" x14ac:dyDescent="0.35">
      <c r="A1" s="73"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Tusoco</v>
      </c>
      <c r="P1" s="2"/>
      <c r="Q1" s="2"/>
      <c r="R1" s="2"/>
      <c r="S1" s="2"/>
      <c r="T1" s="2"/>
      <c r="U1" s="3"/>
      <c r="Z1" s="260" t="s">
        <v>2655</v>
      </c>
      <c r="AA1" s="260" t="s">
        <v>2657</v>
      </c>
      <c r="AC1" s="260">
        <v>2</v>
      </c>
      <c r="AD1" s="260" t="s">
        <v>2659</v>
      </c>
      <c r="AE1" s="260" t="str">
        <f>VLOOKUP(AG1,$AC$1:$AD$2,2,FALSE)</f>
        <v>Fjanee</v>
      </c>
      <c r="AG1" s="260">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BOLIVIA</v>
      </c>
      <c r="P2" s="18"/>
      <c r="Q2" s="18"/>
      <c r="R2" s="18"/>
      <c r="S2" s="18"/>
      <c r="T2" s="18"/>
      <c r="U2" s="5"/>
      <c r="Z2" s="260" t="s">
        <v>2656</v>
      </c>
      <c r="AA2" s="260" t="s">
        <v>2658</v>
      </c>
      <c r="AC2" s="260">
        <v>1</v>
      </c>
      <c r="AD2" s="260" t="s">
        <v>2660</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0" t="s">
        <v>2664</v>
      </c>
      <c r="AA3" s="260"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0" t="s">
        <v>2679</v>
      </c>
      <c r="AA4" s="260"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BE-BCE_KBO-0461977940-prg2022-2-BO</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58">
        <v>2022</v>
      </c>
      <c r="P7" s="258">
        <v>2023</v>
      </c>
      <c r="Q7" s="258">
        <v>2024</v>
      </c>
      <c r="R7" s="258">
        <v>2025</v>
      </c>
      <c r="S7" s="258">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40196</v>
      </c>
      <c r="P8" s="184">
        <f t="shared" si="0"/>
        <v>39196</v>
      </c>
      <c r="Q8" s="184">
        <f t="shared" si="0"/>
        <v>39696</v>
      </c>
      <c r="R8" s="184">
        <f t="shared" si="0"/>
        <v>39196</v>
      </c>
      <c r="S8" s="184">
        <f t="shared" si="0"/>
        <v>39201</v>
      </c>
      <c r="T8" s="195">
        <f t="shared" si="0"/>
        <v>197485</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v>1500</v>
      </c>
      <c r="P9" s="186">
        <v>500</v>
      </c>
      <c r="Q9" s="186">
        <v>1000</v>
      </c>
      <c r="R9" s="186">
        <v>2500</v>
      </c>
      <c r="S9" s="186">
        <v>2500</v>
      </c>
      <c r="T9" s="197">
        <f>SUM(O9:S9)</f>
        <v>8000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v>22896</v>
      </c>
      <c r="P10" s="186">
        <v>22896</v>
      </c>
      <c r="Q10" s="186">
        <v>22896</v>
      </c>
      <c r="R10" s="186">
        <v>20896</v>
      </c>
      <c r="S10" s="186">
        <v>20901</v>
      </c>
      <c r="T10" s="197">
        <f>SUM(O10:S10)</f>
        <v>110485</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v>15800</v>
      </c>
      <c r="P11" s="186">
        <v>15800</v>
      </c>
      <c r="Q11" s="186">
        <v>15800</v>
      </c>
      <c r="R11" s="186">
        <v>15800</v>
      </c>
      <c r="S11" s="186">
        <v>15800</v>
      </c>
      <c r="T11" s="197">
        <f>SUM(O11:S11)</f>
        <v>79000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2000</v>
      </c>
      <c r="P20" s="184">
        <f t="shared" si="3"/>
        <v>2000</v>
      </c>
      <c r="Q20" s="184">
        <f t="shared" si="3"/>
        <v>2000</v>
      </c>
      <c r="R20" s="184">
        <f t="shared" si="3"/>
        <v>2000</v>
      </c>
      <c r="S20" s="184">
        <f t="shared" si="3"/>
        <v>2000</v>
      </c>
      <c r="T20" s="195">
        <f t="shared" si="3"/>
        <v>10000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v>2000</v>
      </c>
      <c r="P22" s="186">
        <v>2000</v>
      </c>
      <c r="Q22" s="186">
        <v>2000</v>
      </c>
      <c r="R22" s="186">
        <v>2000</v>
      </c>
      <c r="S22" s="186">
        <v>2000</v>
      </c>
      <c r="T22" s="197">
        <f>SUM(O22:S22)</f>
        <v>10000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58">
        <v>2022</v>
      </c>
      <c r="P25" s="258">
        <v>2023</v>
      </c>
      <c r="Q25" s="258">
        <v>2024</v>
      </c>
      <c r="R25" s="258">
        <v>2025</v>
      </c>
      <c r="S25" s="258">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42196</v>
      </c>
      <c r="P26" s="184">
        <f t="shared" ref="P26:S26" si="4">P28+P33+P38</f>
        <v>41196</v>
      </c>
      <c r="Q26" s="184">
        <f t="shared" si="4"/>
        <v>41696</v>
      </c>
      <c r="R26" s="184">
        <f t="shared" si="4"/>
        <v>41196</v>
      </c>
      <c r="S26" s="184">
        <f t="shared" si="4"/>
        <v>41201</v>
      </c>
      <c r="T26" s="195">
        <f>SUM(O26:S26)</f>
        <v>207485</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1500</v>
      </c>
      <c r="P28" s="184">
        <f t="shared" si="6"/>
        <v>500</v>
      </c>
      <c r="Q28" s="184">
        <f t="shared" si="6"/>
        <v>1000</v>
      </c>
      <c r="R28" s="184">
        <f t="shared" si="6"/>
        <v>2500</v>
      </c>
      <c r="S28" s="184">
        <f t="shared" si="6"/>
        <v>2500</v>
      </c>
      <c r="T28" s="195">
        <f t="shared" si="6"/>
        <v>8000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v>1500</v>
      </c>
      <c r="P30" s="186">
        <v>500</v>
      </c>
      <c r="Q30" s="186">
        <v>1000</v>
      </c>
      <c r="R30" s="186">
        <v>2500</v>
      </c>
      <c r="S30" s="186">
        <v>2500</v>
      </c>
      <c r="T30" s="197">
        <f>SUM(O30:S30)</f>
        <v>8000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24896</v>
      </c>
      <c r="P33" s="184">
        <f t="shared" si="8"/>
        <v>24896</v>
      </c>
      <c r="Q33" s="184">
        <f t="shared" si="8"/>
        <v>24896</v>
      </c>
      <c r="R33" s="184">
        <f t="shared" si="8"/>
        <v>22896</v>
      </c>
      <c r="S33" s="184">
        <f t="shared" si="8"/>
        <v>22901</v>
      </c>
      <c r="T33" s="195">
        <f t="shared" si="8"/>
        <v>120485</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v>2000</v>
      </c>
      <c r="P34" s="186">
        <v>2000</v>
      </c>
      <c r="Q34" s="186">
        <v>2000</v>
      </c>
      <c r="R34" s="186">
        <v>2000</v>
      </c>
      <c r="S34" s="186">
        <v>2000</v>
      </c>
      <c r="T34" s="197">
        <f>SUM(O34:S34)</f>
        <v>10000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v>22896</v>
      </c>
      <c r="P36" s="186">
        <v>22896</v>
      </c>
      <c r="Q36" s="186">
        <v>22896</v>
      </c>
      <c r="R36" s="186">
        <v>20896</v>
      </c>
      <c r="S36" s="186">
        <v>20901</v>
      </c>
      <c r="T36" s="197">
        <f>SUM(O36:S36)</f>
        <v>110485</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15800</v>
      </c>
      <c r="P38" s="184">
        <f t="shared" si="10"/>
        <v>15800</v>
      </c>
      <c r="Q38" s="184">
        <f t="shared" si="10"/>
        <v>15800</v>
      </c>
      <c r="R38" s="184">
        <f t="shared" si="10"/>
        <v>15800</v>
      </c>
      <c r="S38" s="184">
        <f t="shared" si="10"/>
        <v>15800</v>
      </c>
      <c r="T38" s="184">
        <f t="shared" si="10"/>
        <v>79000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v>15800</v>
      </c>
      <c r="P41" s="186">
        <v>15800</v>
      </c>
      <c r="Q41" s="186">
        <v>15800</v>
      </c>
      <c r="R41" s="186">
        <v>15800</v>
      </c>
      <c r="S41" s="186">
        <v>15800</v>
      </c>
      <c r="T41" s="197">
        <f>SUM(O41:S41)</f>
        <v>79000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57"/>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57"/>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0"/>
      <c r="G53" s="260"/>
      <c r="H53" s="260"/>
      <c r="I53" s="260"/>
      <c r="J53" s="260"/>
      <c r="K53" s="260"/>
      <c r="L53" s="260"/>
      <c r="M53" s="260"/>
      <c r="N53" s="260"/>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0"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58">
        <v>2022</v>
      </c>
      <c r="P56" s="258">
        <v>2023</v>
      </c>
      <c r="Q56" s="258">
        <v>2024</v>
      </c>
      <c r="R56" s="258">
        <v>2025</v>
      </c>
      <c r="S56" s="258">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42196</v>
      </c>
      <c r="P58" s="203">
        <f t="shared" ref="P58:T58" si="12">P26-SUM(P59:P100)</f>
        <v>41196</v>
      </c>
      <c r="Q58" s="203">
        <f t="shared" si="12"/>
        <v>41696</v>
      </c>
      <c r="R58" s="203">
        <f t="shared" si="12"/>
        <v>41196</v>
      </c>
      <c r="S58" s="203">
        <f t="shared" si="12"/>
        <v>41201</v>
      </c>
      <c r="T58" s="204">
        <f t="shared" si="12"/>
        <v>207485</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59"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59"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59"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59"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59"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59"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59"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59"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59"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59"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59"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59"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59"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59"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59"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59"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59"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59"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59"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59"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59"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59"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59"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59"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59"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59"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59"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59"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59"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59"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59"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59"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59"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59"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59"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59"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59"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59"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59"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59"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59"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G100"/>
  <sheetViews>
    <sheetView showZeros="0" tabSelected="1" workbookViewId="0">
      <pane xSplit="14" ySplit="5" topLeftCell="O18" activePane="bottomRight" state="frozen"/>
      <selection pane="topRight" activeCell="O1" sqref="O1"/>
      <selection pane="bottomLeft" activeCell="A6" sqref="A6"/>
      <selection pane="bottomRight" activeCell="Q30" sqref="Q30"/>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Education</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non</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BE-BCE_KBO-0461977940-prg2022-3-BE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5020</v>
      </c>
      <c r="P8" s="184">
        <f t="shared" si="0"/>
        <v>4380</v>
      </c>
      <c r="Q8" s="184">
        <f t="shared" si="0"/>
        <v>5350</v>
      </c>
      <c r="R8" s="184">
        <f t="shared" si="0"/>
        <v>5020</v>
      </c>
      <c r="S8" s="184">
        <f t="shared" si="0"/>
        <v>250</v>
      </c>
      <c r="T8" s="195">
        <f t="shared" si="0"/>
        <v>20020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v>5020</v>
      </c>
      <c r="P10" s="186">
        <v>4380</v>
      </c>
      <c r="Q10" s="186">
        <v>5350</v>
      </c>
      <c r="R10" s="186">
        <v>5020</v>
      </c>
      <c r="S10" s="186">
        <v>250</v>
      </c>
      <c r="T10" s="197">
        <f>SUM(O10:S10)</f>
        <v>20020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44431</v>
      </c>
      <c r="P20" s="184">
        <f t="shared" si="3"/>
        <v>50874</v>
      </c>
      <c r="Q20" s="184">
        <f t="shared" si="3"/>
        <v>60217</v>
      </c>
      <c r="R20" s="184">
        <f t="shared" si="3"/>
        <v>64438</v>
      </c>
      <c r="S20" s="184">
        <f t="shared" si="3"/>
        <v>72713.5</v>
      </c>
      <c r="T20" s="195">
        <f t="shared" si="3"/>
        <v>292673.5</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v>500</v>
      </c>
      <c r="P21" s="186">
        <v>500</v>
      </c>
      <c r="Q21" s="186">
        <v>500</v>
      </c>
      <c r="R21" s="186">
        <v>500</v>
      </c>
      <c r="S21" s="186">
        <v>500</v>
      </c>
      <c r="T21" s="197">
        <f>SUM(O21:S21)</f>
        <v>2500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v>1750</v>
      </c>
      <c r="P22" s="186">
        <v>9576</v>
      </c>
      <c r="Q22" s="186">
        <v>13820</v>
      </c>
      <c r="R22" s="186">
        <v>16566</v>
      </c>
      <c r="S22" s="186">
        <v>21133</v>
      </c>
      <c r="T22" s="197">
        <f>SUM(O22:S22)</f>
        <v>62845</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v>42181</v>
      </c>
      <c r="P23" s="187">
        <v>40798</v>
      </c>
      <c r="Q23" s="187">
        <v>45897</v>
      </c>
      <c r="R23" s="187">
        <v>47372</v>
      </c>
      <c r="S23" s="187">
        <v>51080.5</v>
      </c>
      <c r="T23" s="197">
        <f>SUM(O23:S23)</f>
        <v>227328.5</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49451</v>
      </c>
      <c r="P26" s="184">
        <f t="shared" ref="P26:S26" si="4">P28+P33+P38</f>
        <v>55254</v>
      </c>
      <c r="Q26" s="184">
        <f t="shared" si="4"/>
        <v>65567</v>
      </c>
      <c r="R26" s="184">
        <f t="shared" si="4"/>
        <v>69458</v>
      </c>
      <c r="S26" s="184">
        <f t="shared" si="4"/>
        <v>72963.5</v>
      </c>
      <c r="T26" s="195">
        <f>SUM(O26:S26)</f>
        <v>312693.5</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500</v>
      </c>
      <c r="P28" s="184">
        <f t="shared" si="6"/>
        <v>500</v>
      </c>
      <c r="Q28" s="184">
        <f t="shared" si="6"/>
        <v>500</v>
      </c>
      <c r="R28" s="184">
        <f t="shared" si="6"/>
        <v>500</v>
      </c>
      <c r="S28" s="184">
        <f t="shared" si="6"/>
        <v>500</v>
      </c>
      <c r="T28" s="195">
        <f t="shared" si="6"/>
        <v>2500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v>500</v>
      </c>
      <c r="P30" s="186">
        <v>500</v>
      </c>
      <c r="Q30" s="186">
        <v>500</v>
      </c>
      <c r="R30" s="186">
        <v>500</v>
      </c>
      <c r="S30" s="186">
        <v>500</v>
      </c>
      <c r="T30" s="197">
        <f>SUM(O30:S30)</f>
        <v>2500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6770</v>
      </c>
      <c r="P33" s="184">
        <f t="shared" si="8"/>
        <v>13956</v>
      </c>
      <c r="Q33" s="184">
        <f t="shared" si="8"/>
        <v>19170</v>
      </c>
      <c r="R33" s="184">
        <f t="shared" si="8"/>
        <v>21586</v>
      </c>
      <c r="S33" s="184">
        <f t="shared" si="8"/>
        <v>21383</v>
      </c>
      <c r="T33" s="195">
        <f t="shared" si="8"/>
        <v>82865</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v>4270</v>
      </c>
      <c r="P34" s="186">
        <v>7150</v>
      </c>
      <c r="Q34" s="186">
        <v>7920</v>
      </c>
      <c r="R34" s="186">
        <v>4270</v>
      </c>
      <c r="S34" s="186">
        <v>0</v>
      </c>
      <c r="T34" s="197">
        <f>SUM(O34:S34)</f>
        <v>23610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v>2500</v>
      </c>
      <c r="P36" s="186">
        <v>6806</v>
      </c>
      <c r="Q36" s="186">
        <v>11250</v>
      </c>
      <c r="R36" s="186">
        <v>17316</v>
      </c>
      <c r="S36" s="186">
        <v>21383</v>
      </c>
      <c r="T36" s="197">
        <f>SUM(O36:S36)</f>
        <v>59255</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42181</v>
      </c>
      <c r="P38" s="184">
        <f t="shared" si="10"/>
        <v>40798</v>
      </c>
      <c r="Q38" s="184">
        <f t="shared" si="10"/>
        <v>45897</v>
      </c>
      <c r="R38" s="184">
        <f t="shared" si="10"/>
        <v>47372</v>
      </c>
      <c r="S38" s="184">
        <f t="shared" si="10"/>
        <v>51080.5</v>
      </c>
      <c r="T38" s="184">
        <f t="shared" si="10"/>
        <v>227328.5</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v>42181</v>
      </c>
      <c r="P39" s="186">
        <v>40798</v>
      </c>
      <c r="Q39" s="186">
        <v>45897</v>
      </c>
      <c r="R39" s="186">
        <v>47372</v>
      </c>
      <c r="S39" s="186">
        <v>51080.5</v>
      </c>
      <c r="T39" s="197">
        <f>SUM(O39:S39)</f>
        <v>227328.5</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Attention aux différences !</v>
      </c>
      <c r="C58" s="346"/>
      <c r="D58" s="346"/>
      <c r="E58" s="346"/>
      <c r="F58" s="346"/>
      <c r="G58" s="346"/>
      <c r="H58" s="346"/>
      <c r="I58" s="346"/>
      <c r="J58" s="346"/>
      <c r="K58" s="346"/>
      <c r="L58" s="346"/>
      <c r="M58" s="346"/>
      <c r="N58" s="347"/>
      <c r="O58" s="214">
        <f>O26-SUM(O59:O100)</f>
        <v>49451</v>
      </c>
      <c r="P58" s="203">
        <f t="shared" ref="P58:T58" si="12">P26-SUM(P59:P100)</f>
        <v>55254</v>
      </c>
      <c r="Q58" s="203">
        <f t="shared" si="12"/>
        <v>65567</v>
      </c>
      <c r="R58" s="203">
        <f t="shared" si="12"/>
        <v>69458</v>
      </c>
      <c r="S58" s="203">
        <f t="shared" si="12"/>
        <v>72963.5</v>
      </c>
      <c r="T58" s="204">
        <f t="shared" si="12"/>
        <v>312693.5</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1640625" defaultRowHeight="14.5" x14ac:dyDescent="0.35"/>
  <cols>
    <col min="1" max="1" width="12.453125" style="66" customWidth="1"/>
    <col min="2" max="2" width="17" style="66" hidden="1" customWidth="1"/>
    <col min="3" max="3" width="24" style="66" customWidth="1"/>
    <col min="4" max="4" width="22.1796875" hidden="1" customWidth="1"/>
    <col min="5" max="5" width="39" customWidth="1"/>
    <col min="6" max="6" width="52.1796875" customWidth="1"/>
    <col min="7" max="7" width="15.7265625" style="139" customWidth="1"/>
    <col min="8" max="8" width="13.453125" style="139" customWidth="1"/>
    <col min="9" max="9" width="27.81640625" customWidth="1"/>
    <col min="15" max="15" width="32.81640625" customWidth="1"/>
    <col min="16" max="16" width="38.26953125" customWidth="1"/>
    <col min="17" max="17" width="41.7265625" customWidth="1"/>
  </cols>
  <sheetData>
    <row r="1" spans="1:18" s="66" customFormat="1" x14ac:dyDescent="0.3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3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3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3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3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3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3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3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3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3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3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3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3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3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3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3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3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3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3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3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3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3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3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3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3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3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3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3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3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3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3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3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3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3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3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3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3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3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3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3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3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3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3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3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3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3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3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3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3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3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3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3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3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3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3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3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3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3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3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3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3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3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3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3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3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3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3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3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3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3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3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3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3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3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3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3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3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3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3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3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3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3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3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3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3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3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3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3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3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3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3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3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3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3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3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3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3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3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3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3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3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3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3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3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3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3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3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3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3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3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3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3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3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3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3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3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zoomScaleNormal="100" workbookViewId="0">
      <selection activeCell="I12" sqref="I12"/>
    </sheetView>
  </sheetViews>
  <sheetFormatPr baseColWidth="10" defaultColWidth="0" defaultRowHeight="15" customHeight="1" zeroHeight="1" x14ac:dyDescent="0.35"/>
  <cols>
    <col min="1" max="1" width="1.7265625" style="92" customWidth="1"/>
    <col min="2" max="2" width="37.54296875" style="92" bestFit="1" customWidth="1"/>
    <col min="3" max="3" width="5.26953125" style="92" customWidth="1"/>
    <col min="4" max="9" width="16.7265625" style="92" customWidth="1"/>
    <col min="10" max="10" width="1.7265625" style="92" customWidth="1"/>
    <col min="11" max="16384" width="11.453125" style="92" hidden="1"/>
  </cols>
  <sheetData>
    <row r="1" spans="2:9" ht="5.15" customHeight="1" thickBot="1" x14ac:dyDescent="0.4"/>
    <row r="2" spans="2:9" thickBot="1" x14ac:dyDescent="0.4">
      <c r="B2" s="267" t="str">
        <f>Prg!C1&amp;" - "&amp;Prg!C2&amp;" - "&amp;IF(lang=1,labels!E119,IF(lang=2,labels!F119,""))</f>
        <v>FDH - Frères des Hommes - PROGRAMME 2022-2026 - CALCUL DU SUBSIDE</v>
      </c>
      <c r="C2" s="268"/>
      <c r="D2" s="268"/>
      <c r="E2" s="268"/>
      <c r="F2" s="268"/>
      <c r="G2" s="268"/>
      <c r="H2" s="268"/>
      <c r="I2" s="269"/>
    </row>
    <row r="3" spans="2:9" ht="30" customHeight="1" thickBot="1" x14ac:dyDescent="0.4">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15" customHeight="1" x14ac:dyDescent="0.35">
      <c r="C4" s="93"/>
    </row>
    <row r="5" spans="2:9" ht="14.5" x14ac:dyDescent="0.35">
      <c r="B5" s="273"/>
      <c r="C5" s="273"/>
      <c r="D5" s="94">
        <v>2022</v>
      </c>
      <c r="E5" s="94">
        <v>2023</v>
      </c>
      <c r="F5" s="94">
        <v>2024</v>
      </c>
      <c r="G5" s="94">
        <v>2025</v>
      </c>
      <c r="H5" s="94">
        <v>2026</v>
      </c>
      <c r="I5" s="94" t="str">
        <f>IF(lang=1,labels!E132,IF(lang=2,labels!F132,""))</f>
        <v>GRAND TOTAL</v>
      </c>
    </row>
    <row r="6" spans="2:9" ht="14.5" x14ac:dyDescent="0.35">
      <c r="B6" s="274" t="str">
        <f>IF(lang=1,labels!E121,IF(lang=2,labels!F121,""))</f>
        <v>C.D. - TOTAL COÛTS DIRECTS</v>
      </c>
      <c r="C6" s="274"/>
      <c r="D6" s="117">
        <f ca="1">'T2 - CG-BK'!C4+'T4 - CO-OK'!O26</f>
        <v>158085.29999999999</v>
      </c>
      <c r="E6" s="117">
        <f ca="1">'T2 - CG-BK'!D4+'T4 - CO-OK'!P26</f>
        <v>161185.41999999998</v>
      </c>
      <c r="F6" s="117">
        <f ca="1">'T2 - CG-BK'!E4+'T4 - CO-OK'!Q26</f>
        <v>164284.29999999999</v>
      </c>
      <c r="G6" s="117">
        <f ca="1">'T2 - CG-BK'!F4+'T4 - CO-OK'!R26</f>
        <v>167384</v>
      </c>
      <c r="H6" s="117">
        <f ca="1">'T2 - CG-BK'!G4+'T4 - CO-OK'!S26</f>
        <v>170483.5</v>
      </c>
      <c r="I6" s="238">
        <f t="shared" ref="I6:I11" ca="1" si="0">SUM(D6:H6)</f>
        <v>821422.52</v>
      </c>
    </row>
    <row r="7" spans="2:9" ht="14.5" x14ac:dyDescent="0.35">
      <c r="B7" s="95" t="str">
        <f>IF(lang=1,labels!E122,IF(lang=2,labels!F122,""))</f>
        <v>C.D. - CONTRIBUTION OSC / AI (20% - 0%)</v>
      </c>
      <c r="C7" s="96" t="str">
        <f>IF(Prg!D1="AIIA","0%","20%")</f>
        <v>20%</v>
      </c>
      <c r="D7" s="117">
        <f ca="1">D6*$C$7</f>
        <v>31617.059999999998</v>
      </c>
      <c r="E7" s="117">
        <f ca="1">E6*$C$7</f>
        <v>32237.083999999999</v>
      </c>
      <c r="F7" s="117">
        <f ca="1">F6*$C$7</f>
        <v>32856.86</v>
      </c>
      <c r="G7" s="117">
        <f ca="1">G6*$C$7</f>
        <v>33476.800000000003</v>
      </c>
      <c r="H7" s="117">
        <f ca="1">H6*$C$7</f>
        <v>34096.700000000004</v>
      </c>
      <c r="I7" s="118">
        <f t="shared" ca="1" si="0"/>
        <v>164284.50400000002</v>
      </c>
    </row>
    <row r="8" spans="2:9" ht="14.5" x14ac:dyDescent="0.35">
      <c r="B8" s="97" t="str">
        <f>IF(lang=1,labels!E123,IF(lang=2,labels!F123,""))</f>
        <v>C.D. - CONTRIBUTION DGD (80% - 100%)</v>
      </c>
      <c r="C8" s="98" t="str">
        <f>IF(Prg!D1="AIIA","100%","80%")</f>
        <v>80%</v>
      </c>
      <c r="D8" s="117">
        <f ca="1">D6*$C$8</f>
        <v>126468.23999999999</v>
      </c>
      <c r="E8" s="117">
        <f ca="1">E6*$C$8</f>
        <v>128948.336</v>
      </c>
      <c r="F8" s="117">
        <f ca="1">F6*$C$8</f>
        <v>131427.44</v>
      </c>
      <c r="G8" s="117">
        <f ca="1">G6*$C$8</f>
        <v>133907.20000000001</v>
      </c>
      <c r="H8" s="117">
        <f ca="1">H6*$C$8</f>
        <v>136386.80000000002</v>
      </c>
      <c r="I8" s="119">
        <f t="shared" ca="1" si="0"/>
        <v>657138.01600000006</v>
      </c>
    </row>
    <row r="9" spans="2:9" ht="14.5" x14ac:dyDescent="0.35">
      <c r="B9" s="99" t="str">
        <f>IF(lang=1,labels!E124,IF(lang=2,labels!F124,""))</f>
        <v>F.S. - FRAIS DE STRUCTURE (7% des C.D.)</v>
      </c>
      <c r="C9" s="100">
        <v>7.0000000000000007E-2</v>
      </c>
      <c r="D9" s="117">
        <f ca="1">IF(AND(Prg!$D1&lt;&gt;"OSCCMO",Prg!$H1&lt;&gt;"struct"),"-",D6*$C$9)</f>
        <v>11065.971</v>
      </c>
      <c r="E9" s="117">
        <f ca="1">IF(AND(Prg!$D1&lt;&gt;"OSCCMO",Prg!$H1&lt;&gt;"struct"),"-",E6*$C$9)</f>
        <v>11282.9794</v>
      </c>
      <c r="F9" s="117">
        <f ca="1">IF(AND(Prg!$D1&lt;&gt;"OSCCMO",Prg!$H1&lt;&gt;"struct"),"-",F6*$C$9)</f>
        <v>11499.901</v>
      </c>
      <c r="G9" s="117">
        <f ca="1">IF(AND(Prg!$D1&lt;&gt;"OSCCMO",Prg!$H1&lt;&gt;"struct"),"-",G6*$C$9)</f>
        <v>11716.880000000001</v>
      </c>
      <c r="H9" s="117">
        <f ca="1">IF(AND(Prg!$D1&lt;&gt;"OSCCMO",Prg!$H1&lt;&gt;"struct"),"-",H6*$C$9)</f>
        <v>11933.845000000001</v>
      </c>
      <c r="I9" s="120">
        <f ca="1">IF(AND(Prg!D1&lt;&gt;"OSCCMO",Prg!H1&lt;&gt;"struct"),"-",SUM(D9:H9))</f>
        <v>57499.576400000005</v>
      </c>
    </row>
    <row r="10" spans="2:9" ht="14.5" x14ac:dyDescent="0.35">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ht="14.5" x14ac:dyDescent="0.35">
      <c r="B11" s="266" t="str">
        <f>IF(lang=1,labels!E126,IF(lang=2,labels!F126,""))</f>
        <v>SUBSIDE OCTROYÉ</v>
      </c>
      <c r="C11" s="266"/>
      <c r="D11" s="122">
        <f ca="1">IF($D10="-",D8+D9,D8+D10)</f>
        <v>137534.21099999998</v>
      </c>
      <c r="E11" s="123">
        <f t="shared" ref="E11:H11" ca="1" si="1">IF($D10="-",E8+E9,E8+E10)</f>
        <v>140231.31539999999</v>
      </c>
      <c r="F11" s="124">
        <f t="shared" ca="1" si="1"/>
        <v>142927.34100000001</v>
      </c>
      <c r="G11" s="125">
        <f t="shared" ca="1" si="1"/>
        <v>145624.08000000002</v>
      </c>
      <c r="H11" s="126">
        <f t="shared" ca="1" si="1"/>
        <v>148320.64500000002</v>
      </c>
      <c r="I11" s="237">
        <f t="shared" ca="1" si="0"/>
        <v>714637.59239999996</v>
      </c>
    </row>
    <row r="12" spans="2:9" ht="14.5" x14ac:dyDescent="0.3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15" customHeight="1" x14ac:dyDescent="0.3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RUBRIQUES</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TOTAL PARTENAIRES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Investissements</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Fonctionnement</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Personnel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TOTAL COLLABORATIONS</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Investissements</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Fonctionnement</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Personnel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TOTAL BUREAU LOCAL</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Investissements</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Fonctionnement</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Personnel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TOTAL SIÈGE</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Investissements</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Fonctionnement</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Personnel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TOTAL DES COÛTS OPÉRATIONNELS POUR L'OUTCOME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TOTAL INVESTISSEMENTS</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Achat de véhicules</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Mobilier,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Autres</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TOTAL FONCTIONNEMENT</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Déplacements</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Bureau local</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Autres</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TOTAL PERSONNEL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A. Salaires au siège</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Salaires des expatriés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Salaires du personnel local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Autres frais</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Répartition du budget par pays (en cas de outcomes thématiques avec couverture régionale uniquement.)</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TOTAL DES COÛTS OPÉRATIONNELS POUR L'OUTCOME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ACTIVITÉS SUPRANATIONALES</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1796875" defaultRowHeight="14.5" zeroHeight="1" x14ac:dyDescent="0.35"/>
  <cols>
    <col min="1" max="1" width="1.7265625" style="24" customWidth="1"/>
    <col min="2" max="2" width="5.1796875" style="23" customWidth="1"/>
    <col min="3" max="3" width="50.7265625" style="24" customWidth="1"/>
    <col min="4" max="4" width="17.7265625" style="23" customWidth="1"/>
    <col min="5" max="5" width="13.54296875" style="23" customWidth="1"/>
    <col min="6" max="6" width="39.81640625" style="24" hidden="1" customWidth="1"/>
    <col min="7" max="7" width="38.1796875" style="24" hidden="1" customWidth="1"/>
    <col min="8" max="8" width="22.7265625" style="24" customWidth="1"/>
    <col min="9" max="9" width="28.81640625" style="24" customWidth="1"/>
    <col min="10" max="10" width="14" style="23" customWidth="1"/>
    <col min="11" max="11" width="35" style="24" customWidth="1"/>
    <col min="12" max="16384" width="13.1796875" style="24"/>
  </cols>
  <sheetData>
    <row r="1" spans="2:11" ht="4.9000000000000004" customHeight="1" x14ac:dyDescent="0.35"/>
    <row r="2" spans="2:11" ht="58" x14ac:dyDescent="0.35">
      <c r="B2" s="25" t="s">
        <v>81</v>
      </c>
      <c r="C2" s="25" t="s">
        <v>82</v>
      </c>
      <c r="D2" s="26" t="s">
        <v>83</v>
      </c>
      <c r="E2" s="26" t="s">
        <v>84</v>
      </c>
      <c r="F2" s="25" t="s">
        <v>85</v>
      </c>
      <c r="G2" s="25" t="s">
        <v>86</v>
      </c>
      <c r="H2" s="25" t="s">
        <v>87</v>
      </c>
      <c r="I2" s="25" t="s">
        <v>88</v>
      </c>
      <c r="J2" s="27" t="s">
        <v>89</v>
      </c>
    </row>
    <row r="3" spans="2:11" x14ac:dyDescent="0.35">
      <c r="B3" s="43" t="s">
        <v>392</v>
      </c>
      <c r="C3" s="43" t="s">
        <v>393</v>
      </c>
      <c r="D3" s="44" t="s">
        <v>394</v>
      </c>
      <c r="E3" s="44" t="s">
        <v>395</v>
      </c>
      <c r="F3" s="43" t="s">
        <v>399</v>
      </c>
      <c r="G3" s="43" t="s">
        <v>400</v>
      </c>
      <c r="H3" s="43" t="s">
        <v>396</v>
      </c>
      <c r="I3" s="43" t="s">
        <v>397</v>
      </c>
      <c r="J3" s="44" t="s">
        <v>398</v>
      </c>
      <c r="K3" s="45" t="s">
        <v>411</v>
      </c>
    </row>
    <row r="4" spans="2:11" ht="29" hidden="1" x14ac:dyDescent="0.35">
      <c r="B4" s="28">
        <v>1</v>
      </c>
      <c r="C4" s="29" t="s">
        <v>90</v>
      </c>
      <c r="D4" s="30" t="s">
        <v>91</v>
      </c>
      <c r="E4" s="30" t="s">
        <v>92</v>
      </c>
      <c r="F4" s="29" t="s">
        <v>93</v>
      </c>
      <c r="G4" s="29" t="s">
        <v>94</v>
      </c>
      <c r="H4" s="31">
        <v>42510</v>
      </c>
      <c r="I4" s="32" t="s">
        <v>95</v>
      </c>
      <c r="J4" s="33">
        <v>11</v>
      </c>
      <c r="K4" s="24" t="str">
        <f>Table2[[#This Row],[name]]</f>
        <v>Koepel van de Vlaamse Noord-Zuidbeweging</v>
      </c>
    </row>
    <row r="5" spans="2:11" ht="43.5" hidden="1" x14ac:dyDescent="0.3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9" hidden="1" x14ac:dyDescent="0.3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5">
      <c r="B7" s="34">
        <v>4</v>
      </c>
      <c r="C7" s="35" t="s">
        <v>108</v>
      </c>
      <c r="D7" s="36" t="s">
        <v>109</v>
      </c>
      <c r="E7" s="36" t="s">
        <v>104</v>
      </c>
      <c r="F7" s="35" t="s">
        <v>105</v>
      </c>
      <c r="G7" s="35" t="s">
        <v>106</v>
      </c>
      <c r="H7" s="37">
        <v>42510</v>
      </c>
      <c r="I7" s="38" t="s">
        <v>110</v>
      </c>
      <c r="J7" s="39" t="s">
        <v>109</v>
      </c>
      <c r="K7" s="24" t="str">
        <f>Table2[[#This Row],[name]]</f>
        <v>ACV-CSC International</v>
      </c>
    </row>
    <row r="8" spans="2:11" ht="29" hidden="1" x14ac:dyDescent="0.35">
      <c r="B8" s="34">
        <v>5</v>
      </c>
      <c r="C8" s="35" t="s">
        <v>111</v>
      </c>
      <c r="D8" s="36" t="s">
        <v>112</v>
      </c>
      <c r="E8" s="36" t="s">
        <v>104</v>
      </c>
      <c r="F8" s="35" t="s">
        <v>105</v>
      </c>
      <c r="G8" s="35" t="s">
        <v>106</v>
      </c>
      <c r="H8" s="37">
        <v>42510</v>
      </c>
      <c r="I8" s="38" t="s">
        <v>113</v>
      </c>
      <c r="J8" s="39" t="s">
        <v>112</v>
      </c>
      <c r="K8" s="24" t="str">
        <f>Table2[[#This Row],[name]]</f>
        <v>Damiaanactie  
Action Damien</v>
      </c>
    </row>
    <row r="9" spans="2:11" ht="29" hidden="1" x14ac:dyDescent="0.3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5">
      <c r="B10" s="34">
        <v>7</v>
      </c>
      <c r="C10" s="35" t="s">
        <v>117</v>
      </c>
      <c r="D10" s="36" t="s">
        <v>117</v>
      </c>
      <c r="E10" s="36" t="s">
        <v>118</v>
      </c>
      <c r="F10" s="35" t="s">
        <v>119</v>
      </c>
      <c r="G10" s="35" t="s">
        <v>120</v>
      </c>
      <c r="H10" s="37">
        <v>42510</v>
      </c>
      <c r="I10" s="38" t="s">
        <v>121</v>
      </c>
      <c r="J10" s="39" t="s">
        <v>117</v>
      </c>
      <c r="K10" s="24" t="str">
        <f>Table2[[#This Row],[name]]</f>
        <v>AFRICALIA</v>
      </c>
    </row>
    <row r="11" spans="2:11" ht="43.5" x14ac:dyDescent="0.3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9" hidden="1" x14ac:dyDescent="0.3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9" x14ac:dyDescent="0.3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5">
      <c r="B15" s="34">
        <v>12</v>
      </c>
      <c r="C15" s="35" t="s">
        <v>135</v>
      </c>
      <c r="D15" s="36" t="s">
        <v>136</v>
      </c>
      <c r="E15" s="36" t="s">
        <v>104</v>
      </c>
      <c r="F15" s="35" t="s">
        <v>105</v>
      </c>
      <c r="G15" s="35" t="s">
        <v>106</v>
      </c>
      <c r="H15" s="37">
        <v>42510</v>
      </c>
      <c r="I15" s="38" t="s">
        <v>137</v>
      </c>
      <c r="J15" s="39" t="s">
        <v>136</v>
      </c>
      <c r="K15" s="24" t="str">
        <f>Table2[[#This Row],[name]]</f>
        <v>Autre Terre</v>
      </c>
    </row>
    <row r="16" spans="2:11" ht="29" hidden="1" x14ac:dyDescent="0.3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5">
      <c r="B19" s="34">
        <v>16</v>
      </c>
      <c r="C19" s="35" t="s">
        <v>147</v>
      </c>
      <c r="D19" s="36" t="s">
        <v>148</v>
      </c>
      <c r="E19" s="36" t="s">
        <v>104</v>
      </c>
      <c r="F19" s="35" t="s">
        <v>105</v>
      </c>
      <c r="G19" s="35" t="s">
        <v>106</v>
      </c>
      <c r="H19" s="37">
        <v>42510</v>
      </c>
      <c r="I19" s="35" t="s">
        <v>149</v>
      </c>
      <c r="J19" s="39" t="s">
        <v>150</v>
      </c>
      <c r="K19" s="24" t="str">
        <f>Table2[[#This Row],[name]]</f>
        <v>BOS+tropen</v>
      </c>
    </row>
    <row r="20" spans="2:14" ht="72.5" x14ac:dyDescent="0.3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9" hidden="1" x14ac:dyDescent="0.3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9" hidden="1" x14ac:dyDescent="0.3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idden="1" x14ac:dyDescent="0.3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9" hidden="1" x14ac:dyDescent="0.3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9" hidden="1" x14ac:dyDescent="0.3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9" hidden="1" x14ac:dyDescent="0.35">
      <c r="B29" s="34">
        <v>26</v>
      </c>
      <c r="C29" s="35" t="s">
        <v>178</v>
      </c>
      <c r="D29" s="36" t="s">
        <v>179</v>
      </c>
      <c r="E29" s="36" t="s">
        <v>104</v>
      </c>
      <c r="F29" s="35" t="s">
        <v>105</v>
      </c>
      <c r="G29" s="35" t="s">
        <v>106</v>
      </c>
      <c r="H29" s="37">
        <v>42510</v>
      </c>
      <c r="I29" s="38" t="s">
        <v>180</v>
      </c>
      <c r="J29" s="39" t="s">
        <v>179</v>
      </c>
      <c r="K29" s="24" t="str">
        <f>Table2[[#This Row],[name]]</f>
        <v>Congodorpen</v>
      </c>
    </row>
    <row r="30" spans="2:14" ht="29" hidden="1" x14ac:dyDescent="0.3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9" hidden="1" x14ac:dyDescent="0.3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9" hidden="1" x14ac:dyDescent="0.3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5" hidden="1" x14ac:dyDescent="0.3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5">
      <c r="B43" s="34">
        <v>39</v>
      </c>
      <c r="C43" s="35" t="s">
        <v>218</v>
      </c>
      <c r="D43" s="36" t="s">
        <v>219</v>
      </c>
      <c r="E43" s="36" t="s">
        <v>104</v>
      </c>
      <c r="F43" s="35" t="s">
        <v>105</v>
      </c>
      <c r="G43" s="35" t="s">
        <v>106</v>
      </c>
      <c r="H43" s="37">
        <v>42510</v>
      </c>
      <c r="I43" s="35" t="s">
        <v>220</v>
      </c>
      <c r="J43" s="39" t="s">
        <v>219</v>
      </c>
      <c r="K43" s="24" t="str">
        <f>Table2[[#This Row],[name]]</f>
        <v>FIAN-Belgium</v>
      </c>
    </row>
    <row r="44" spans="2:11" ht="29" hidden="1" x14ac:dyDescent="0.3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9" hidden="1" x14ac:dyDescent="0.3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9" hidden="1" x14ac:dyDescent="0.3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5" hidden="1" x14ac:dyDescent="0.3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3.5" hidden="1" x14ac:dyDescent="0.3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9" hidden="1" x14ac:dyDescent="0.3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9" x14ac:dyDescent="0.3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5">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5" hidden="1" x14ac:dyDescent="0.3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29" hidden="1" x14ac:dyDescent="0.3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9" hidden="1" x14ac:dyDescent="0.3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9" hidden="1" x14ac:dyDescent="0.3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5" hidden="1" x14ac:dyDescent="0.3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9" hidden="1" x14ac:dyDescent="0.3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9" hidden="1" x14ac:dyDescent="0.3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9" hidden="1" x14ac:dyDescent="0.3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5">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9" hidden="1" x14ac:dyDescent="0.3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5">
      <c r="B78" s="34">
        <v>75</v>
      </c>
      <c r="C78" s="35" t="s">
        <v>329</v>
      </c>
      <c r="D78" s="36" t="s">
        <v>330</v>
      </c>
      <c r="E78" s="36" t="s">
        <v>104</v>
      </c>
      <c r="F78" s="35" t="s">
        <v>105</v>
      </c>
      <c r="G78" s="35" t="s">
        <v>106</v>
      </c>
      <c r="H78" s="37">
        <v>42510</v>
      </c>
      <c r="I78" s="38" t="s">
        <v>331</v>
      </c>
      <c r="J78" s="39" t="s">
        <v>330</v>
      </c>
      <c r="K78" s="24" t="str">
        <f>Table2[[#This Row],[name]]</f>
        <v>Solidagro</v>
      </c>
    </row>
    <row r="79" spans="2:11" ht="29" hidden="1" x14ac:dyDescent="0.3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9" hidden="1" x14ac:dyDescent="0.3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9" hidden="1" x14ac:dyDescent="0.3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5">
      <c r="B84" s="34">
        <v>81</v>
      </c>
      <c r="C84" s="35" t="s">
        <v>348</v>
      </c>
      <c r="D84" s="36" t="s">
        <v>348</v>
      </c>
      <c r="E84" s="36" t="s">
        <v>104</v>
      </c>
      <c r="F84" s="35" t="s">
        <v>105</v>
      </c>
      <c r="G84" s="35" t="s">
        <v>106</v>
      </c>
      <c r="H84" s="37">
        <v>42510</v>
      </c>
      <c r="I84" s="38" t="s">
        <v>349</v>
      </c>
      <c r="J84" s="39" t="s">
        <v>348</v>
      </c>
      <c r="K84" s="24" t="str">
        <f>Table2[[#This Row],[name]]</f>
        <v>TRIAS</v>
      </c>
    </row>
    <row r="85" spans="2:11" ht="29" hidden="1" x14ac:dyDescent="0.3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9" hidden="1" x14ac:dyDescent="0.35">
      <c r="B86" s="34">
        <v>83</v>
      </c>
      <c r="C86" s="42" t="s">
        <v>353</v>
      </c>
      <c r="D86" s="36" t="s">
        <v>353</v>
      </c>
      <c r="E86" s="36" t="s">
        <v>104</v>
      </c>
      <c r="F86" s="35" t="s">
        <v>105</v>
      </c>
      <c r="G86" s="35" t="s">
        <v>106</v>
      </c>
      <c r="H86" s="37">
        <v>42510</v>
      </c>
      <c r="I86" s="38" t="s">
        <v>354</v>
      </c>
      <c r="J86" s="39" t="s">
        <v>355</v>
      </c>
      <c r="K86" s="24" t="str">
        <f>Table2[[#This Row],[name]]</f>
        <v>ULB-Coopération</v>
      </c>
    </row>
    <row r="87" spans="2:11" ht="29" hidden="1" x14ac:dyDescent="0.3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9" x14ac:dyDescent="0.3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9" hidden="1" x14ac:dyDescent="0.3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5" x14ac:dyDescent="0.3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9" x14ac:dyDescent="0.3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9" hidden="1" x14ac:dyDescent="0.3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1640625" defaultRowHeight="14.5" x14ac:dyDescent="0.35"/>
  <cols>
    <col min="2" max="2" width="58.54296875" style="47" customWidth="1"/>
    <col min="3" max="3" width="14.81640625" style="47" customWidth="1"/>
    <col min="4" max="4" width="17.81640625" customWidth="1"/>
    <col min="5" max="5" width="17.26953125" customWidth="1"/>
    <col min="6" max="6" width="19" customWidth="1"/>
    <col min="7" max="7" width="12.54296875" customWidth="1"/>
    <col min="8" max="8" width="11.81640625" customWidth="1"/>
    <col min="10" max="10" width="12" customWidth="1"/>
    <col min="19" max="19" width="13.81640625" customWidth="1"/>
  </cols>
  <sheetData>
    <row r="1" spans="1:21" x14ac:dyDescent="0.35">
      <c r="A1" t="s">
        <v>392</v>
      </c>
      <c r="B1" s="47" t="s">
        <v>1188</v>
      </c>
      <c r="C1" s="47" t="s">
        <v>73</v>
      </c>
      <c r="D1" t="s">
        <v>510</v>
      </c>
      <c r="E1" t="s">
        <v>511</v>
      </c>
      <c r="F1" t="s">
        <v>512</v>
      </c>
      <c r="G1" t="s">
        <v>513</v>
      </c>
      <c r="H1" t="s">
        <v>514</v>
      </c>
      <c r="I1" t="s">
        <v>515</v>
      </c>
      <c r="J1" t="s">
        <v>516</v>
      </c>
      <c r="K1" t="s">
        <v>2639</v>
      </c>
    </row>
    <row r="2" spans="1:21" hidden="1" x14ac:dyDescent="0.3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5">
      <c r="B3" s="72" t="s">
        <v>2641</v>
      </c>
      <c r="C3" s="72" t="s">
        <v>1223</v>
      </c>
      <c r="D3" s="139" t="s">
        <v>517</v>
      </c>
      <c r="E3" s="139" t="s">
        <v>518</v>
      </c>
      <c r="F3" s="139" t="s">
        <v>519</v>
      </c>
      <c r="G3" s="139" t="s">
        <v>520</v>
      </c>
      <c r="H3" s="139">
        <v>998</v>
      </c>
      <c r="I3" s="72" t="s">
        <v>2643</v>
      </c>
      <c r="J3" s="139" t="s">
        <v>522</v>
      </c>
      <c r="K3" s="72">
        <v>1</v>
      </c>
    </row>
    <row r="4" spans="1:21" x14ac:dyDescent="0.3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5">
      <c r="A90">
        <v>386</v>
      </c>
      <c r="B90" s="47" t="s">
        <v>1222</v>
      </c>
      <c r="C90" s="47" t="s">
        <v>1223</v>
      </c>
      <c r="D90" t="s">
        <v>872</v>
      </c>
      <c r="E90" t="s">
        <v>872</v>
      </c>
      <c r="G90" t="s">
        <v>873</v>
      </c>
      <c r="H90">
        <v>258</v>
      </c>
      <c r="I90" t="str">
        <f>VLOOKUP(Table4[[#This Row],[ID]],List129[[ID]:[IATI]],7,FALSE)</f>
        <v>YT</v>
      </c>
      <c r="J90" t="s">
        <v>539</v>
      </c>
      <c r="K90">
        <v>1</v>
      </c>
    </row>
    <row r="91" spans="1:11" hidden="1" x14ac:dyDescent="0.3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5">
      <c r="A93">
        <v>144</v>
      </c>
      <c r="B93" s="47" t="s">
        <v>884</v>
      </c>
      <c r="C93" s="47" t="s">
        <v>1223</v>
      </c>
      <c r="D93" t="s">
        <v>882</v>
      </c>
      <c r="E93" t="s">
        <v>883</v>
      </c>
      <c r="F93" t="s">
        <v>884</v>
      </c>
      <c r="G93" t="s">
        <v>885</v>
      </c>
      <c r="H93">
        <v>93</v>
      </c>
      <c r="I93" t="str">
        <f>VLOOKUP(Table4[[#This Row],[ID]],List129[[ID]:[IATI]],7,FALSE)</f>
        <v>MD</v>
      </c>
      <c r="J93" t="s">
        <v>529</v>
      </c>
      <c r="K93">
        <v>1</v>
      </c>
    </row>
    <row r="94" spans="1:11" x14ac:dyDescent="0.3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5">
      <c r="B157" s="47" t="s">
        <v>1190</v>
      </c>
      <c r="C157" s="47" t="s">
        <v>1223</v>
      </c>
      <c r="D157" t="s">
        <v>1187</v>
      </c>
      <c r="E157" t="s">
        <v>1191</v>
      </c>
      <c r="F157" t="s">
        <v>1190</v>
      </c>
      <c r="H157">
        <v>279</v>
      </c>
      <c r="I157" t="s">
        <v>1419</v>
      </c>
      <c r="J157" t="s">
        <v>539</v>
      </c>
      <c r="K157">
        <v>1</v>
      </c>
    </row>
    <row r="158" spans="1:13" hidden="1" x14ac:dyDescent="0.3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796875" defaultRowHeight="12.5" x14ac:dyDescent="0.25"/>
  <cols>
    <col min="1" max="1" width="6.7265625" style="77" customWidth="1"/>
    <col min="2" max="2" width="12.7265625" style="77" customWidth="1"/>
    <col min="3" max="3" width="19" style="77" customWidth="1"/>
    <col min="4" max="4" width="24.453125" style="77" customWidth="1"/>
    <col min="5" max="5" width="18.81640625" style="77" customWidth="1"/>
    <col min="6" max="10" width="11.453125" style="77" customWidth="1"/>
    <col min="11" max="11" width="7" style="77" customWidth="1"/>
    <col min="12" max="12" width="11.26953125" style="77" customWidth="1"/>
    <col min="13" max="16" width="13.26953125" style="77" customWidth="1"/>
    <col min="17" max="17" width="26.26953125" style="77" customWidth="1"/>
    <col min="18" max="18" width="11.26953125" style="77" customWidth="1"/>
    <col min="19" max="19" width="14.81640625" style="77" customWidth="1"/>
    <col min="20" max="20" width="5.453125" style="77" customWidth="1"/>
    <col min="21" max="21" width="9.81640625" style="77" customWidth="1"/>
    <col min="22" max="22" width="9" style="77" customWidth="1"/>
    <col min="23" max="26" width="6.453125" style="77" customWidth="1"/>
    <col min="27" max="27" width="6.54296875" style="77" customWidth="1"/>
    <col min="28" max="29" width="7.7265625" style="77" customWidth="1"/>
    <col min="30" max="30" width="11.26953125" style="77" customWidth="1"/>
    <col min="31" max="31" width="7.81640625" style="77" customWidth="1"/>
    <col min="32" max="32" width="13.81640625" style="77" customWidth="1"/>
    <col min="33" max="33" width="18.1796875" style="77" customWidth="1"/>
    <col min="34" max="34" width="10.1796875" style="77" customWidth="1"/>
    <col min="35" max="35" width="6.54296875" style="77" customWidth="1"/>
    <col min="36" max="36" width="10.1796875" style="77" customWidth="1"/>
    <col min="37" max="37" width="13.54296875" style="77" customWidth="1"/>
    <col min="38" max="38" width="14.81640625" style="77" customWidth="1"/>
    <col min="39" max="16384" width="9.1796875" style="77"/>
  </cols>
  <sheetData>
    <row r="1" spans="1:64" ht="13" x14ac:dyDescent="0.3">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ht="13" x14ac:dyDescent="0.3">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ht="13" x14ac:dyDescent="0.3">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ht="13" x14ac:dyDescent="0.3">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5" x14ac:dyDescent="0.25">
      <c r="R285" s="84" t="s">
        <v>1837</v>
      </c>
    </row>
    <row r="286" spans="1:43" ht="15.5" x14ac:dyDescent="0.25">
      <c r="R286" s="84" t="s">
        <v>1838</v>
      </c>
    </row>
    <row r="287" spans="1:43" ht="15.5" x14ac:dyDescent="0.25">
      <c r="R287" s="84" t="s">
        <v>1839</v>
      </c>
    </row>
    <row r="288" spans="1:43" ht="15.5" x14ac:dyDescent="0.25">
      <c r="R288" s="84" t="s">
        <v>1840</v>
      </c>
      <c r="AF288" s="77" t="s">
        <v>533</v>
      </c>
    </row>
    <row r="289" spans="3:32" ht="15.5" x14ac:dyDescent="0.25">
      <c r="R289" s="84" t="s">
        <v>1841</v>
      </c>
      <c r="AF289" s="77" t="s">
        <v>602</v>
      </c>
    </row>
    <row r="290" spans="3:32" ht="15.5" x14ac:dyDescent="0.25">
      <c r="C290" s="79"/>
      <c r="R290" s="84" t="s">
        <v>1842</v>
      </c>
      <c r="AF290" s="77" t="s">
        <v>578</v>
      </c>
    </row>
    <row r="291" spans="3:32" ht="15.5" x14ac:dyDescent="0.25">
      <c r="R291" s="84" t="s">
        <v>1843</v>
      </c>
      <c r="AF291" s="77" t="s">
        <v>599</v>
      </c>
    </row>
    <row r="292" spans="3:32" ht="15.5" x14ac:dyDescent="0.25">
      <c r="R292" s="84" t="s">
        <v>1844</v>
      </c>
      <c r="AF292" s="77" t="s">
        <v>585</v>
      </c>
    </row>
    <row r="293" spans="3:32" ht="15.5" x14ac:dyDescent="0.25">
      <c r="R293" s="84" t="s">
        <v>1845</v>
      </c>
      <c r="AF293" s="77" t="s">
        <v>684</v>
      </c>
    </row>
    <row r="294" spans="3:32" ht="15.5" x14ac:dyDescent="0.25">
      <c r="R294" s="84" t="s">
        <v>1846</v>
      </c>
      <c r="AF294" s="77" t="s">
        <v>733</v>
      </c>
    </row>
    <row r="295" spans="3:32" x14ac:dyDescent="0.25">
      <c r="R295" s="77" t="s">
        <v>1847</v>
      </c>
      <c r="AF295" s="77" t="s">
        <v>854</v>
      </c>
    </row>
    <row r="296" spans="3:32" ht="15.5" x14ac:dyDescent="0.25">
      <c r="C296" s="79"/>
      <c r="R296" s="84" t="s">
        <v>1848</v>
      </c>
      <c r="AF296" s="77" t="s">
        <v>858</v>
      </c>
    </row>
    <row r="297" spans="3:32" ht="15.5" x14ac:dyDescent="0.25">
      <c r="R297" s="84" t="s">
        <v>1849</v>
      </c>
      <c r="AF297" s="77" t="s">
        <v>900</v>
      </c>
    </row>
    <row r="298" spans="3:32" ht="15.5"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76" t="s">
        <v>39</v>
      </c>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8"/>
    </row>
    <row r="2" spans="1:113" x14ac:dyDescent="0.35">
      <c r="A2" s="4"/>
      <c r="B2" s="299" t="s">
        <v>38</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92"/>
      <c r="AZ2" s="300"/>
      <c r="BA2" s="289"/>
      <c r="BB2" s="289"/>
      <c r="BC2" s="289"/>
      <c r="BD2" s="292"/>
      <c r="BE2" s="5"/>
      <c r="BG2" s="279"/>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1"/>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9"/>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1"/>
    </row>
    <row r="4" spans="1:113" x14ac:dyDescent="0.35">
      <c r="A4" s="4"/>
      <c r="B4" s="7"/>
      <c r="C4" s="301" t="s">
        <v>509</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92"/>
      <c r="AZ4" s="302"/>
      <c r="BA4" s="289"/>
      <c r="BB4" s="289"/>
      <c r="BC4" s="289"/>
      <c r="BD4" s="292"/>
      <c r="BE4" s="5"/>
      <c r="BG4" s="279"/>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1"/>
    </row>
    <row r="5" spans="1:113" x14ac:dyDescent="0.35">
      <c r="A5" s="4"/>
      <c r="B5" s="308" t="s">
        <v>40</v>
      </c>
      <c r="C5" s="289"/>
      <c r="D5" s="289"/>
      <c r="E5" s="289"/>
      <c r="F5" s="289"/>
      <c r="G5" s="289"/>
      <c r="H5" s="289"/>
      <c r="I5" s="289"/>
      <c r="J5" s="289"/>
      <c r="K5" s="289"/>
      <c r="L5" s="289"/>
      <c r="M5" s="289"/>
      <c r="N5" s="292"/>
      <c r="O5" s="296" t="s">
        <v>41</v>
      </c>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92"/>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303" t="s">
        <v>11</v>
      </c>
      <c r="C8" s="304"/>
      <c r="D8" s="304"/>
      <c r="E8" s="304"/>
      <c r="F8" s="304"/>
      <c r="G8" s="304"/>
      <c r="H8" s="304"/>
      <c r="I8" s="304"/>
      <c r="J8" s="304"/>
      <c r="K8" s="304"/>
      <c r="L8" s="304"/>
      <c r="M8" s="304"/>
      <c r="N8" s="305"/>
      <c r="O8" s="306">
        <v>2022</v>
      </c>
      <c r="P8" s="304"/>
      <c r="Q8" s="304"/>
      <c r="R8" s="304"/>
      <c r="S8" s="304"/>
      <c r="T8" s="304"/>
      <c r="U8" s="305"/>
      <c r="V8" s="306">
        <v>2023</v>
      </c>
      <c r="W8" s="304"/>
      <c r="X8" s="304"/>
      <c r="Y8" s="304"/>
      <c r="Z8" s="304"/>
      <c r="AA8" s="304"/>
      <c r="AB8" s="305"/>
      <c r="AC8" s="306">
        <v>2024</v>
      </c>
      <c r="AD8" s="304"/>
      <c r="AE8" s="304"/>
      <c r="AF8" s="304"/>
      <c r="AG8" s="304"/>
      <c r="AH8" s="304"/>
      <c r="AI8" s="305"/>
      <c r="AJ8" s="306">
        <v>2025</v>
      </c>
      <c r="AK8" s="304"/>
      <c r="AL8" s="304"/>
      <c r="AM8" s="304"/>
      <c r="AN8" s="304"/>
      <c r="AO8" s="304"/>
      <c r="AP8" s="305"/>
      <c r="AQ8" s="306">
        <v>2026</v>
      </c>
      <c r="AR8" s="304"/>
      <c r="AS8" s="304"/>
      <c r="AT8" s="304"/>
      <c r="AU8" s="304"/>
      <c r="AV8" s="304"/>
      <c r="AW8" s="305"/>
      <c r="AX8" s="306" t="s">
        <v>2</v>
      </c>
      <c r="AY8" s="304"/>
      <c r="AZ8" s="304"/>
      <c r="BA8" s="304"/>
      <c r="BB8" s="304"/>
      <c r="BC8" s="304"/>
      <c r="BD8" s="307"/>
      <c r="BE8" s="5"/>
    </row>
    <row r="9" spans="1:113" x14ac:dyDescent="0.35">
      <c r="A9" s="4"/>
      <c r="B9" s="298" t="s">
        <v>42</v>
      </c>
      <c r="C9" s="289"/>
      <c r="D9" s="289"/>
      <c r="E9" s="289"/>
      <c r="F9" s="289"/>
      <c r="G9" s="289"/>
      <c r="H9" s="289"/>
      <c r="I9" s="289"/>
      <c r="J9" s="289"/>
      <c r="K9" s="289"/>
      <c r="L9" s="289"/>
      <c r="M9" s="289"/>
      <c r="N9" s="292"/>
      <c r="O9" s="297" t="s">
        <v>3</v>
      </c>
      <c r="P9" s="289"/>
      <c r="Q9" s="289"/>
      <c r="R9" s="289"/>
      <c r="S9" s="289"/>
      <c r="T9" s="289"/>
      <c r="U9" s="292"/>
      <c r="V9" s="297" t="s">
        <v>3</v>
      </c>
      <c r="W9" s="289"/>
      <c r="X9" s="289"/>
      <c r="Y9" s="289"/>
      <c r="Z9" s="289"/>
      <c r="AA9" s="289"/>
      <c r="AB9" s="292"/>
      <c r="AC9" s="297" t="s">
        <v>3</v>
      </c>
      <c r="AD9" s="289"/>
      <c r="AE9" s="289"/>
      <c r="AF9" s="289"/>
      <c r="AG9" s="289"/>
      <c r="AH9" s="289"/>
      <c r="AI9" s="292"/>
      <c r="AJ9" s="297" t="s">
        <v>3</v>
      </c>
      <c r="AK9" s="289"/>
      <c r="AL9" s="289"/>
      <c r="AM9" s="289"/>
      <c r="AN9" s="289"/>
      <c r="AO9" s="289"/>
      <c r="AP9" s="292"/>
      <c r="AQ9" s="297" t="s">
        <v>3</v>
      </c>
      <c r="AR9" s="289"/>
      <c r="AS9" s="289"/>
      <c r="AT9" s="289"/>
      <c r="AU9" s="289"/>
      <c r="AV9" s="289"/>
      <c r="AW9" s="292"/>
      <c r="AX9" s="297" t="s">
        <v>3</v>
      </c>
      <c r="AY9" s="289"/>
      <c r="AZ9" s="289"/>
      <c r="BA9" s="289"/>
      <c r="BB9" s="289"/>
      <c r="BC9" s="289"/>
      <c r="BD9" s="290"/>
      <c r="BE9" s="5"/>
    </row>
    <row r="10" spans="1:113" x14ac:dyDescent="0.35">
      <c r="A10" s="4"/>
      <c r="B10" s="294" t="s">
        <v>43</v>
      </c>
      <c r="C10" s="289"/>
      <c r="D10" s="289"/>
      <c r="E10" s="289"/>
      <c r="F10" s="289"/>
      <c r="G10" s="289"/>
      <c r="H10" s="289"/>
      <c r="I10" s="289"/>
      <c r="J10" s="289"/>
      <c r="K10" s="289"/>
      <c r="L10" s="289"/>
      <c r="M10" s="289"/>
      <c r="N10" s="292"/>
      <c r="O10" s="295" t="s">
        <v>3</v>
      </c>
      <c r="P10" s="289"/>
      <c r="Q10" s="289"/>
      <c r="R10" s="289"/>
      <c r="S10" s="289"/>
      <c r="T10" s="289"/>
      <c r="U10" s="292"/>
      <c r="V10" s="295" t="s">
        <v>3</v>
      </c>
      <c r="W10" s="289"/>
      <c r="X10" s="289"/>
      <c r="Y10" s="289"/>
      <c r="Z10" s="289"/>
      <c r="AA10" s="289"/>
      <c r="AB10" s="292"/>
      <c r="AC10" s="295" t="s">
        <v>3</v>
      </c>
      <c r="AD10" s="289"/>
      <c r="AE10" s="289"/>
      <c r="AF10" s="289"/>
      <c r="AG10" s="289"/>
      <c r="AH10" s="289"/>
      <c r="AI10" s="292"/>
      <c r="AJ10" s="295" t="s">
        <v>3</v>
      </c>
      <c r="AK10" s="289"/>
      <c r="AL10" s="289"/>
      <c r="AM10" s="289"/>
      <c r="AN10" s="289"/>
      <c r="AO10" s="289"/>
      <c r="AP10" s="292"/>
      <c r="AQ10" s="295" t="s">
        <v>3</v>
      </c>
      <c r="AR10" s="289"/>
      <c r="AS10" s="289"/>
      <c r="AT10" s="289"/>
      <c r="AU10" s="289"/>
      <c r="AV10" s="289"/>
      <c r="AW10" s="292"/>
      <c r="AX10" s="295" t="s">
        <v>3</v>
      </c>
      <c r="AY10" s="289"/>
      <c r="AZ10" s="289"/>
      <c r="BA10" s="289"/>
      <c r="BB10" s="289"/>
      <c r="BC10" s="289"/>
      <c r="BD10" s="290"/>
      <c r="BE10" s="5"/>
    </row>
    <row r="11" spans="1:113" x14ac:dyDescent="0.35">
      <c r="A11" s="4"/>
      <c r="B11" s="291" t="s">
        <v>44</v>
      </c>
      <c r="C11" s="289"/>
      <c r="D11" s="289"/>
      <c r="E11" s="289"/>
      <c r="F11" s="289"/>
      <c r="G11" s="289"/>
      <c r="H11" s="289"/>
      <c r="I11" s="289"/>
      <c r="J11" s="289"/>
      <c r="K11" s="289"/>
      <c r="L11" s="289"/>
      <c r="M11" s="289"/>
      <c r="N11" s="292"/>
      <c r="O11" s="296" t="s">
        <v>5</v>
      </c>
      <c r="P11" s="289"/>
      <c r="Q11" s="289"/>
      <c r="R11" s="289"/>
      <c r="S11" s="289"/>
      <c r="T11" s="289"/>
      <c r="U11" s="292"/>
      <c r="V11" s="293"/>
      <c r="W11" s="289"/>
      <c r="X11" s="289"/>
      <c r="Y11" s="289"/>
      <c r="Z11" s="289"/>
      <c r="AA11" s="289"/>
      <c r="AB11" s="292"/>
      <c r="AC11" s="293"/>
      <c r="AD11" s="289"/>
      <c r="AE11" s="289"/>
      <c r="AF11" s="289"/>
      <c r="AG11" s="289"/>
      <c r="AH11" s="289"/>
      <c r="AI11" s="292"/>
      <c r="AJ11" s="293"/>
      <c r="AK11" s="289"/>
      <c r="AL11" s="289"/>
      <c r="AM11" s="289"/>
      <c r="AN11" s="289"/>
      <c r="AO11" s="289"/>
      <c r="AP11" s="292"/>
      <c r="AQ11" s="293"/>
      <c r="AR11" s="289"/>
      <c r="AS11" s="289"/>
      <c r="AT11" s="289"/>
      <c r="AU11" s="289"/>
      <c r="AV11" s="289"/>
      <c r="AW11" s="292"/>
      <c r="AX11" s="288" t="s">
        <v>3</v>
      </c>
      <c r="AY11" s="289"/>
      <c r="AZ11" s="289"/>
      <c r="BA11" s="289"/>
      <c r="BB11" s="289"/>
      <c r="BC11" s="289"/>
      <c r="BD11" s="290"/>
      <c r="BE11" s="5"/>
    </row>
    <row r="12" spans="1:113" x14ac:dyDescent="0.35">
      <c r="A12" s="4"/>
      <c r="B12" s="291" t="s">
        <v>45</v>
      </c>
      <c r="C12" s="289"/>
      <c r="D12" s="289"/>
      <c r="E12" s="289"/>
      <c r="F12" s="289"/>
      <c r="G12" s="289"/>
      <c r="H12" s="289"/>
      <c r="I12" s="289"/>
      <c r="J12" s="289"/>
      <c r="K12" s="289"/>
      <c r="L12" s="289"/>
      <c r="M12" s="289"/>
      <c r="N12" s="292"/>
      <c r="O12" s="293"/>
      <c r="P12" s="289"/>
      <c r="Q12" s="289"/>
      <c r="R12" s="289"/>
      <c r="S12" s="289"/>
      <c r="T12" s="289"/>
      <c r="U12" s="292"/>
      <c r="V12" s="293"/>
      <c r="W12" s="289"/>
      <c r="X12" s="289"/>
      <c r="Y12" s="289"/>
      <c r="Z12" s="289"/>
      <c r="AA12" s="289"/>
      <c r="AB12" s="292"/>
      <c r="AC12" s="293"/>
      <c r="AD12" s="289"/>
      <c r="AE12" s="289"/>
      <c r="AF12" s="289"/>
      <c r="AG12" s="289"/>
      <c r="AH12" s="289"/>
      <c r="AI12" s="292"/>
      <c r="AJ12" s="293"/>
      <c r="AK12" s="289"/>
      <c r="AL12" s="289"/>
      <c r="AM12" s="289"/>
      <c r="AN12" s="289"/>
      <c r="AO12" s="289"/>
      <c r="AP12" s="292"/>
      <c r="AQ12" s="293"/>
      <c r="AR12" s="289"/>
      <c r="AS12" s="289"/>
      <c r="AT12" s="289"/>
      <c r="AU12" s="289"/>
      <c r="AV12" s="289"/>
      <c r="AW12" s="292"/>
      <c r="AX12" s="288" t="s">
        <v>3</v>
      </c>
      <c r="AY12" s="289"/>
      <c r="AZ12" s="289"/>
      <c r="BA12" s="289"/>
      <c r="BB12" s="289"/>
      <c r="BC12" s="289"/>
      <c r="BD12" s="290"/>
      <c r="BE12" s="5"/>
    </row>
    <row r="13" spans="1:113" x14ac:dyDescent="0.35">
      <c r="A13" s="4"/>
      <c r="B13" s="291" t="s">
        <v>46</v>
      </c>
      <c r="C13" s="289"/>
      <c r="D13" s="289"/>
      <c r="E13" s="289"/>
      <c r="F13" s="289"/>
      <c r="G13" s="289"/>
      <c r="H13" s="289"/>
      <c r="I13" s="289"/>
      <c r="J13" s="289"/>
      <c r="K13" s="289"/>
      <c r="L13" s="289"/>
      <c r="M13" s="289"/>
      <c r="N13" s="292"/>
      <c r="O13" s="293"/>
      <c r="P13" s="289"/>
      <c r="Q13" s="289"/>
      <c r="R13" s="289"/>
      <c r="S13" s="289"/>
      <c r="T13" s="289"/>
      <c r="U13" s="292"/>
      <c r="V13" s="293"/>
      <c r="W13" s="289"/>
      <c r="X13" s="289"/>
      <c r="Y13" s="289"/>
      <c r="Z13" s="289"/>
      <c r="AA13" s="289"/>
      <c r="AB13" s="292"/>
      <c r="AC13" s="293"/>
      <c r="AD13" s="289"/>
      <c r="AE13" s="289"/>
      <c r="AF13" s="289"/>
      <c r="AG13" s="289"/>
      <c r="AH13" s="289"/>
      <c r="AI13" s="292"/>
      <c r="AJ13" s="293"/>
      <c r="AK13" s="289"/>
      <c r="AL13" s="289"/>
      <c r="AM13" s="289"/>
      <c r="AN13" s="289"/>
      <c r="AO13" s="289"/>
      <c r="AP13" s="292"/>
      <c r="AQ13" s="293"/>
      <c r="AR13" s="289"/>
      <c r="AS13" s="289"/>
      <c r="AT13" s="289"/>
      <c r="AU13" s="289"/>
      <c r="AV13" s="289"/>
      <c r="AW13" s="292"/>
      <c r="AX13" s="288" t="s">
        <v>3</v>
      </c>
      <c r="AY13" s="289"/>
      <c r="AZ13" s="289"/>
      <c r="BA13" s="289"/>
      <c r="BB13" s="289"/>
      <c r="BC13" s="289"/>
      <c r="BD13" s="290"/>
      <c r="BE13" s="5"/>
    </row>
    <row r="14" spans="1:113" x14ac:dyDescent="0.35">
      <c r="A14" s="4"/>
      <c r="B14" s="294" t="s">
        <v>47</v>
      </c>
      <c r="C14" s="289"/>
      <c r="D14" s="289"/>
      <c r="E14" s="289"/>
      <c r="F14" s="289"/>
      <c r="G14" s="289"/>
      <c r="H14" s="289"/>
      <c r="I14" s="289"/>
      <c r="J14" s="289"/>
      <c r="K14" s="289"/>
      <c r="L14" s="289"/>
      <c r="M14" s="289"/>
      <c r="N14" s="292"/>
      <c r="O14" s="295" t="s">
        <v>3</v>
      </c>
      <c r="P14" s="289"/>
      <c r="Q14" s="289"/>
      <c r="R14" s="289"/>
      <c r="S14" s="289"/>
      <c r="T14" s="289"/>
      <c r="U14" s="292"/>
      <c r="V14" s="295" t="s">
        <v>3</v>
      </c>
      <c r="W14" s="289"/>
      <c r="X14" s="289"/>
      <c r="Y14" s="289"/>
      <c r="Z14" s="289"/>
      <c r="AA14" s="289"/>
      <c r="AB14" s="292"/>
      <c r="AC14" s="295" t="s">
        <v>3</v>
      </c>
      <c r="AD14" s="289"/>
      <c r="AE14" s="289"/>
      <c r="AF14" s="289"/>
      <c r="AG14" s="289"/>
      <c r="AH14" s="289"/>
      <c r="AI14" s="292"/>
      <c r="AJ14" s="295" t="s">
        <v>3</v>
      </c>
      <c r="AK14" s="289"/>
      <c r="AL14" s="289"/>
      <c r="AM14" s="289"/>
      <c r="AN14" s="289"/>
      <c r="AO14" s="289"/>
      <c r="AP14" s="292"/>
      <c r="AQ14" s="295" t="s">
        <v>3</v>
      </c>
      <c r="AR14" s="289"/>
      <c r="AS14" s="289"/>
      <c r="AT14" s="289"/>
      <c r="AU14" s="289"/>
      <c r="AV14" s="289"/>
      <c r="AW14" s="292"/>
      <c r="AX14" s="295" t="s">
        <v>3</v>
      </c>
      <c r="AY14" s="289"/>
      <c r="AZ14" s="289"/>
      <c r="BA14" s="289"/>
      <c r="BB14" s="289"/>
      <c r="BC14" s="289"/>
      <c r="BD14" s="290"/>
      <c r="BE14" s="5"/>
    </row>
    <row r="15" spans="1:113" x14ac:dyDescent="0.35">
      <c r="A15" s="4"/>
      <c r="B15" s="291" t="s">
        <v>48</v>
      </c>
      <c r="C15" s="289"/>
      <c r="D15" s="289"/>
      <c r="E15" s="289"/>
      <c r="F15" s="289"/>
      <c r="G15" s="289"/>
      <c r="H15" s="289"/>
      <c r="I15" s="289"/>
      <c r="J15" s="289"/>
      <c r="K15" s="289"/>
      <c r="L15" s="289"/>
      <c r="M15" s="289"/>
      <c r="N15" s="292"/>
      <c r="O15" s="293"/>
      <c r="P15" s="289"/>
      <c r="Q15" s="289"/>
      <c r="R15" s="289"/>
      <c r="S15" s="289"/>
      <c r="T15" s="289"/>
      <c r="U15" s="292"/>
      <c r="V15" s="293"/>
      <c r="W15" s="289"/>
      <c r="X15" s="289"/>
      <c r="Y15" s="289"/>
      <c r="Z15" s="289"/>
      <c r="AA15" s="289"/>
      <c r="AB15" s="292"/>
      <c r="AC15" s="293"/>
      <c r="AD15" s="289"/>
      <c r="AE15" s="289"/>
      <c r="AF15" s="289"/>
      <c r="AG15" s="289"/>
      <c r="AH15" s="289"/>
      <c r="AI15" s="292"/>
      <c r="AJ15" s="293"/>
      <c r="AK15" s="289"/>
      <c r="AL15" s="289"/>
      <c r="AM15" s="289"/>
      <c r="AN15" s="289"/>
      <c r="AO15" s="289"/>
      <c r="AP15" s="292"/>
      <c r="AQ15" s="293"/>
      <c r="AR15" s="289"/>
      <c r="AS15" s="289"/>
      <c r="AT15" s="289"/>
      <c r="AU15" s="289"/>
      <c r="AV15" s="289"/>
      <c r="AW15" s="292"/>
      <c r="AX15" s="288" t="s">
        <v>3</v>
      </c>
      <c r="AY15" s="289"/>
      <c r="AZ15" s="289"/>
      <c r="BA15" s="289"/>
      <c r="BB15" s="289"/>
      <c r="BC15" s="289"/>
      <c r="BD15" s="290"/>
      <c r="BE15" s="5"/>
    </row>
    <row r="16" spans="1:113" x14ac:dyDescent="0.35">
      <c r="A16" s="4"/>
      <c r="B16" s="291" t="s">
        <v>49</v>
      </c>
      <c r="C16" s="289"/>
      <c r="D16" s="289"/>
      <c r="E16" s="289"/>
      <c r="F16" s="289"/>
      <c r="G16" s="289"/>
      <c r="H16" s="289"/>
      <c r="I16" s="289"/>
      <c r="J16" s="289"/>
      <c r="K16" s="289"/>
      <c r="L16" s="289"/>
      <c r="M16" s="289"/>
      <c r="N16" s="292"/>
      <c r="O16" s="293"/>
      <c r="P16" s="289"/>
      <c r="Q16" s="289"/>
      <c r="R16" s="289"/>
      <c r="S16" s="289"/>
      <c r="T16" s="289"/>
      <c r="U16" s="292"/>
      <c r="V16" s="293"/>
      <c r="W16" s="289"/>
      <c r="X16" s="289"/>
      <c r="Y16" s="289"/>
      <c r="Z16" s="289"/>
      <c r="AA16" s="289"/>
      <c r="AB16" s="292"/>
      <c r="AC16" s="293"/>
      <c r="AD16" s="289"/>
      <c r="AE16" s="289"/>
      <c r="AF16" s="289"/>
      <c r="AG16" s="289"/>
      <c r="AH16" s="289"/>
      <c r="AI16" s="292"/>
      <c r="AJ16" s="293"/>
      <c r="AK16" s="289"/>
      <c r="AL16" s="289"/>
      <c r="AM16" s="289"/>
      <c r="AN16" s="289"/>
      <c r="AO16" s="289"/>
      <c r="AP16" s="292"/>
      <c r="AQ16" s="293"/>
      <c r="AR16" s="289"/>
      <c r="AS16" s="289"/>
      <c r="AT16" s="289"/>
      <c r="AU16" s="289"/>
      <c r="AV16" s="289"/>
      <c r="AW16" s="292"/>
      <c r="AX16" s="288" t="s">
        <v>3</v>
      </c>
      <c r="AY16" s="289"/>
      <c r="AZ16" s="289"/>
      <c r="BA16" s="289"/>
      <c r="BB16" s="289"/>
      <c r="BC16" s="289"/>
      <c r="BD16" s="290"/>
      <c r="BE16" s="5"/>
    </row>
    <row r="17" spans="1:57" x14ac:dyDescent="0.35">
      <c r="A17" s="4"/>
      <c r="B17" s="291" t="s">
        <v>50</v>
      </c>
      <c r="C17" s="289"/>
      <c r="D17" s="289"/>
      <c r="E17" s="289"/>
      <c r="F17" s="289"/>
      <c r="G17" s="289"/>
      <c r="H17" s="289"/>
      <c r="I17" s="289"/>
      <c r="J17" s="289"/>
      <c r="K17" s="289"/>
      <c r="L17" s="289"/>
      <c r="M17" s="289"/>
      <c r="N17" s="292"/>
      <c r="O17" s="293"/>
      <c r="P17" s="289"/>
      <c r="Q17" s="289"/>
      <c r="R17" s="289"/>
      <c r="S17" s="289"/>
      <c r="T17" s="289"/>
      <c r="U17" s="292"/>
      <c r="V17" s="293"/>
      <c r="W17" s="289"/>
      <c r="X17" s="289"/>
      <c r="Y17" s="289"/>
      <c r="Z17" s="289"/>
      <c r="AA17" s="289"/>
      <c r="AB17" s="292"/>
      <c r="AC17" s="293"/>
      <c r="AD17" s="289"/>
      <c r="AE17" s="289"/>
      <c r="AF17" s="289"/>
      <c r="AG17" s="289"/>
      <c r="AH17" s="289"/>
      <c r="AI17" s="292"/>
      <c r="AJ17" s="293"/>
      <c r="AK17" s="289"/>
      <c r="AL17" s="289"/>
      <c r="AM17" s="289"/>
      <c r="AN17" s="289"/>
      <c r="AO17" s="289"/>
      <c r="AP17" s="292"/>
      <c r="AQ17" s="293"/>
      <c r="AR17" s="289"/>
      <c r="AS17" s="289"/>
      <c r="AT17" s="289"/>
      <c r="AU17" s="289"/>
      <c r="AV17" s="289"/>
      <c r="AW17" s="292"/>
      <c r="AX17" s="288" t="s">
        <v>3</v>
      </c>
      <c r="AY17" s="289"/>
      <c r="AZ17" s="289"/>
      <c r="BA17" s="289"/>
      <c r="BB17" s="289"/>
      <c r="BC17" s="289"/>
      <c r="BD17" s="290"/>
      <c r="BE17" s="5"/>
    </row>
    <row r="18" spans="1:57" ht="16.5" x14ac:dyDescent="0.35">
      <c r="A18" s="4"/>
      <c r="B18" s="294" t="s">
        <v>51</v>
      </c>
      <c r="C18" s="289"/>
      <c r="D18" s="289"/>
      <c r="E18" s="289"/>
      <c r="F18" s="289"/>
      <c r="G18" s="289"/>
      <c r="H18" s="289"/>
      <c r="I18" s="289"/>
      <c r="J18" s="289"/>
      <c r="K18" s="289"/>
      <c r="L18" s="289"/>
      <c r="M18" s="289"/>
      <c r="N18" s="292"/>
      <c r="O18" s="295" t="s">
        <v>3</v>
      </c>
      <c r="P18" s="289"/>
      <c r="Q18" s="289"/>
      <c r="R18" s="289"/>
      <c r="S18" s="289"/>
      <c r="T18" s="289"/>
      <c r="U18" s="292"/>
      <c r="V18" s="295" t="s">
        <v>3</v>
      </c>
      <c r="W18" s="289"/>
      <c r="X18" s="289"/>
      <c r="Y18" s="289"/>
      <c r="Z18" s="289"/>
      <c r="AA18" s="289"/>
      <c r="AB18" s="292"/>
      <c r="AC18" s="295" t="s">
        <v>3</v>
      </c>
      <c r="AD18" s="289"/>
      <c r="AE18" s="289"/>
      <c r="AF18" s="289"/>
      <c r="AG18" s="289"/>
      <c r="AH18" s="289"/>
      <c r="AI18" s="292"/>
      <c r="AJ18" s="295" t="s">
        <v>3</v>
      </c>
      <c r="AK18" s="289"/>
      <c r="AL18" s="289"/>
      <c r="AM18" s="289"/>
      <c r="AN18" s="289"/>
      <c r="AO18" s="289"/>
      <c r="AP18" s="292"/>
      <c r="AQ18" s="295" t="s">
        <v>3</v>
      </c>
      <c r="AR18" s="289"/>
      <c r="AS18" s="289"/>
      <c r="AT18" s="289"/>
      <c r="AU18" s="289"/>
      <c r="AV18" s="289"/>
      <c r="AW18" s="292"/>
      <c r="AX18" s="295" t="s">
        <v>3</v>
      </c>
      <c r="AY18" s="289"/>
      <c r="AZ18" s="289"/>
      <c r="BA18" s="289"/>
      <c r="BB18" s="289"/>
      <c r="BC18" s="289"/>
      <c r="BD18" s="290"/>
      <c r="BE18" s="5"/>
    </row>
    <row r="19" spans="1:57" x14ac:dyDescent="0.35">
      <c r="A19" s="4"/>
      <c r="B19" s="291" t="s">
        <v>52</v>
      </c>
      <c r="C19" s="289"/>
      <c r="D19" s="289"/>
      <c r="E19" s="289"/>
      <c r="F19" s="289"/>
      <c r="G19" s="289"/>
      <c r="H19" s="289"/>
      <c r="I19" s="289"/>
      <c r="J19" s="289"/>
      <c r="K19" s="289"/>
      <c r="L19" s="289"/>
      <c r="M19" s="289"/>
      <c r="N19" s="292"/>
      <c r="O19" s="293"/>
      <c r="P19" s="289"/>
      <c r="Q19" s="289"/>
      <c r="R19" s="289"/>
      <c r="S19" s="289"/>
      <c r="T19" s="289"/>
      <c r="U19" s="292"/>
      <c r="V19" s="293"/>
      <c r="W19" s="289"/>
      <c r="X19" s="289"/>
      <c r="Y19" s="289"/>
      <c r="Z19" s="289"/>
      <c r="AA19" s="289"/>
      <c r="AB19" s="292"/>
      <c r="AC19" s="293"/>
      <c r="AD19" s="289"/>
      <c r="AE19" s="289"/>
      <c r="AF19" s="289"/>
      <c r="AG19" s="289"/>
      <c r="AH19" s="289"/>
      <c r="AI19" s="292"/>
      <c r="AJ19" s="293"/>
      <c r="AK19" s="289"/>
      <c r="AL19" s="289"/>
      <c r="AM19" s="289"/>
      <c r="AN19" s="289"/>
      <c r="AO19" s="289"/>
      <c r="AP19" s="292"/>
      <c r="AQ19" s="293"/>
      <c r="AR19" s="289"/>
      <c r="AS19" s="289"/>
      <c r="AT19" s="289"/>
      <c r="AU19" s="289"/>
      <c r="AV19" s="289"/>
      <c r="AW19" s="292"/>
      <c r="AX19" s="288" t="s">
        <v>3</v>
      </c>
      <c r="AY19" s="289"/>
      <c r="AZ19" s="289"/>
      <c r="BA19" s="289"/>
      <c r="BB19" s="289"/>
      <c r="BC19" s="289"/>
      <c r="BD19" s="290"/>
      <c r="BE19" s="5"/>
    </row>
    <row r="20" spans="1:57" x14ac:dyDescent="0.35">
      <c r="A20" s="4"/>
      <c r="B20" s="291" t="s">
        <v>53</v>
      </c>
      <c r="C20" s="289"/>
      <c r="D20" s="289"/>
      <c r="E20" s="289"/>
      <c r="F20" s="289"/>
      <c r="G20" s="289"/>
      <c r="H20" s="289"/>
      <c r="I20" s="289"/>
      <c r="J20" s="289"/>
      <c r="K20" s="289"/>
      <c r="L20" s="289"/>
      <c r="M20" s="289"/>
      <c r="N20" s="292"/>
      <c r="O20" s="293"/>
      <c r="P20" s="289"/>
      <c r="Q20" s="289"/>
      <c r="R20" s="289"/>
      <c r="S20" s="289"/>
      <c r="T20" s="289"/>
      <c r="U20" s="292"/>
      <c r="V20" s="293"/>
      <c r="W20" s="289"/>
      <c r="X20" s="289"/>
      <c r="Y20" s="289"/>
      <c r="Z20" s="289"/>
      <c r="AA20" s="289"/>
      <c r="AB20" s="292"/>
      <c r="AC20" s="293"/>
      <c r="AD20" s="289"/>
      <c r="AE20" s="289"/>
      <c r="AF20" s="289"/>
      <c r="AG20" s="289"/>
      <c r="AH20" s="289"/>
      <c r="AI20" s="292"/>
      <c r="AJ20" s="293"/>
      <c r="AK20" s="289"/>
      <c r="AL20" s="289"/>
      <c r="AM20" s="289"/>
      <c r="AN20" s="289"/>
      <c r="AO20" s="289"/>
      <c r="AP20" s="292"/>
      <c r="AQ20" s="293"/>
      <c r="AR20" s="289"/>
      <c r="AS20" s="289"/>
      <c r="AT20" s="289"/>
      <c r="AU20" s="289"/>
      <c r="AV20" s="289"/>
      <c r="AW20" s="292"/>
      <c r="AX20" s="288" t="s">
        <v>3</v>
      </c>
      <c r="AY20" s="289"/>
      <c r="AZ20" s="289"/>
      <c r="BA20" s="289"/>
      <c r="BB20" s="289"/>
      <c r="BC20" s="289"/>
      <c r="BD20" s="290"/>
      <c r="BE20" s="5"/>
    </row>
    <row r="21" spans="1:57" ht="15" thickBot="1" x14ac:dyDescent="0.4">
      <c r="A21" s="4"/>
      <c r="B21" s="285" t="s">
        <v>54</v>
      </c>
      <c r="C21" s="283"/>
      <c r="D21" s="283"/>
      <c r="E21" s="283"/>
      <c r="F21" s="283"/>
      <c r="G21" s="283"/>
      <c r="H21" s="283"/>
      <c r="I21" s="283"/>
      <c r="J21" s="283"/>
      <c r="K21" s="283"/>
      <c r="L21" s="283"/>
      <c r="M21" s="283"/>
      <c r="N21" s="286"/>
      <c r="O21" s="287"/>
      <c r="P21" s="283"/>
      <c r="Q21" s="283"/>
      <c r="R21" s="283"/>
      <c r="S21" s="283"/>
      <c r="T21" s="283"/>
      <c r="U21" s="286"/>
      <c r="V21" s="287"/>
      <c r="W21" s="283"/>
      <c r="X21" s="283"/>
      <c r="Y21" s="283"/>
      <c r="Z21" s="283"/>
      <c r="AA21" s="283"/>
      <c r="AB21" s="286"/>
      <c r="AC21" s="287"/>
      <c r="AD21" s="283"/>
      <c r="AE21" s="283"/>
      <c r="AF21" s="283"/>
      <c r="AG21" s="283"/>
      <c r="AH21" s="283"/>
      <c r="AI21" s="286"/>
      <c r="AJ21" s="287"/>
      <c r="AK21" s="283"/>
      <c r="AL21" s="283"/>
      <c r="AM21" s="283"/>
      <c r="AN21" s="283"/>
      <c r="AO21" s="283"/>
      <c r="AP21" s="286"/>
      <c r="AQ21" s="287"/>
      <c r="AR21" s="283"/>
      <c r="AS21" s="283"/>
      <c r="AT21" s="283"/>
      <c r="AU21" s="283"/>
      <c r="AV21" s="283"/>
      <c r="AW21" s="286"/>
      <c r="AX21" s="282" t="s">
        <v>3</v>
      </c>
      <c r="AY21" s="283"/>
      <c r="AZ21" s="283"/>
      <c r="BA21" s="283"/>
      <c r="BB21" s="283"/>
      <c r="BC21" s="283"/>
      <c r="BD21" s="284"/>
      <c r="BE21" s="5"/>
    </row>
    <row r="22" spans="1:57" ht="15" x14ac:dyDescent="0.3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baseColWidth="10" defaultColWidth="0" defaultRowHeight="14.5" zeroHeight="1" x14ac:dyDescent="0.35"/>
  <cols>
    <col min="1" max="1" width="3" style="66" customWidth="1"/>
    <col min="2" max="2" width="4.54296875" style="66" customWidth="1"/>
    <col min="3" max="3" width="11.54296875" style="66" customWidth="1"/>
    <col min="4" max="4" width="11.7265625" style="66" hidden="1" customWidth="1"/>
    <col min="5" max="5" width="3.7265625" style="66" hidden="1" customWidth="1"/>
    <col min="6" max="6" width="29.7265625" style="66" customWidth="1"/>
    <col min="7" max="12" width="13.7265625" style="66" customWidth="1"/>
    <col min="13" max="13" width="8.1796875" style="66" bestFit="1" customWidth="1"/>
    <col min="14" max="14" width="1.7265625" style="66" customWidth="1"/>
    <col min="15" max="16384" width="11.453125" style="66" hidden="1"/>
  </cols>
  <sheetData>
    <row r="1" spans="1:13" ht="5.15" customHeight="1" thickBot="1" x14ac:dyDescent="0.4"/>
    <row r="2" spans="1:13" ht="15" hidden="1" thickBot="1" x14ac:dyDescent="0.4">
      <c r="B2" s="324" t="s">
        <v>417</v>
      </c>
      <c r="C2" s="324"/>
      <c r="D2" s="324"/>
      <c r="E2" s="324"/>
      <c r="F2" s="324"/>
      <c r="G2" s="324"/>
      <c r="H2" s="324"/>
      <c r="I2" s="324"/>
      <c r="J2" s="324"/>
      <c r="K2" s="324"/>
      <c r="L2" s="324"/>
      <c r="M2" s="324"/>
    </row>
    <row r="3" spans="1:13" ht="15" thickBot="1" x14ac:dyDescent="0.4">
      <c r="B3" s="325" t="str">
        <f>IF(lang=1,labels!E2,IF(lang=2,labels!F2,""))</f>
        <v>VISUALISATION SYNTHÉTIQUE DU BUDGET DU PROGRAMME</v>
      </c>
      <c r="C3" s="326"/>
      <c r="D3" s="326"/>
      <c r="E3" s="326"/>
      <c r="F3" s="326"/>
      <c r="G3" s="326"/>
      <c r="H3" s="326"/>
      <c r="I3" s="326"/>
      <c r="J3" s="326"/>
      <c r="K3" s="326"/>
      <c r="L3" s="326"/>
      <c r="M3" s="327"/>
    </row>
    <row r="4" spans="1:13" ht="40" customHeight="1" thickBot="1" x14ac:dyDescent="0.4">
      <c r="B4" s="32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29"/>
      <c r="D4" s="329"/>
      <c r="E4" s="329"/>
      <c r="F4" s="329"/>
      <c r="G4" s="329"/>
      <c r="H4" s="329"/>
      <c r="I4" s="329"/>
      <c r="J4" s="329"/>
      <c r="K4" s="329"/>
      <c r="L4" s="329"/>
      <c r="M4" s="330"/>
    </row>
    <row r="5" spans="1:13" ht="5.15" customHeight="1" thickBot="1" x14ac:dyDescent="0.4"/>
    <row r="6" spans="1:13" x14ac:dyDescent="0.35">
      <c r="B6" s="33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35">
      <c r="A7" s="66" t="s">
        <v>474</v>
      </c>
      <c r="B7" s="332"/>
      <c r="C7" s="333" t="str">
        <f>IF(lang=1,labels!E9,IF(lang=2,labels!F9,""))</f>
        <v>CSC</v>
      </c>
      <c r="D7" s="313" t="s">
        <v>426</v>
      </c>
      <c r="E7" s="316" t="s">
        <v>427</v>
      </c>
      <c r="F7" s="58" t="str">
        <f>IF(lang=1,labels!E6,IF(lang=2,labels!F6,""))</f>
        <v>1. Investissements</v>
      </c>
      <c r="G7" s="127">
        <f ca="1">SUMIFS(Table1[amount],Table1[year],G$6,Table1[item],$A7,Table1[CSC],"Yes")</f>
        <v>3000</v>
      </c>
      <c r="H7" s="127">
        <f ca="1">SUMIFS(Table1[amount],Table1[year],H$6,Table1[item],$A7,Table1[CSC],"Yes")</f>
        <v>1000</v>
      </c>
      <c r="I7" s="127">
        <f ca="1">SUMIFS(Table1[amount],Table1[year],I$6,Table1[item],$A7,Table1[CSC],"Yes")</f>
        <v>1500</v>
      </c>
      <c r="J7" s="127">
        <f ca="1">SUMIFS(Table1[amount],Table1[year],J$6,Table1[item],$A7,Table1[CSC],"Yes")</f>
        <v>3000</v>
      </c>
      <c r="K7" s="127">
        <f ca="1">SUMIFS(Table1[amount],Table1[year],K$6,Table1[item],$A7,Table1[CSC],"Yes")</f>
        <v>3000</v>
      </c>
      <c r="L7" s="127">
        <f ca="1">SUM(G7+H7+I7+J7+K7)</f>
        <v>11500</v>
      </c>
      <c r="M7" s="334"/>
    </row>
    <row r="8" spans="1:13" x14ac:dyDescent="0.35">
      <c r="A8" s="66" t="s">
        <v>475</v>
      </c>
      <c r="B8" s="332"/>
      <c r="C8" s="333"/>
      <c r="D8" s="313"/>
      <c r="E8" s="317"/>
      <c r="F8" s="58" t="str">
        <f>IF(lang=1,labels!E7,IF(lang=2,labels!F7,""""))</f>
        <v>2. Fonctionnement</v>
      </c>
      <c r="G8" s="127">
        <f ca="1">SUMIFS(Table1[amount],Table1[year],G$6,Table1[item],$A8,Table1[CSC],"Yes")</f>
        <v>57093.119999999995</v>
      </c>
      <c r="H8" s="127">
        <f ca="1">SUMIFS(Table1[amount],Table1[year],H$6,Table1[item],$A8,Table1[CSC],"Yes")</f>
        <v>63540.240000000005</v>
      </c>
      <c r="I8" s="127">
        <f ca="1">SUMIFS(Table1[amount],Table1[year],I$6,Table1[item],$A8,Table1[CSC],"Yes")</f>
        <v>64002.119999999995</v>
      </c>
      <c r="J8" s="127">
        <f ca="1">SUMIFS(Table1[amount],Table1[year],J$6,Table1[item],$A8,Table1[CSC],"Yes")</f>
        <v>64090.82</v>
      </c>
      <c r="K8" s="127">
        <f ca="1">SUMIFS(Table1[amount],Table1[year],K$6,Table1[item],$A8,Table1[CSC],"Yes")</f>
        <v>63442.82</v>
      </c>
      <c r="L8" s="127">
        <f t="shared" ref="L8:L40" ca="1" si="0">SUM(G8+H8+I8+J8+K8)</f>
        <v>312169.12</v>
      </c>
      <c r="M8" s="334"/>
    </row>
    <row r="9" spans="1:13" ht="15" customHeight="1" x14ac:dyDescent="0.35">
      <c r="A9" s="66" t="s">
        <v>476</v>
      </c>
      <c r="B9" s="332"/>
      <c r="C9" s="333"/>
      <c r="D9" s="313"/>
      <c r="E9" s="317"/>
      <c r="F9" s="58" t="str">
        <f>IF(lang=1,labels!E8,IF(lang=2,labels!F8,""))</f>
        <v>3. Personnel</v>
      </c>
      <c r="G9" s="127">
        <f ca="1">SUMIFS(Table1[amount],Table1[year],G$6,Table1[item],$A9,Table1[CSC],"Yes")</f>
        <v>78222.179999999993</v>
      </c>
      <c r="H9" s="127">
        <f ca="1">SUMIFS(Table1[amount],Table1[year],H$6,Table1[item],$A9,Table1[CSC],"Yes")</f>
        <v>76839.179999999993</v>
      </c>
      <c r="I9" s="127">
        <f ca="1">SUMIFS(Table1[amount],Table1[year],I$6,Table1[item],$A9,Table1[CSC],"Yes")</f>
        <v>81938.179999999993</v>
      </c>
      <c r="J9" s="127">
        <f ca="1">SUMIFS(Table1[amount],Table1[year],J$6,Table1[item],$A9,Table1[CSC],"Yes")</f>
        <v>83413.179999999993</v>
      </c>
      <c r="K9" s="127">
        <f ca="1">SUMIFS(Table1[amount],Table1[year],K$6,Table1[item],$A9,Table1[CSC],"Yes")</f>
        <v>87121.68</v>
      </c>
      <c r="L9" s="127">
        <f t="shared" ca="1" si="0"/>
        <v>407534.39999999997</v>
      </c>
      <c r="M9" s="334"/>
    </row>
    <row r="10" spans="1:13" hidden="1" x14ac:dyDescent="0.35">
      <c r="B10" s="332"/>
      <c r="C10" s="333"/>
      <c r="D10" s="313"/>
      <c r="E10" s="318"/>
      <c r="F10" s="59" t="s">
        <v>431</v>
      </c>
      <c r="G10" s="128">
        <f ca="1">SUM(G7+G8+G9)</f>
        <v>138315.29999999999</v>
      </c>
      <c r="H10" s="128">
        <f t="shared" ref="H10:K10" ca="1" si="1">SUM(H7+H8+H9)</f>
        <v>141379.41999999998</v>
      </c>
      <c r="I10" s="128">
        <f t="shared" ca="1" si="1"/>
        <v>147440.29999999999</v>
      </c>
      <c r="J10" s="128">
        <f t="shared" ca="1" si="1"/>
        <v>150504</v>
      </c>
      <c r="K10" s="128">
        <f t="shared" ca="1" si="1"/>
        <v>153564.5</v>
      </c>
      <c r="L10" s="128">
        <f t="shared" ca="1" si="0"/>
        <v>731203.52</v>
      </c>
      <c r="M10" s="334"/>
    </row>
    <row r="11" spans="1:13" ht="15" hidden="1" customHeight="1" x14ac:dyDescent="0.35">
      <c r="B11" s="332"/>
      <c r="C11" s="333" t="s">
        <v>73</v>
      </c>
      <c r="D11" s="313" t="s">
        <v>432</v>
      </c>
      <c r="E11" s="316" t="s">
        <v>433</v>
      </c>
      <c r="F11" s="58" t="s">
        <v>428</v>
      </c>
      <c r="G11" s="127"/>
      <c r="H11" s="127"/>
      <c r="I11" s="127"/>
      <c r="J11" s="127"/>
      <c r="K11" s="127"/>
      <c r="L11" s="127">
        <f t="shared" si="0"/>
        <v>0</v>
      </c>
      <c r="M11" s="334"/>
    </row>
    <row r="12" spans="1:13" hidden="1" x14ac:dyDescent="0.35">
      <c r="B12" s="332"/>
      <c r="C12" s="333"/>
      <c r="D12" s="313"/>
      <c r="E12" s="317"/>
      <c r="F12" s="58" t="s">
        <v>429</v>
      </c>
      <c r="G12" s="127"/>
      <c r="H12" s="127"/>
      <c r="I12" s="127"/>
      <c r="J12" s="127"/>
      <c r="K12" s="127"/>
      <c r="L12" s="127">
        <f t="shared" si="0"/>
        <v>0</v>
      </c>
      <c r="M12" s="334"/>
    </row>
    <row r="13" spans="1:13" hidden="1" x14ac:dyDescent="0.35">
      <c r="B13" s="332"/>
      <c r="C13" s="333"/>
      <c r="D13" s="313"/>
      <c r="E13" s="317"/>
      <c r="F13" s="58" t="s">
        <v>430</v>
      </c>
      <c r="G13" s="127"/>
      <c r="H13" s="127"/>
      <c r="I13" s="127"/>
      <c r="J13" s="127"/>
      <c r="K13" s="127"/>
      <c r="L13" s="127">
        <f t="shared" si="0"/>
        <v>0</v>
      </c>
      <c r="M13" s="334"/>
    </row>
    <row r="14" spans="1:13" hidden="1" x14ac:dyDescent="0.35">
      <c r="B14" s="332"/>
      <c r="C14" s="333"/>
      <c r="D14" s="313"/>
      <c r="E14" s="318"/>
      <c r="F14" s="60" t="s">
        <v>434</v>
      </c>
      <c r="G14" s="129">
        <f t="shared" ref="G14:K14" si="2">SUM(G11+G12+G13)</f>
        <v>0</v>
      </c>
      <c r="H14" s="129">
        <f t="shared" si="2"/>
        <v>0</v>
      </c>
      <c r="I14" s="129">
        <f t="shared" si="2"/>
        <v>0</v>
      </c>
      <c r="J14" s="129">
        <f t="shared" si="2"/>
        <v>0</v>
      </c>
      <c r="K14" s="129">
        <f t="shared" si="2"/>
        <v>0</v>
      </c>
      <c r="L14" s="129">
        <f t="shared" si="0"/>
        <v>0</v>
      </c>
      <c r="M14" s="334"/>
    </row>
    <row r="15" spans="1:13" ht="15" hidden="1" customHeight="1" x14ac:dyDescent="0.35">
      <c r="B15" s="332"/>
      <c r="C15" s="333"/>
      <c r="D15" s="313"/>
      <c r="E15" s="316" t="s">
        <v>435</v>
      </c>
      <c r="F15" s="58" t="s">
        <v>428</v>
      </c>
      <c r="G15" s="127"/>
      <c r="H15" s="127"/>
      <c r="I15" s="127"/>
      <c r="J15" s="127"/>
      <c r="K15" s="127"/>
      <c r="L15" s="127">
        <f t="shared" si="0"/>
        <v>0</v>
      </c>
      <c r="M15" s="334"/>
    </row>
    <row r="16" spans="1:13" hidden="1" x14ac:dyDescent="0.35">
      <c r="B16" s="332"/>
      <c r="C16" s="333"/>
      <c r="D16" s="313"/>
      <c r="E16" s="317"/>
      <c r="F16" s="58" t="s">
        <v>429</v>
      </c>
      <c r="G16" s="127"/>
      <c r="H16" s="127"/>
      <c r="I16" s="127"/>
      <c r="J16" s="127"/>
      <c r="K16" s="127"/>
      <c r="L16" s="127">
        <f t="shared" si="0"/>
        <v>0</v>
      </c>
      <c r="M16" s="334"/>
    </row>
    <row r="17" spans="1:13" hidden="1" x14ac:dyDescent="0.35">
      <c r="B17" s="332"/>
      <c r="C17" s="333"/>
      <c r="D17" s="313"/>
      <c r="E17" s="317"/>
      <c r="F17" s="58" t="s">
        <v>430</v>
      </c>
      <c r="G17" s="127"/>
      <c r="H17" s="127"/>
      <c r="I17" s="127"/>
      <c r="J17" s="127"/>
      <c r="K17" s="127"/>
      <c r="L17" s="127">
        <f t="shared" si="0"/>
        <v>0</v>
      </c>
      <c r="M17" s="334"/>
    </row>
    <row r="18" spans="1:13" hidden="1" x14ac:dyDescent="0.35">
      <c r="B18" s="332"/>
      <c r="C18" s="333"/>
      <c r="D18" s="313"/>
      <c r="E18" s="318"/>
      <c r="F18" s="60" t="s">
        <v>434</v>
      </c>
      <c r="G18" s="129">
        <f t="shared" ref="G18:K18" si="3">SUM(G15+G16+G17)</f>
        <v>0</v>
      </c>
      <c r="H18" s="129">
        <f t="shared" si="3"/>
        <v>0</v>
      </c>
      <c r="I18" s="129">
        <f t="shared" si="3"/>
        <v>0</v>
      </c>
      <c r="J18" s="129">
        <f t="shared" si="3"/>
        <v>0</v>
      </c>
      <c r="K18" s="129">
        <f t="shared" si="3"/>
        <v>0</v>
      </c>
      <c r="L18" s="129">
        <f t="shared" si="0"/>
        <v>0</v>
      </c>
      <c r="M18" s="334"/>
    </row>
    <row r="19" spans="1:13" hidden="1" x14ac:dyDescent="0.35">
      <c r="B19" s="332"/>
      <c r="C19" s="333"/>
      <c r="D19" s="313"/>
      <c r="E19" s="309" t="s">
        <v>431</v>
      </c>
      <c r="F19" s="309"/>
      <c r="G19" s="128">
        <f>SUM(G14+G18)</f>
        <v>0</v>
      </c>
      <c r="H19" s="128">
        <f>SUM(H14+H18)</f>
        <v>0</v>
      </c>
      <c r="I19" s="128">
        <f>SUM(I14+I18)</f>
        <v>0</v>
      </c>
      <c r="J19" s="128">
        <f>SUM(J14+J18)</f>
        <v>0</v>
      </c>
      <c r="K19" s="128">
        <f>SUM(K14+K18)</f>
        <v>0</v>
      </c>
      <c r="L19" s="128">
        <f t="shared" si="0"/>
        <v>0</v>
      </c>
      <c r="M19" s="334"/>
    </row>
    <row r="20" spans="1:13" x14ac:dyDescent="0.35">
      <c r="B20" s="332"/>
      <c r="C20" s="310" t="str">
        <f>IF(lang=1,labels!E14,IF(lang=2,labels!F14,""))</f>
        <v>TOTAL VOLET CSC</v>
      </c>
      <c r="D20" s="310"/>
      <c r="E20" s="310"/>
      <c r="F20" s="310"/>
      <c r="G20" s="130">
        <f ca="1">SUM(G7:G9)</f>
        <v>138315.29999999999</v>
      </c>
      <c r="H20" s="130">
        <f t="shared" ref="H20:L20" ca="1" si="4">SUM(H7:H9)</f>
        <v>141379.41999999998</v>
      </c>
      <c r="I20" s="130">
        <f t="shared" ca="1" si="4"/>
        <v>147440.29999999999</v>
      </c>
      <c r="J20" s="130">
        <f t="shared" ca="1" si="4"/>
        <v>150504</v>
      </c>
      <c r="K20" s="130">
        <f t="shared" ca="1" si="4"/>
        <v>153564.5</v>
      </c>
      <c r="L20" s="130">
        <f t="shared" ca="1" si="4"/>
        <v>731203.52</v>
      </c>
      <c r="M20" s="131">
        <f ca="1">IF(L$35&gt;0,L20/L$35,"")</f>
        <v>1</v>
      </c>
    </row>
    <row r="21" spans="1:13" ht="15" customHeight="1" x14ac:dyDescent="0.35">
      <c r="A21" s="66" t="s">
        <v>474</v>
      </c>
      <c r="B21" s="332"/>
      <c r="C21" s="311" t="str">
        <f>IF(lang=1,labels!E10,IF(lang=2,labels!F10,"set lang"))</f>
        <v xml:space="preserve">  HORS-
CSC</v>
      </c>
      <c r="D21" s="313" t="s">
        <v>437</v>
      </c>
      <c r="E21" s="316"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34"/>
    </row>
    <row r="22" spans="1:13" x14ac:dyDescent="0.35">
      <c r="A22" s="66" t="s">
        <v>475</v>
      </c>
      <c r="B22" s="332"/>
      <c r="C22" s="312"/>
      <c r="D22" s="313"/>
      <c r="E22" s="317"/>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34"/>
    </row>
    <row r="23" spans="1:13" x14ac:dyDescent="0.35">
      <c r="A23" s="66" t="s">
        <v>476</v>
      </c>
      <c r="B23" s="332"/>
      <c r="C23" s="312"/>
      <c r="D23" s="313"/>
      <c r="E23" s="317"/>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34"/>
    </row>
    <row r="24" spans="1:13" ht="15" hidden="1" customHeight="1" x14ac:dyDescent="0.35">
      <c r="B24" s="332"/>
      <c r="C24" s="312"/>
      <c r="D24" s="313"/>
      <c r="E24" s="318"/>
      <c r="F24" s="59" t="s">
        <v>439</v>
      </c>
      <c r="G24" s="128">
        <f t="shared" ref="G24:K24" ca="1" si="5">SUM(G21+G22+G23)</f>
        <v>0</v>
      </c>
      <c r="H24" s="128">
        <f t="shared" ca="1" si="5"/>
        <v>0</v>
      </c>
      <c r="I24" s="128">
        <f t="shared" ca="1" si="5"/>
        <v>0</v>
      </c>
      <c r="J24" s="128">
        <f t="shared" ca="1" si="5"/>
        <v>0</v>
      </c>
      <c r="K24" s="128">
        <f t="shared" ca="1" si="5"/>
        <v>0</v>
      </c>
      <c r="L24" s="128">
        <f t="shared" ca="1" si="0"/>
        <v>0</v>
      </c>
      <c r="M24" s="334"/>
    </row>
    <row r="25" spans="1:13" ht="15" hidden="1" customHeight="1" x14ac:dyDescent="0.35">
      <c r="B25" s="332"/>
      <c r="C25" s="314" t="s">
        <v>440</v>
      </c>
      <c r="D25" s="313" t="s">
        <v>441</v>
      </c>
      <c r="E25" s="316" t="s">
        <v>442</v>
      </c>
      <c r="F25" s="58" t="s">
        <v>428</v>
      </c>
      <c r="G25" s="127"/>
      <c r="H25" s="127"/>
      <c r="I25" s="127"/>
      <c r="J25" s="127"/>
      <c r="K25" s="127"/>
      <c r="L25" s="127">
        <f t="shared" si="0"/>
        <v>0</v>
      </c>
      <c r="M25" s="334"/>
    </row>
    <row r="26" spans="1:13" hidden="1" x14ac:dyDescent="0.35">
      <c r="B26" s="332"/>
      <c r="C26" s="312"/>
      <c r="D26" s="313"/>
      <c r="E26" s="317"/>
      <c r="F26" s="58" t="s">
        <v>429</v>
      </c>
      <c r="G26" s="127"/>
      <c r="H26" s="127"/>
      <c r="I26" s="127"/>
      <c r="J26" s="127"/>
      <c r="K26" s="127"/>
      <c r="L26" s="127">
        <f t="shared" si="0"/>
        <v>0</v>
      </c>
      <c r="M26" s="334"/>
    </row>
    <row r="27" spans="1:13" hidden="1" x14ac:dyDescent="0.35">
      <c r="B27" s="332"/>
      <c r="C27" s="312"/>
      <c r="D27" s="313"/>
      <c r="E27" s="317"/>
      <c r="F27" s="58" t="s">
        <v>430</v>
      </c>
      <c r="G27" s="127"/>
      <c r="H27" s="127"/>
      <c r="I27" s="127"/>
      <c r="J27" s="127"/>
      <c r="K27" s="127"/>
      <c r="L27" s="127">
        <f t="shared" si="0"/>
        <v>0</v>
      </c>
      <c r="M27" s="334"/>
    </row>
    <row r="28" spans="1:13" hidden="1" x14ac:dyDescent="0.35">
      <c r="B28" s="332"/>
      <c r="C28" s="312"/>
      <c r="D28" s="313"/>
      <c r="E28" s="318"/>
      <c r="F28" s="61" t="s">
        <v>434</v>
      </c>
      <c r="G28" s="129">
        <f t="shared" ref="G28:K28" si="6">SUM(G25+G26+G27)</f>
        <v>0</v>
      </c>
      <c r="H28" s="129">
        <f t="shared" si="6"/>
        <v>0</v>
      </c>
      <c r="I28" s="129">
        <f t="shared" si="6"/>
        <v>0</v>
      </c>
      <c r="J28" s="129">
        <f t="shared" si="6"/>
        <v>0</v>
      </c>
      <c r="K28" s="129">
        <f t="shared" si="6"/>
        <v>0</v>
      </c>
      <c r="L28" s="129">
        <f t="shared" si="0"/>
        <v>0</v>
      </c>
      <c r="M28" s="334"/>
    </row>
    <row r="29" spans="1:13" ht="15" hidden="1" customHeight="1" x14ac:dyDescent="0.35">
      <c r="B29" s="332"/>
      <c r="C29" s="312"/>
      <c r="D29" s="313"/>
      <c r="E29" s="316" t="s">
        <v>443</v>
      </c>
      <c r="F29" s="58" t="s">
        <v>428</v>
      </c>
      <c r="G29" s="127"/>
      <c r="H29" s="127"/>
      <c r="I29" s="127"/>
      <c r="J29" s="127"/>
      <c r="K29" s="127"/>
      <c r="L29" s="127">
        <f t="shared" si="0"/>
        <v>0</v>
      </c>
      <c r="M29" s="334"/>
    </row>
    <row r="30" spans="1:13" hidden="1" x14ac:dyDescent="0.35">
      <c r="B30" s="332"/>
      <c r="C30" s="312"/>
      <c r="D30" s="313"/>
      <c r="E30" s="317"/>
      <c r="F30" s="58" t="s">
        <v>429</v>
      </c>
      <c r="G30" s="127"/>
      <c r="H30" s="127"/>
      <c r="I30" s="127"/>
      <c r="J30" s="127"/>
      <c r="K30" s="127"/>
      <c r="L30" s="127">
        <f t="shared" si="0"/>
        <v>0</v>
      </c>
      <c r="M30" s="334"/>
    </row>
    <row r="31" spans="1:13" hidden="1" x14ac:dyDescent="0.35">
      <c r="B31" s="332"/>
      <c r="C31" s="312"/>
      <c r="D31" s="313"/>
      <c r="E31" s="317"/>
      <c r="F31" s="58" t="s">
        <v>430</v>
      </c>
      <c r="G31" s="127"/>
      <c r="H31" s="127"/>
      <c r="I31" s="127"/>
      <c r="J31" s="127"/>
      <c r="K31" s="127"/>
      <c r="L31" s="127">
        <f t="shared" si="0"/>
        <v>0</v>
      </c>
      <c r="M31" s="334"/>
    </row>
    <row r="32" spans="1:13" hidden="1" x14ac:dyDescent="0.35">
      <c r="B32" s="332"/>
      <c r="C32" s="312"/>
      <c r="D32" s="313"/>
      <c r="E32" s="318"/>
      <c r="F32" s="61" t="s">
        <v>434</v>
      </c>
      <c r="G32" s="129">
        <f t="shared" ref="G32:K32" si="7">SUM(G29+G30+G31)</f>
        <v>0</v>
      </c>
      <c r="H32" s="129">
        <f t="shared" si="7"/>
        <v>0</v>
      </c>
      <c r="I32" s="129">
        <f t="shared" si="7"/>
        <v>0</v>
      </c>
      <c r="J32" s="129">
        <f t="shared" si="7"/>
        <v>0</v>
      </c>
      <c r="K32" s="129">
        <f t="shared" si="7"/>
        <v>0</v>
      </c>
      <c r="L32" s="129">
        <f t="shared" si="0"/>
        <v>0</v>
      </c>
      <c r="M32" s="334"/>
    </row>
    <row r="33" spans="2:13" hidden="1" x14ac:dyDescent="0.35">
      <c r="B33" s="332"/>
      <c r="C33" s="315"/>
      <c r="D33" s="313"/>
      <c r="E33" s="309" t="s">
        <v>444</v>
      </c>
      <c r="F33" s="309"/>
      <c r="G33" s="128">
        <f>SUM(G28+G32)</f>
        <v>0</v>
      </c>
      <c r="H33" s="128">
        <f>SUM(H28+H32)</f>
        <v>0</v>
      </c>
      <c r="I33" s="128">
        <f>SUM(I28+I32)</f>
        <v>0</v>
      </c>
      <c r="J33" s="128">
        <f>SUM(J28+J32)</f>
        <v>0</v>
      </c>
      <c r="K33" s="128">
        <f>SUM(K28+K32)</f>
        <v>0</v>
      </c>
      <c r="L33" s="128">
        <f t="shared" si="0"/>
        <v>0</v>
      </c>
      <c r="M33" s="334"/>
    </row>
    <row r="34" spans="2:13" x14ac:dyDescent="0.35">
      <c r="B34" s="332"/>
      <c r="C34" s="310" t="str">
        <f>IF(lang=1,labels!E15,IF(lang=2,labels!F15,""))</f>
        <v>TOTAL VOLET HORS-CSC</v>
      </c>
      <c r="D34" s="310"/>
      <c r="E34" s="310"/>
      <c r="F34" s="31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35">
      <c r="B35" s="332"/>
      <c r="C35" s="319" t="str">
        <f>IF(lang=1,labels!E17,IF(lang=2,labels!F17,"set lang"))</f>
        <v>C.O. - TOTAL COÛTS OPÉRATIONNELS</v>
      </c>
      <c r="D35" s="319"/>
      <c r="E35" s="319"/>
      <c r="F35" s="319"/>
      <c r="G35" s="161">
        <f ca="1">SUM(G20+G34)</f>
        <v>138315.29999999999</v>
      </c>
      <c r="H35" s="161">
        <f ca="1">SUM(H20+H34)</f>
        <v>141379.41999999998</v>
      </c>
      <c r="I35" s="161">
        <f ca="1">SUM(I20+I34)</f>
        <v>147440.29999999999</v>
      </c>
      <c r="J35" s="161">
        <f ca="1">SUM(J20+J34)</f>
        <v>150504</v>
      </c>
      <c r="K35" s="161">
        <f ca="1">SUM(K20+K34)</f>
        <v>153564.5</v>
      </c>
      <c r="L35" s="161">
        <f t="shared" ca="1" si="0"/>
        <v>731203.52</v>
      </c>
      <c r="M35" s="162"/>
    </row>
    <row r="36" spans="2:13" x14ac:dyDescent="0.35">
      <c r="B36" s="320" t="str">
        <f>IF(lang=1,labels!E18,IF(lang=2,labels!F18,"set lang"))</f>
        <v>C.G. - 
COÛTS DE GESTION GLOBALISÉS</v>
      </c>
      <c r="C36" s="321"/>
      <c r="D36" s="321"/>
      <c r="E36" s="321"/>
      <c r="F36" s="58" t="str">
        <f>IF(lang=1,labels!E19,IF(lang=2,labels!F19,"set lang"))</f>
        <v>1. Personnel</v>
      </c>
      <c r="G36" s="127">
        <f>'T2 - CG-BK'!C5</f>
        <v>15000</v>
      </c>
      <c r="H36" s="127">
        <f>'T2 - CG-BK'!D5</f>
        <v>15000</v>
      </c>
      <c r="I36" s="127">
        <f>'T2 - CG-BK'!E5</f>
        <v>15000</v>
      </c>
      <c r="J36" s="127">
        <f>'T2 - CG-BK'!F5</f>
        <v>15000</v>
      </c>
      <c r="K36" s="127">
        <f>'T2 - CG-BK'!G5</f>
        <v>15000</v>
      </c>
      <c r="L36" s="127">
        <f>'T2 - CG-BK'!H5</f>
        <v>75000</v>
      </c>
      <c r="M36" s="132"/>
    </row>
    <row r="37" spans="2:13" x14ac:dyDescent="0.35">
      <c r="B37" s="320"/>
      <c r="C37" s="321"/>
      <c r="D37" s="321"/>
      <c r="E37" s="321"/>
      <c r="F37" s="58" t="str">
        <f>IF(lang=1,labels!E20,IF(lang=2,labels!F20,"set lang"))</f>
        <v>2. Evaluation &amp; Audit</v>
      </c>
      <c r="G37" s="127">
        <f>'T2 - CG-BK'!C10</f>
        <v>1770</v>
      </c>
      <c r="H37" s="127">
        <f>'T2 - CG-BK'!D10</f>
        <v>1806</v>
      </c>
      <c r="I37" s="127">
        <f>'T2 - CG-BK'!E10</f>
        <v>1844</v>
      </c>
      <c r="J37" s="127">
        <f>'T2 - CG-BK'!F10</f>
        <v>1880</v>
      </c>
      <c r="K37" s="127">
        <f>'T2 - CG-BK'!G10</f>
        <v>1919</v>
      </c>
      <c r="L37" s="127">
        <f>'T2 - CG-BK'!H10</f>
        <v>9219</v>
      </c>
      <c r="M37" s="133">
        <f ca="1">IF(L40&gt;0,L37/L40,"")</f>
        <v>1.1223213115705667E-2</v>
      </c>
    </row>
    <row r="38" spans="2:13" x14ac:dyDescent="0.35">
      <c r="B38" s="320"/>
      <c r="C38" s="321"/>
      <c r="D38" s="321"/>
      <c r="E38" s="321"/>
      <c r="F38" s="58" t="str">
        <f>IF(lang=1,labels!E21,IF(lang=2,labels!F21,"set lang"))</f>
        <v>3. Autres coûts</v>
      </c>
      <c r="G38" s="127">
        <f>'T2 - CG-BK'!C13</f>
        <v>3000</v>
      </c>
      <c r="H38" s="127">
        <f>'T2 - CG-BK'!D13</f>
        <v>3000</v>
      </c>
      <c r="I38" s="127">
        <f>'T2 - CG-BK'!E13</f>
        <v>0</v>
      </c>
      <c r="J38" s="127">
        <f>'T2 - CG-BK'!F13</f>
        <v>0</v>
      </c>
      <c r="K38" s="127">
        <f>'T2 - CG-BK'!G13</f>
        <v>0</v>
      </c>
      <c r="L38" s="127">
        <f>'T2 - CG-BK'!H13</f>
        <v>6000</v>
      </c>
      <c r="M38" s="132"/>
    </row>
    <row r="39" spans="2:13" x14ac:dyDescent="0.35">
      <c r="B39" s="320"/>
      <c r="C39" s="321"/>
      <c r="D39" s="321"/>
      <c r="E39" s="321"/>
      <c r="F39" s="62" t="str">
        <f>IF(lang=1,labels!E22,IF(lang=2,labels!F22,"set lang"))</f>
        <v>TOTAL</v>
      </c>
      <c r="G39" s="161">
        <f>SUM(G36+G37+G38)</f>
        <v>19770</v>
      </c>
      <c r="H39" s="161">
        <f>SUM(H36+H37+H38)</f>
        <v>19806</v>
      </c>
      <c r="I39" s="161">
        <f>SUM(I36+I37+I38)</f>
        <v>16844</v>
      </c>
      <c r="J39" s="161">
        <f>SUM(J36+J37+J38)</f>
        <v>16880</v>
      </c>
      <c r="K39" s="161">
        <f>SUM(K36+K37+K38)</f>
        <v>16919</v>
      </c>
      <c r="L39" s="161">
        <f t="shared" si="0"/>
        <v>90219</v>
      </c>
      <c r="M39" s="162">
        <f ca="1">IF(L40&gt;0,(L36+L38)/L40,"")</f>
        <v>9.8609422103499184E-2</v>
      </c>
    </row>
    <row r="40" spans="2:13" ht="15" thickBot="1" x14ac:dyDescent="0.4">
      <c r="B40" s="322" t="str">
        <f>IF(lang=1,labels!E23,IF(lang=2,labels!F23,"set lang"))</f>
        <v>C.D. - TOTAL COÛTS DIRECTS (C.D. = C.O. + C.G.)</v>
      </c>
      <c r="C40" s="323"/>
      <c r="D40" s="323"/>
      <c r="E40" s="323"/>
      <c r="F40" s="323"/>
      <c r="G40" s="163">
        <f ca="1">SUM(G35+G39)</f>
        <v>158085.29999999999</v>
      </c>
      <c r="H40" s="163">
        <f ca="1">SUM(H35+H39)</f>
        <v>161185.41999999998</v>
      </c>
      <c r="I40" s="163">
        <f ca="1">SUM(I35+I39)</f>
        <v>164284.29999999999</v>
      </c>
      <c r="J40" s="163">
        <f ca="1">SUM(J35+J39)</f>
        <v>167384</v>
      </c>
      <c r="K40" s="163">
        <f ca="1">SUM(K35+K39)</f>
        <v>170483.5</v>
      </c>
      <c r="L40" s="163">
        <f t="shared" ca="1" si="0"/>
        <v>821422.52</v>
      </c>
      <c r="M40" s="164"/>
    </row>
    <row r="41" spans="2:13" x14ac:dyDescent="0.3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topLeftCell="A13" workbookViewId="0">
      <selection activeCell="G12" sqref="G12"/>
    </sheetView>
  </sheetViews>
  <sheetFormatPr baseColWidth="10"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10" x14ac:dyDescent="0.35">
      <c r="A1" s="1"/>
      <c r="B1" s="2"/>
      <c r="C1" s="2"/>
      <c r="D1" s="2"/>
      <c r="E1" s="2"/>
      <c r="F1" s="2"/>
      <c r="G1" s="2"/>
      <c r="H1" s="2"/>
    </row>
    <row r="2" spans="1:10" ht="15" thickBot="1" x14ac:dyDescent="0.4">
      <c r="A2" s="4"/>
      <c r="B2" s="299" t="str">
        <f>IF(lang=1,labels!E24,IF(lang=2,labels!F24,"set lang"))</f>
        <v>Budget du programme: C.G. - COÛTS DE GESTION GLOBALISÉS POUR LE PROGRAMME</v>
      </c>
      <c r="C2" s="289"/>
      <c r="D2" s="289"/>
      <c r="E2" s="289"/>
      <c r="F2" s="289"/>
      <c r="G2" s="289"/>
      <c r="H2" s="289"/>
    </row>
    <row r="3" spans="1:10" x14ac:dyDescent="0.3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5">
      <c r="A4" s="4"/>
      <c r="B4" s="13" t="str">
        <f>IF(lang=1,labels!E27,IF(lang=2,labels!F27,"set lang"))</f>
        <v>TOTAL COÛTS DE GESTION</v>
      </c>
      <c r="C4" s="249">
        <f>C5+C10+C13</f>
        <v>19770</v>
      </c>
      <c r="D4" s="249">
        <f t="shared" ref="D4:H4" si="0">D5+D10+D13</f>
        <v>19806</v>
      </c>
      <c r="E4" s="249">
        <f t="shared" si="0"/>
        <v>16844</v>
      </c>
      <c r="F4" s="249">
        <f t="shared" si="0"/>
        <v>16880</v>
      </c>
      <c r="G4" s="249">
        <f t="shared" si="0"/>
        <v>16919</v>
      </c>
      <c r="H4" s="250">
        <f t="shared" si="0"/>
        <v>90219</v>
      </c>
      <c r="J4" s="8"/>
    </row>
    <row r="5" spans="1:10" x14ac:dyDescent="0.35">
      <c r="A5" s="4"/>
      <c r="B5" s="10" t="str">
        <f>IF(lang=1,labels!E28,IF(lang=2,labels!F28,"set lang"))</f>
        <v>1. TOTAL PERSONNEL</v>
      </c>
      <c r="C5" s="244">
        <f>SUM(C6:C9)</f>
        <v>15000</v>
      </c>
      <c r="D5" s="244">
        <f t="shared" ref="D5:H5" si="1">SUM(D6:D9)</f>
        <v>15000</v>
      </c>
      <c r="E5" s="244">
        <f t="shared" si="1"/>
        <v>15000</v>
      </c>
      <c r="F5" s="244">
        <f t="shared" si="1"/>
        <v>15000</v>
      </c>
      <c r="G5" s="244">
        <f t="shared" si="1"/>
        <v>15000</v>
      </c>
      <c r="H5" s="244">
        <f t="shared" si="1"/>
        <v>75000</v>
      </c>
      <c r="J5" s="8"/>
    </row>
    <row r="6" spans="1:10" x14ac:dyDescent="0.35">
      <c r="A6" s="4"/>
      <c r="B6" s="11" t="str">
        <f>IF(lang=1,labels!E29,IF(lang=2,labels!F29,"set lang"))</f>
        <v>1.1 Salaires au siège</v>
      </c>
      <c r="C6" s="251">
        <v>15000</v>
      </c>
      <c r="D6" s="251">
        <v>15000</v>
      </c>
      <c r="E6" s="251">
        <v>15000</v>
      </c>
      <c r="F6" s="251">
        <v>15000</v>
      </c>
      <c r="G6" s="251">
        <v>15000</v>
      </c>
      <c r="H6" s="242">
        <f>SUM(C6:G6)</f>
        <v>75000</v>
      </c>
      <c r="J6" s="8"/>
    </row>
    <row r="7" spans="1:10" x14ac:dyDescent="0.35">
      <c r="A7" s="4"/>
      <c r="B7" s="11" t="str">
        <f>IF(lang=1,labels!E30,IF(lang=2,labels!F30,"set lang"))</f>
        <v>1.2 Salaires des expatriés</v>
      </c>
      <c r="C7" s="251"/>
      <c r="D7" s="251"/>
      <c r="E7" s="251"/>
      <c r="F7" s="251"/>
      <c r="G7" s="251"/>
      <c r="H7" s="242">
        <f t="shared" ref="H7:H9" si="2">SUM(C7:G7)</f>
        <v>0</v>
      </c>
      <c r="J7" s="8"/>
    </row>
    <row r="8" spans="1:10" ht="15" customHeight="1" x14ac:dyDescent="0.35">
      <c r="A8" s="4"/>
      <c r="B8" s="11" t="str">
        <f>IF(lang=1,labels!E31,IF(lang=2,labels!F31,"set lang"))</f>
        <v>1.3 Salaires du personnel local</v>
      </c>
      <c r="C8" s="251"/>
      <c r="D8" s="251"/>
      <c r="E8" s="251"/>
      <c r="F8" s="251"/>
      <c r="G8" s="251"/>
      <c r="H8" s="242">
        <f t="shared" si="2"/>
        <v>0</v>
      </c>
    </row>
    <row r="9" spans="1:10" ht="15" customHeight="1" x14ac:dyDescent="0.35">
      <c r="A9" s="4"/>
      <c r="B9" s="11" t="str">
        <f>IF(lang=1,labels!E32,IF(lang=2,labels!F32,"set lang"))</f>
        <v>1.4 Autres frais de personnel</v>
      </c>
      <c r="C9" s="251"/>
      <c r="D9" s="251"/>
      <c r="E9" s="251"/>
      <c r="F9" s="251"/>
      <c r="G9" s="251"/>
      <c r="H9" s="242">
        <f t="shared" si="2"/>
        <v>0</v>
      </c>
    </row>
    <row r="10" spans="1:10" x14ac:dyDescent="0.35">
      <c r="A10" s="4"/>
      <c r="B10" s="14" t="str">
        <f>IF(lang=1,labels!E33,IF(lang=2,labels!F33,"set lang"))</f>
        <v>2. TOTAL ÉVALUATION &amp; AUDIT</v>
      </c>
      <c r="C10" s="244">
        <f>SUM(C11:C12)</f>
        <v>1770</v>
      </c>
      <c r="D10" s="244">
        <f t="shared" ref="D10:H10" si="3">SUM(D11:D12)</f>
        <v>1806</v>
      </c>
      <c r="E10" s="244">
        <f t="shared" si="3"/>
        <v>1844</v>
      </c>
      <c r="F10" s="244">
        <f t="shared" si="3"/>
        <v>1880</v>
      </c>
      <c r="G10" s="244">
        <f t="shared" si="3"/>
        <v>1919</v>
      </c>
      <c r="H10" s="244">
        <f t="shared" si="3"/>
        <v>9219</v>
      </c>
    </row>
    <row r="11" spans="1:10" x14ac:dyDescent="0.35">
      <c r="A11" s="4"/>
      <c r="B11" s="11" t="str">
        <f>IF(lang=1,labels!E34,IF(lang=2,labels!F34,"set lang"))</f>
        <v>2.1 Coûts d'audit</v>
      </c>
      <c r="C11" s="251">
        <v>1770</v>
      </c>
      <c r="D11" s="251">
        <v>1806</v>
      </c>
      <c r="E11" s="251">
        <v>1844</v>
      </c>
      <c r="F11" s="251">
        <v>1880</v>
      </c>
      <c r="G11" s="251">
        <v>1919</v>
      </c>
      <c r="H11" s="242">
        <f t="shared" ref="H11:H12" si="4">SUM(C11:G11)</f>
        <v>9219</v>
      </c>
    </row>
    <row r="12" spans="1:10" x14ac:dyDescent="0.35">
      <c r="A12" s="4"/>
      <c r="B12" s="11" t="str">
        <f>IF(lang=1,labels!E35,IF(lang=2,labels!F35,"set lang"))</f>
        <v>2.2 Coûts d'évaluation</v>
      </c>
      <c r="C12" s="251"/>
      <c r="D12" s="251"/>
      <c r="E12" s="251"/>
      <c r="F12" s="251"/>
      <c r="G12" s="251"/>
      <c r="H12" s="242">
        <f t="shared" si="4"/>
        <v>0</v>
      </c>
    </row>
    <row r="13" spans="1:10" x14ac:dyDescent="0.35">
      <c r="A13" s="4"/>
      <c r="B13" s="14" t="str">
        <f>IF(lang=1,labels!E36,IF(lang=2,labels!F36,"set lang"))</f>
        <v>3. TOTAL AUTRES COÛTS DE GESTION</v>
      </c>
      <c r="C13" s="244">
        <f>C14+C18</f>
        <v>3000</v>
      </c>
      <c r="D13" s="244">
        <f t="shared" ref="D13:H13" si="5">D14+D18</f>
        <v>3000</v>
      </c>
      <c r="E13" s="244">
        <f t="shared" si="5"/>
        <v>0</v>
      </c>
      <c r="F13" s="244">
        <f t="shared" si="5"/>
        <v>0</v>
      </c>
      <c r="G13" s="244">
        <f t="shared" si="5"/>
        <v>0</v>
      </c>
      <c r="H13" s="244">
        <f t="shared" si="5"/>
        <v>6000</v>
      </c>
    </row>
    <row r="14" spans="1:10" x14ac:dyDescent="0.35">
      <c r="A14" s="4"/>
      <c r="B14" s="15" t="str">
        <f>IF(lang=1,labels!E37,IF(lang=2,labels!F37,"set lang"))</f>
        <v>3.1 Investissements</v>
      </c>
      <c r="C14" s="252">
        <f>SUM(C15:C17)</f>
        <v>3000</v>
      </c>
      <c r="D14" s="252">
        <f t="shared" ref="D14:H14" si="6">SUM(D15:D17)</f>
        <v>3000</v>
      </c>
      <c r="E14" s="252">
        <f t="shared" si="6"/>
        <v>0</v>
      </c>
      <c r="F14" s="252">
        <f t="shared" si="6"/>
        <v>0</v>
      </c>
      <c r="G14" s="252">
        <f t="shared" si="6"/>
        <v>0</v>
      </c>
      <c r="H14" s="252">
        <f t="shared" si="6"/>
        <v>6000</v>
      </c>
    </row>
    <row r="15" spans="1:10" x14ac:dyDescent="0.35">
      <c r="A15" s="4"/>
      <c r="B15" s="11" t="str">
        <f>IF(lang=1,labels!E38,IF(lang=2,labels!F38,"set lang"))</f>
        <v>3.1.1 Achat de véhicules</v>
      </c>
      <c r="C15" s="251"/>
      <c r="D15" s="251"/>
      <c r="E15" s="251"/>
      <c r="F15" s="251"/>
      <c r="G15" s="251"/>
      <c r="H15" s="242">
        <f t="shared" ref="H15:H17" si="7">SUM(C15:G15)</f>
        <v>0</v>
      </c>
    </row>
    <row r="16" spans="1:10" x14ac:dyDescent="0.35">
      <c r="A16" s="4"/>
      <c r="B16" s="11" t="str">
        <f>IF(lang=1,labels!E39,IF(lang=2,labels!F39,"set lang"))</f>
        <v>3.1.2 Mobilier, ICT</v>
      </c>
      <c r="C16" s="251">
        <v>3000</v>
      </c>
      <c r="D16" s="251">
        <v>3000</v>
      </c>
      <c r="E16" s="251"/>
      <c r="F16" s="251"/>
      <c r="G16" s="251"/>
      <c r="H16" s="242">
        <f t="shared" si="7"/>
        <v>6000</v>
      </c>
    </row>
    <row r="17" spans="1:8" x14ac:dyDescent="0.35">
      <c r="A17" s="4"/>
      <c r="B17" s="137" t="str">
        <f>IF(lang=1,labels!E40,IF(lang=2,labels!F40,"set lang"))</f>
        <v>3.1.3 Autres frais d'investissement</v>
      </c>
      <c r="C17" s="251"/>
      <c r="D17" s="251"/>
      <c r="E17" s="251"/>
      <c r="F17" s="251"/>
      <c r="G17" s="251"/>
      <c r="H17" s="242">
        <f t="shared" si="7"/>
        <v>0</v>
      </c>
    </row>
    <row r="18" spans="1:8" x14ac:dyDescent="0.35">
      <c r="A18" s="4"/>
      <c r="B18" s="15" t="str">
        <f>IF(lang=1,labels!E41,IF(lang=2,labels!F41,"set lang"))</f>
        <v>3.2 Fonctionnement</v>
      </c>
      <c r="C18" s="252">
        <f>SUM(C19:C21)</f>
        <v>0</v>
      </c>
      <c r="D18" s="252">
        <f t="shared" ref="D18:H18" si="8">SUM(D19:D21)</f>
        <v>0</v>
      </c>
      <c r="E18" s="252">
        <f t="shared" si="8"/>
        <v>0</v>
      </c>
      <c r="F18" s="252">
        <f t="shared" si="8"/>
        <v>0</v>
      </c>
      <c r="G18" s="252">
        <f t="shared" si="8"/>
        <v>0</v>
      </c>
      <c r="H18" s="252">
        <f t="shared" si="8"/>
        <v>0</v>
      </c>
    </row>
    <row r="19" spans="1:8" x14ac:dyDescent="0.35">
      <c r="A19" s="4"/>
      <c r="B19" s="11" t="str">
        <f>IF(lang=1,labels!E42,IF(lang=2,labels!F42,"set lang"))</f>
        <v>3.2.1 Déplacements</v>
      </c>
      <c r="C19" s="251"/>
      <c r="D19" s="251"/>
      <c r="E19" s="251"/>
      <c r="F19" s="251"/>
      <c r="G19" s="251"/>
      <c r="H19" s="242">
        <f t="shared" ref="H19:H21" si="9">SUM(C19:G19)</f>
        <v>0</v>
      </c>
    </row>
    <row r="20" spans="1:8" x14ac:dyDescent="0.35">
      <c r="A20" s="4"/>
      <c r="B20" s="11" t="str">
        <f>IF(lang=1,labels!E43,IF(lang=2,labels!F43,"set lang"))</f>
        <v>3.2.2 Bureau local</v>
      </c>
      <c r="C20" s="251"/>
      <c r="D20" s="251"/>
      <c r="E20" s="251"/>
      <c r="F20" s="251"/>
      <c r="G20" s="251"/>
      <c r="H20" s="242">
        <f t="shared" si="9"/>
        <v>0</v>
      </c>
    </row>
    <row r="21" spans="1:8" ht="15" thickBot="1" x14ac:dyDescent="0.4">
      <c r="A21" s="4"/>
      <c r="B21" s="16" t="str">
        <f>IF(lang=1,labels!E44,IF(lang=2,labels!F44,"set lang"))</f>
        <v>3.2.3 Autres frais de fonctionnement</v>
      </c>
      <c r="C21" s="253"/>
      <c r="D21" s="253"/>
      <c r="E21" s="253"/>
      <c r="F21" s="253"/>
      <c r="G21" s="253"/>
      <c r="H21" s="243">
        <f t="shared" si="9"/>
        <v>0</v>
      </c>
    </row>
    <row r="22" spans="1:8" x14ac:dyDescent="0.35">
      <c r="A22" s="4"/>
      <c r="B22" s="12" t="str">
        <f>IF(lang=1,labels!E45,IF(lang=2,labels!F45,"set lang"))</f>
        <v>Salaire du personnel : montants bruts incluant les charges de sécurité sociale et les autres coûts liés</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baseColWidth="10" defaultColWidth="0" defaultRowHeight="0" customHeight="1" zeroHeight="1" x14ac:dyDescent="0.35"/>
  <cols>
    <col min="1" max="1" width="1.7265625" style="8" hidden="1" customWidth="1"/>
    <col min="2" max="2" width="33.453125" style="8" customWidth="1"/>
    <col min="3" max="3" width="25.26953125" style="139" hidden="1" customWidth="1"/>
    <col min="4" max="8" width="22.54296875" style="8" customWidth="1"/>
    <col min="9" max="9" width="18.5429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4296875" style="8" hidden="1"/>
  </cols>
  <sheetData>
    <row r="1" spans="1:10" ht="15" thickBot="1" x14ac:dyDescent="0.4">
      <c r="B1" s="178" t="str">
        <f>IF(Prg!D1&lt;&gt;"AIIA","No admin costs possible",IF(Prg!H1&lt;&gt;"admin","No admin costs chosen",""))</f>
        <v>No admin costs possible</v>
      </c>
      <c r="J1" s="180" t="s">
        <v>2672</v>
      </c>
    </row>
    <row r="2" spans="1:10" ht="15" thickBot="1" x14ac:dyDescent="0.4">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3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4">
      <c r="B4" s="229" t="str">
        <f>IF(Prg!D1="","",IF(Prg!D1&lt;&gt;"AIIA",IF(lang=2,J6,J5),IF(Prg!H1&lt;&gt;"admin",IF(lang=2,J8,J7),IF(lang=1,J12,IF(lang=2,J13,"set lang")))))</f>
        <v>Pas applicable pour les OSC.</v>
      </c>
      <c r="C4" s="230"/>
      <c r="D4" s="231"/>
      <c r="E4" s="231"/>
      <c r="F4" s="231"/>
      <c r="G4" s="231"/>
      <c r="H4" s="231"/>
      <c r="I4" s="232"/>
    </row>
    <row r="5" spans="1:10" ht="14.5" x14ac:dyDescent="0.3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4.5" x14ac:dyDescent="0.3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5" x14ac:dyDescent="0.3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5" x14ac:dyDescent="0.35">
      <c r="B8" s="222" t="str">
        <f>IF(lang=1,labels!E51,IF(lang=2,labels!F51,"set lang"))</f>
        <v>1.1 Sous-rubrique 1</v>
      </c>
      <c r="C8" s="172"/>
      <c r="D8" s="191"/>
      <c r="E8" s="191"/>
      <c r="F8" s="191"/>
      <c r="G8" s="191"/>
      <c r="H8" s="191"/>
      <c r="I8" s="234">
        <f>SUM(D8:H8)</f>
        <v>0</v>
      </c>
      <c r="J8" s="235" t="s">
        <v>2677</v>
      </c>
    </row>
    <row r="9" spans="1:10" s="108" customFormat="1" ht="14.5" x14ac:dyDescent="0.35">
      <c r="B9" s="222" t="str">
        <f>IF(lang=1,labels!E48,IF(lang=2,labels!F48,"set lang"))</f>
        <v>1.2 Sous-rubrique 2</v>
      </c>
      <c r="C9" s="172"/>
      <c r="D9" s="191"/>
      <c r="E9" s="191"/>
      <c r="F9" s="191"/>
      <c r="G9" s="191"/>
      <c r="H9" s="191"/>
      <c r="I9" s="234">
        <f t="shared" ref="I9:I20" si="1">SUM(D9:H9)</f>
        <v>0</v>
      </c>
      <c r="J9" s="235" t="s">
        <v>2695</v>
      </c>
    </row>
    <row r="10" spans="1:10" s="108" customFormat="1" ht="14.5" x14ac:dyDescent="0.35">
      <c r="B10" s="222" t="str">
        <f>IF(lang=1,labels!E49,IF(lang=2,labels!F49,"set lang"))</f>
        <v>1.x Sous-rubrique x</v>
      </c>
      <c r="C10" s="172"/>
      <c r="D10" s="191"/>
      <c r="E10" s="191"/>
      <c r="F10" s="191"/>
      <c r="G10" s="191"/>
      <c r="H10" s="191"/>
      <c r="I10" s="234">
        <f t="shared" si="1"/>
        <v>0</v>
      </c>
      <c r="J10" s="235" t="s">
        <v>2692</v>
      </c>
    </row>
    <row r="11" spans="1:10" s="108" customFormat="1" ht="14.5" x14ac:dyDescent="0.35">
      <c r="B11" s="222"/>
      <c r="C11" s="172"/>
      <c r="D11" s="191"/>
      <c r="E11" s="191"/>
      <c r="F11" s="191"/>
      <c r="G11" s="191"/>
      <c r="H11" s="191"/>
      <c r="I11" s="234"/>
      <c r="J11" s="235"/>
    </row>
    <row r="12" spans="1:10" ht="14.5" x14ac:dyDescent="0.3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5" x14ac:dyDescent="0.35">
      <c r="B13" s="223" t="str">
        <f>IF(lang=1,labels!E55,IF(lang=2,labels!F55,"set lang"))</f>
        <v>2.1 Sous-rubrique 1</v>
      </c>
      <c r="C13" s="173"/>
      <c r="D13" s="192"/>
      <c r="E13" s="192"/>
      <c r="F13" s="192"/>
      <c r="G13" s="192"/>
      <c r="H13" s="192"/>
      <c r="I13" s="236">
        <f t="shared" si="1"/>
        <v>0</v>
      </c>
      <c r="J13" s="235" t="s">
        <v>2693</v>
      </c>
    </row>
    <row r="14" spans="1:10" s="108" customFormat="1" ht="14.5" x14ac:dyDescent="0.35">
      <c r="B14" s="223" t="str">
        <f>IF(lang=1,labels!E56,IF(lang=2,labels!F56,"set lang"))</f>
        <v>2.2 Sous-rubrique 2</v>
      </c>
      <c r="C14" s="173"/>
      <c r="D14" s="192"/>
      <c r="E14" s="192"/>
      <c r="F14" s="192"/>
      <c r="G14" s="192"/>
      <c r="H14" s="192"/>
      <c r="I14" s="236">
        <f t="shared" si="1"/>
        <v>0</v>
      </c>
    </row>
    <row r="15" spans="1:10" s="108" customFormat="1" ht="14.5" x14ac:dyDescent="0.35">
      <c r="B15" s="223" t="str">
        <f>IF(lang=1,labels!E57,IF(lang=2,labels!F57,"set lang"))</f>
        <v>2.x Sous-rubrique x</v>
      </c>
      <c r="C15" s="173"/>
      <c r="D15" s="192"/>
      <c r="E15" s="192"/>
      <c r="F15" s="192"/>
      <c r="G15" s="192"/>
      <c r="H15" s="192"/>
      <c r="I15" s="236">
        <f t="shared" si="1"/>
        <v>0</v>
      </c>
    </row>
    <row r="16" spans="1:10" s="108" customFormat="1" ht="14.5" x14ac:dyDescent="0.35">
      <c r="B16" s="223"/>
      <c r="C16" s="173"/>
      <c r="D16" s="192"/>
      <c r="E16" s="192"/>
      <c r="F16" s="192"/>
      <c r="G16" s="192"/>
      <c r="H16" s="192"/>
      <c r="I16" s="236"/>
    </row>
    <row r="17" spans="1:21" ht="14.5" x14ac:dyDescent="0.3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5" x14ac:dyDescent="0.35">
      <c r="B18" s="224" t="str">
        <f>IF(lang=1,labels!E59,IF(lang=2,labels!F59,"set lang"))</f>
        <v>3.1 Sous-rubrique 1</v>
      </c>
      <c r="C18" s="174"/>
      <c r="D18" s="192"/>
      <c r="E18" s="192"/>
      <c r="F18" s="192"/>
      <c r="G18" s="192"/>
      <c r="H18" s="192"/>
      <c r="I18" s="236">
        <f t="shared" si="1"/>
        <v>0</v>
      </c>
    </row>
    <row r="19" spans="1:21" s="108" customFormat="1" ht="14.5" x14ac:dyDescent="0.35">
      <c r="B19" s="223" t="str">
        <f>IF(lang=1,labels!E60,IF(lang=2,labels!F60,"set lang"))</f>
        <v>3.2 Sous-rubrique 2</v>
      </c>
      <c r="C19" s="173"/>
      <c r="D19" s="192"/>
      <c r="E19" s="192"/>
      <c r="F19" s="192"/>
      <c r="G19" s="192"/>
      <c r="H19" s="192"/>
      <c r="I19" s="236">
        <f t="shared" si="1"/>
        <v>0</v>
      </c>
    </row>
    <row r="20" spans="1:21" s="108" customFormat="1" ht="14.5" x14ac:dyDescent="0.35">
      <c r="B20" s="223" t="str">
        <f>IF(lang=1,labels!E61,IF(lang=2,labels!F61,"set lang"))</f>
        <v>3.x Sous-rubrique x</v>
      </c>
      <c r="C20" s="173"/>
      <c r="D20" s="192"/>
      <c r="E20" s="192"/>
      <c r="F20" s="192"/>
      <c r="G20" s="192"/>
      <c r="H20" s="192"/>
      <c r="I20" s="236">
        <f t="shared" si="1"/>
        <v>0</v>
      </c>
    </row>
    <row r="21" spans="1:21" s="108" customFormat="1" ht="14.5" x14ac:dyDescent="0.35">
      <c r="B21" s="223"/>
      <c r="C21" s="173"/>
      <c r="D21" s="192"/>
      <c r="E21" s="192"/>
      <c r="F21" s="192"/>
      <c r="G21" s="192"/>
      <c r="H21" s="192"/>
      <c r="I21" s="236"/>
    </row>
    <row r="22" spans="1:21" ht="14.5" x14ac:dyDescent="0.35">
      <c r="A22" s="8" t="s">
        <v>2691</v>
      </c>
      <c r="B22" s="56"/>
      <c r="C22" s="56"/>
      <c r="K22" s="180" t="s">
        <v>2683</v>
      </c>
    </row>
    <row r="23" spans="1:21" ht="18" hidden="1" customHeight="1" x14ac:dyDescent="0.35">
      <c r="K23" s="180" t="s">
        <v>2684</v>
      </c>
    </row>
    <row r="24" spans="1:21" ht="0" hidden="1" customHeight="1" x14ac:dyDescent="0.35">
      <c r="K24" s="180" t="s">
        <v>2685</v>
      </c>
    </row>
    <row r="25" spans="1:21" ht="15" hidden="1" customHeight="1" x14ac:dyDescent="0.35">
      <c r="B25" s="142" t="s">
        <v>2589</v>
      </c>
      <c r="C25" s="142"/>
      <c r="K25" s="180" t="s">
        <v>2686</v>
      </c>
    </row>
    <row r="26" spans="1:21" ht="15" customHeight="1" x14ac:dyDescent="0.35">
      <c r="B26" s="8" t="str">
        <f>IF(lang=1,labels!E62,IF(lang=2,labels!F62,"set lang"))</f>
        <v>Salaire du personnel : montants bruts incluant les charges de sécurité sociale et les autres coûts liés</v>
      </c>
    </row>
    <row r="27" spans="1:21" s="180" customFormat="1" ht="15" customHeight="1" x14ac:dyDescent="0.35"/>
    <row r="28" spans="1:21" s="180" customFormat="1" ht="15" hidden="1" customHeight="1" x14ac:dyDescent="0.3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5">
      <c r="D29" s="221" t="str">
        <f>IF(lang=2,K24,K25)</f>
        <v>Indiquez les montants dans les colonnes jaunes.</v>
      </c>
      <c r="E29" s="70"/>
      <c r="F29" s="70"/>
    </row>
    <row r="30" spans="1:21" s="180" customFormat="1" ht="15" hidden="1" customHeight="1" x14ac:dyDescent="0.35"/>
    <row r="31" spans="1:21" s="180" customFormat="1" ht="15" hidden="1" customHeight="1" x14ac:dyDescent="0.3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3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25" workbookViewId="0">
      <selection activeCell="T25" sqref="T25"/>
    </sheetView>
  </sheetViews>
  <sheetFormatPr baseColWidth="10" defaultColWidth="0" defaultRowHeight="14.5" zeroHeight="1" x14ac:dyDescent="0.35"/>
  <cols>
    <col min="1" max="1" width="7.7265625" style="66" hidden="1" customWidth="1"/>
    <col min="2" max="8" width="2.453125" style="66" customWidth="1"/>
    <col min="9" max="9" width="2.453125" style="66" hidden="1" customWidth="1"/>
    <col min="10" max="14" width="2.453125" style="66" customWidth="1"/>
    <col min="15" max="20" width="15.7265625" style="66" customWidth="1"/>
    <col min="21" max="21" width="2.453125" style="66" customWidth="1"/>
    <col min="22" max="24" width="9.1796875" style="66" hidden="1" customWidth="1"/>
    <col min="25" max="25" width="11" style="66" hidden="1" customWidth="1"/>
    <col min="26" max="26" width="33.81640625" style="66" hidden="1" customWidth="1"/>
    <col min="27" max="28" width="11" style="66" hidden="1" customWidth="1"/>
    <col min="29" max="29" width="9.1796875" style="66" hidden="1" customWidth="1"/>
    <col min="30" max="30" width="15" style="66" hidden="1" customWidth="1"/>
    <col min="31" max="31" width="9.1796875" style="66" hidden="1" customWidth="1"/>
    <col min="32" max="34" width="9.1796875" style="139" hidden="1" customWidth="1"/>
    <col min="35" max="35" width="9.1796875" style="66" hidden="1" customWidth="1"/>
    <col min="36" max="36" width="11" style="66" hidden="1" customWidth="1"/>
    <col min="37" max="37" width="19.54296875" style="66" hidden="1" customWidth="1"/>
    <col min="38" max="16384" width="9.1796875" style="66" hidden="1"/>
  </cols>
  <sheetData>
    <row r="1" spans="1:37" s="111" customFormat="1" ht="15" hidden="1" thickBot="1" x14ac:dyDescent="0.4">
      <c r="AF1" s="139"/>
      <c r="AG1" s="139"/>
      <c r="AH1" s="139"/>
    </row>
    <row r="2" spans="1:37" ht="15" hidden="1" customHeight="1" x14ac:dyDescent="0.3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4">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4">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4">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303" t="str">
        <f>IF(lang=1,labels!E133,IF(lang=2,labels!F133,"set lang"))</f>
        <v>RUBRIQUES</v>
      </c>
      <c r="C7" s="341"/>
      <c r="D7" s="341"/>
      <c r="E7" s="341"/>
      <c r="F7" s="341"/>
      <c r="G7" s="341"/>
      <c r="H7" s="341"/>
      <c r="I7" s="341"/>
      <c r="J7" s="341"/>
      <c r="K7" s="341"/>
      <c r="L7" s="341"/>
      <c r="M7" s="341"/>
      <c r="N7" s="342"/>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5">
      <c r="A8" s="4" t="s">
        <v>487</v>
      </c>
      <c r="B8" s="294" t="str">
        <f>IF(lang=1,labels!E134,IF(lang=2,labels!F134,"set lang"))</f>
        <v>1. TOTAL PARTENAIRES</v>
      </c>
      <c r="C8" s="343"/>
      <c r="D8" s="343"/>
      <c r="E8" s="343"/>
      <c r="F8" s="343"/>
      <c r="G8" s="343"/>
      <c r="H8" s="343"/>
      <c r="I8" s="343"/>
      <c r="J8" s="343"/>
      <c r="K8" s="343"/>
      <c r="L8" s="343"/>
      <c r="M8" s="343"/>
      <c r="N8" s="344"/>
      <c r="O8" s="244">
        <f ca="1">SUMIFS(Table1[amount],Table1[year],O$7,Table1[item],$A8)</f>
        <v>91884.3</v>
      </c>
      <c r="P8" s="244">
        <f ca="1">SUMIFS(Table1[amount],Table1[year],P$7,Table1[item],$A8)</f>
        <v>88505.42</v>
      </c>
      <c r="Q8" s="244">
        <f ca="1">SUMIFS(Table1[amount],Table1[year],Q$7,Table1[item],$A8)</f>
        <v>85223.3</v>
      </c>
      <c r="R8" s="244">
        <f ca="1">SUMIFS(Table1[amount],Table1[year],R$7,Table1[item],$A8)</f>
        <v>84066</v>
      </c>
      <c r="S8" s="244">
        <f ca="1">SUMIFS(Table1[amount],Table1[year],S$7,Table1[item],$A8)</f>
        <v>78851</v>
      </c>
      <c r="T8" s="245">
        <f ca="1">SUMIFS(Table1[amount],Table1[year],T$7,Table1[item],$A8)</f>
        <v>428530.02</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46668.3</v>
      </c>
      <c r="AE8" s="72">
        <f>IF(VLOOKUP(Table1[[#This Row],[sheet]],Prg!$A$7:$J$31,10,FALSE)="","",VLOOKUP(Table1[[#This Row],[sheet]],Prg!$A$7:$J$31,10,FALSE)*1)</f>
        <v>1</v>
      </c>
      <c r="AF8" s="72" t="str">
        <f>VLOOKUP(Table1[[#This Row],[sheet]],Prg!$A$7:$J$31,5,FALSE)</f>
        <v>GUATEMALA</v>
      </c>
      <c r="AG8" s="72">
        <f>ROW()</f>
        <v>8</v>
      </c>
      <c r="AI8" s="66">
        <v>1</v>
      </c>
      <c r="AJ8" s="66">
        <f>COUNTIF(Table1[sheet],Table3[[#This Row],[check]])</f>
        <v>180</v>
      </c>
    </row>
    <row r="9" spans="1:37" x14ac:dyDescent="0.35">
      <c r="A9" s="4" t="s">
        <v>488</v>
      </c>
      <c r="B9" s="291" t="str">
        <f>IF(lang=1,labels!E135,IF(lang=2,labels!F135,"set lang"))</f>
        <v>1.1 Investissements</v>
      </c>
      <c r="C9" s="339"/>
      <c r="D9" s="339"/>
      <c r="E9" s="339"/>
      <c r="F9" s="339"/>
      <c r="G9" s="339"/>
      <c r="H9" s="339"/>
      <c r="I9" s="339"/>
      <c r="J9" s="339"/>
      <c r="K9" s="339"/>
      <c r="L9" s="339"/>
      <c r="M9" s="339"/>
      <c r="N9" s="340"/>
      <c r="O9" s="242">
        <f ca="1">SUMIFS(Table1[amount],Table1[year],O$7,Table1[item],$A9)</f>
        <v>2500</v>
      </c>
      <c r="P9" s="242">
        <f ca="1">SUMIFS(Table1[amount],Table1[year],P$7,Table1[item],$A9)</f>
        <v>500</v>
      </c>
      <c r="Q9" s="242">
        <f ca="1">SUMIFS(Table1[amount],Table1[year],Q$7,Table1[item],$A9)</f>
        <v>1000</v>
      </c>
      <c r="R9" s="242">
        <f ca="1">SUMIFS(Table1[amount],Table1[year],R$7,Table1[item],$A9)</f>
        <v>2500</v>
      </c>
      <c r="S9" s="242">
        <f ca="1">SUMIFS(Table1[amount],Table1[year],S$7,Table1[item],$A9)</f>
        <v>2500</v>
      </c>
      <c r="T9" s="246">
        <f ca="1">SUMIFS(Table1[amount],Table1[year],T$7,Table1[item],$A9)</f>
        <v>9000</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1000</v>
      </c>
      <c r="AE9" s="72">
        <f>IF(VLOOKUP(Table1[[#This Row],[sheet]],Prg!$A$7:$J$31,10,FALSE)="","",VLOOKUP(Table1[[#This Row],[sheet]],Prg!$A$7:$J$31,10,FALSE)*1)</f>
        <v>1</v>
      </c>
      <c r="AF9" s="72" t="str">
        <f>VLOOKUP(Table1[[#This Row],[sheet]],Prg!$A$7:$J$31,5,FALSE)</f>
        <v>GUATEMALA</v>
      </c>
      <c r="AG9" s="72">
        <f>ROW()</f>
        <v>9</v>
      </c>
      <c r="AI9" s="66">
        <v>2</v>
      </c>
      <c r="AJ9" s="66">
        <f>COUNTIF(Table1[sheet],Table3[[#This Row],[check]])</f>
        <v>180</v>
      </c>
    </row>
    <row r="10" spans="1:37" x14ac:dyDescent="0.35">
      <c r="A10" s="4" t="s">
        <v>489</v>
      </c>
      <c r="B10" s="291" t="str">
        <f>IF(lang=1,labels!E136,IF(lang=2,labels!F136,"set lang"))</f>
        <v>1.2 Fonctionnement</v>
      </c>
      <c r="C10" s="339"/>
      <c r="D10" s="339"/>
      <c r="E10" s="339"/>
      <c r="F10" s="339"/>
      <c r="G10" s="339"/>
      <c r="H10" s="339"/>
      <c r="I10" s="339"/>
      <c r="J10" s="339"/>
      <c r="K10" s="339"/>
      <c r="L10" s="339"/>
      <c r="M10" s="339"/>
      <c r="N10" s="340"/>
      <c r="O10" s="242">
        <f ca="1">SUMIFS(Table1[amount],Table1[year],O$7,Table1[item],$A10)</f>
        <v>53343.119999999995</v>
      </c>
      <c r="P10" s="242">
        <f ca="1">SUMIFS(Table1[amount],Table1[year],P$7,Table1[item],$A10)</f>
        <v>51964.240000000005</v>
      </c>
      <c r="Q10" s="242">
        <f ca="1">SUMIFS(Table1[amount],Table1[year],Q$7,Table1[item],$A10)</f>
        <v>48182.119999999995</v>
      </c>
      <c r="R10" s="242">
        <f ca="1">SUMIFS(Table1[amount],Table1[year],R$7,Table1[item],$A10)</f>
        <v>45524.82</v>
      </c>
      <c r="S10" s="242">
        <f ca="1">SUMIFS(Table1[amount],Table1[year],S$7,Table1[item],$A10)</f>
        <v>40309.82</v>
      </c>
      <c r="T10" s="246">
        <f ca="1">SUMIFS(Table1[amount],Table1[year],T$7,Table1[item],$A10)</f>
        <v>239324.12</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25427.119999999999</v>
      </c>
      <c r="AE10" s="72">
        <f>IF(VLOOKUP(Table1[[#This Row],[sheet]],Prg!$A$7:$J$31,10,FALSE)="","",VLOOKUP(Table1[[#This Row],[sheet]],Prg!$A$7:$J$31,10,FALSE)*1)</f>
        <v>1</v>
      </c>
      <c r="AF10" s="72" t="str">
        <f>VLOOKUP(Table1[[#This Row],[sheet]],Prg!$A$7:$J$31,5,FALSE)</f>
        <v>GUATEMALA</v>
      </c>
      <c r="AG10" s="72">
        <f>ROW()</f>
        <v>10</v>
      </c>
      <c r="AI10" s="66">
        <v>3</v>
      </c>
      <c r="AJ10" s="66">
        <f>COUNTIF(Table1[sheet],Table3[[#This Row],[check]])</f>
        <v>180</v>
      </c>
    </row>
    <row r="11" spans="1:37" x14ac:dyDescent="0.35">
      <c r="A11" s="4" t="s">
        <v>490</v>
      </c>
      <c r="B11" s="291" t="str">
        <f>IF(lang=1,labels!E137,IF(lang=2,labels!F137,"set lang"))</f>
        <v>1.3 Personnel</v>
      </c>
      <c r="C11" s="339"/>
      <c r="D11" s="339"/>
      <c r="E11" s="339"/>
      <c r="F11" s="339"/>
      <c r="G11" s="339"/>
      <c r="H11" s="339"/>
      <c r="I11" s="339"/>
      <c r="J11" s="339"/>
      <c r="K11" s="339"/>
      <c r="L11" s="339"/>
      <c r="M11" s="339"/>
      <c r="N11" s="340"/>
      <c r="O11" s="242">
        <f ca="1">SUMIFS(Table1[amount],Table1[year],O$7,Table1[item],$A11)</f>
        <v>36041.18</v>
      </c>
      <c r="P11" s="242">
        <f ca="1">SUMIFS(Table1[amount],Table1[year],P$7,Table1[item],$A11)</f>
        <v>36041.18</v>
      </c>
      <c r="Q11" s="242">
        <f ca="1">SUMIFS(Table1[amount],Table1[year],Q$7,Table1[item],$A11)</f>
        <v>36041.18</v>
      </c>
      <c r="R11" s="242">
        <f ca="1">SUMIFS(Table1[amount],Table1[year],R$7,Table1[item],$A11)</f>
        <v>36041.18</v>
      </c>
      <c r="S11" s="242">
        <f ca="1">SUMIFS(Table1[amount],Table1[year],S$7,Table1[item],$A11)</f>
        <v>36041.18</v>
      </c>
      <c r="T11" s="246">
        <f ca="1">SUMIFS(Table1[amount],Table1[year],T$7,Table1[item],$A11)</f>
        <v>180205.9</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20241.18</v>
      </c>
      <c r="AE11" s="72">
        <f>IF(VLOOKUP(Table1[[#This Row],[sheet]],Prg!$A$7:$J$31,10,FALSE)="","",VLOOKUP(Table1[[#This Row],[sheet]],Prg!$A$7:$J$31,10,FALSE)*1)</f>
        <v>1</v>
      </c>
      <c r="AF11" s="72" t="str">
        <f>VLOOKUP(Table1[[#This Row],[sheet]],Prg!$A$7:$J$31,5,FALSE)</f>
        <v>GUATEMALA</v>
      </c>
      <c r="AG11" s="72">
        <f>ROW()</f>
        <v>11</v>
      </c>
      <c r="AI11" s="66">
        <v>4</v>
      </c>
      <c r="AJ11" s="66">
        <f>COUNTIF(Table1[sheet],Table3[[#This Row],[check]])</f>
        <v>180</v>
      </c>
    </row>
    <row r="12" spans="1:37" x14ac:dyDescent="0.35">
      <c r="A12" s="4" t="s">
        <v>491</v>
      </c>
      <c r="B12" s="294" t="str">
        <f>IF(lang=1,labels!E138,IF(lang=2,labels!F138,"set lang"))</f>
        <v>2. TOTAL COLLABORATIONS</v>
      </c>
      <c r="C12" s="343"/>
      <c r="D12" s="343"/>
      <c r="E12" s="343"/>
      <c r="F12" s="343"/>
      <c r="G12" s="343"/>
      <c r="H12" s="343"/>
      <c r="I12" s="343"/>
      <c r="J12" s="343"/>
      <c r="K12" s="343"/>
      <c r="L12" s="343"/>
      <c r="M12" s="343"/>
      <c r="N12" s="344"/>
      <c r="O12" s="244">
        <f ca="1">SUMIFS(Table1[amount],Table1[year],O$7,Table1[item],$A12)</f>
        <v>0</v>
      </c>
      <c r="P12" s="244">
        <f ca="1">SUMIFS(Table1[amount],Table1[year],P$7,Table1[item],$A12)</f>
        <v>0</v>
      </c>
      <c r="Q12" s="244">
        <f ca="1">SUMIFS(Table1[amount],Table1[year],Q$7,Table1[item],$A12)</f>
        <v>0</v>
      </c>
      <c r="R12" s="244">
        <f ca="1">SUMIFS(Table1[amount],Table1[year],R$7,Table1[item],$A12)</f>
        <v>0</v>
      </c>
      <c r="S12" s="244">
        <f ca="1">SUMIFS(Table1[amount],Table1[year],S$7,Table1[item],$A12)</f>
        <v>0</v>
      </c>
      <c r="T12" s="245">
        <f ca="1">SUMIFS(Table1[amount],Table1[year],T$7,Table1[item],$A12)</f>
        <v>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GUATEMALA</v>
      </c>
      <c r="AG12" s="72">
        <f>ROW()</f>
        <v>12</v>
      </c>
      <c r="AI12" s="66">
        <v>5</v>
      </c>
      <c r="AJ12" s="66">
        <f>COUNTIF(Table1[sheet],Table3[[#This Row],[check]])</f>
        <v>180</v>
      </c>
    </row>
    <row r="13" spans="1:37" x14ac:dyDescent="0.35">
      <c r="A13" s="4" t="s">
        <v>492</v>
      </c>
      <c r="B13" s="291" t="str">
        <f>IF(lang=1,labels!E139,IF(lang=2,labels!F139,"set lang"))</f>
        <v>2.1 Investissements</v>
      </c>
      <c r="C13" s="339"/>
      <c r="D13" s="339"/>
      <c r="E13" s="339"/>
      <c r="F13" s="339"/>
      <c r="G13" s="339"/>
      <c r="H13" s="339"/>
      <c r="I13" s="339"/>
      <c r="J13" s="339"/>
      <c r="K13" s="339"/>
      <c r="L13" s="339"/>
      <c r="M13" s="339"/>
      <c r="N13" s="340"/>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GUATEMALA</v>
      </c>
      <c r="AG13" s="72">
        <f>ROW()</f>
        <v>13</v>
      </c>
      <c r="AI13" s="66">
        <v>6</v>
      </c>
      <c r="AJ13" s="66">
        <f>COUNTIF(Table1[sheet],Table3[[#This Row],[check]])</f>
        <v>180</v>
      </c>
    </row>
    <row r="14" spans="1:37" x14ac:dyDescent="0.35">
      <c r="A14" s="4" t="s">
        <v>493</v>
      </c>
      <c r="B14" s="291" t="str">
        <f>IF(lang=1,labels!E140,IF(lang=2,labels!F140,"set lang"))</f>
        <v>2.2 Fonctionnement</v>
      </c>
      <c r="C14" s="339"/>
      <c r="D14" s="339"/>
      <c r="E14" s="339"/>
      <c r="F14" s="339"/>
      <c r="G14" s="339"/>
      <c r="H14" s="339"/>
      <c r="I14" s="339"/>
      <c r="J14" s="339"/>
      <c r="K14" s="339"/>
      <c r="L14" s="339"/>
      <c r="M14" s="339"/>
      <c r="N14" s="340"/>
      <c r="O14" s="242">
        <f ca="1">SUMIFS(Table1[amount],Table1[year],O$7,Table1[item],$A14)</f>
        <v>0</v>
      </c>
      <c r="P14" s="242">
        <f ca="1">SUMIFS(Table1[amount],Table1[year],P$7,Table1[item],$A14)</f>
        <v>0</v>
      </c>
      <c r="Q14" s="242">
        <f ca="1">SUMIFS(Table1[amount],Table1[year],Q$7,Table1[item],$A14)</f>
        <v>0</v>
      </c>
      <c r="R14" s="242">
        <f ca="1">SUMIFS(Table1[amount],Table1[year],R$7,Table1[item],$A14)</f>
        <v>0</v>
      </c>
      <c r="S14" s="242">
        <f ca="1">SUMIFS(Table1[amount],Table1[year],S$7,Table1[item],$A14)</f>
        <v>0</v>
      </c>
      <c r="T14" s="246">
        <f ca="1">SUMIFS(Table1[amount],Table1[year],T$7,Table1[item],$A14)</f>
        <v>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GUATEMALA</v>
      </c>
      <c r="AG14" s="72">
        <f>ROW()</f>
        <v>14</v>
      </c>
      <c r="AI14" s="66">
        <v>7</v>
      </c>
      <c r="AJ14" s="66">
        <f>COUNTIF(Table1[sheet],Table3[[#This Row],[check]])</f>
        <v>180</v>
      </c>
    </row>
    <row r="15" spans="1:37" x14ac:dyDescent="0.35">
      <c r="A15" s="4" t="s">
        <v>494</v>
      </c>
      <c r="B15" s="291" t="str">
        <f>IF(lang=1,labels!E141,IF(lang=2,labels!F141,"set lang"))</f>
        <v>2.3 Personnel</v>
      </c>
      <c r="C15" s="339"/>
      <c r="D15" s="339"/>
      <c r="E15" s="339"/>
      <c r="F15" s="339"/>
      <c r="G15" s="339"/>
      <c r="H15" s="339"/>
      <c r="I15" s="339"/>
      <c r="J15" s="339"/>
      <c r="K15" s="339"/>
      <c r="L15" s="339"/>
      <c r="M15" s="339"/>
      <c r="N15" s="340"/>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GUATEMALA</v>
      </c>
      <c r="AG15" s="72">
        <f>ROW()</f>
        <v>15</v>
      </c>
      <c r="AI15" s="66">
        <v>8</v>
      </c>
      <c r="AJ15" s="66">
        <f>COUNTIF(Table1[sheet],Table3[[#This Row],[check]])</f>
        <v>180</v>
      </c>
    </row>
    <row r="16" spans="1:37" x14ac:dyDescent="0.35">
      <c r="A16" s="4" t="s">
        <v>495</v>
      </c>
      <c r="B16" s="294" t="str">
        <f>IF(lang=1,labels!E142,IF(lang=2,labels!F142,"set lang"))</f>
        <v>3. TOTAL BUREAU LOCAL</v>
      </c>
      <c r="C16" s="343"/>
      <c r="D16" s="343"/>
      <c r="E16" s="343"/>
      <c r="F16" s="343"/>
      <c r="G16" s="343"/>
      <c r="H16" s="343"/>
      <c r="I16" s="343"/>
      <c r="J16" s="343"/>
      <c r="K16" s="343"/>
      <c r="L16" s="343"/>
      <c r="M16" s="343"/>
      <c r="N16" s="344"/>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GUATEMALA</v>
      </c>
      <c r="AG16" s="72">
        <f>ROW()</f>
        <v>16</v>
      </c>
      <c r="AI16" s="66">
        <v>9</v>
      </c>
      <c r="AJ16" s="66">
        <f>COUNTIF(Table1[sheet],Table3[[#This Row],[check]])</f>
        <v>180</v>
      </c>
    </row>
    <row r="17" spans="1:36" x14ac:dyDescent="0.35">
      <c r="A17" s="4" t="s">
        <v>496</v>
      </c>
      <c r="B17" s="291" t="str">
        <f>IF(lang=1,labels!E143,IF(lang=2,labels!F143,"set lang"))</f>
        <v>3.1 Investissements</v>
      </c>
      <c r="C17" s="339"/>
      <c r="D17" s="339"/>
      <c r="E17" s="339"/>
      <c r="F17" s="339"/>
      <c r="G17" s="339"/>
      <c r="H17" s="339"/>
      <c r="I17" s="339"/>
      <c r="J17" s="339"/>
      <c r="K17" s="339"/>
      <c r="L17" s="339"/>
      <c r="M17" s="339"/>
      <c r="N17" s="340"/>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GUATEMALA</v>
      </c>
      <c r="AG17" s="72">
        <f>ROW()</f>
        <v>17</v>
      </c>
      <c r="AI17" s="66">
        <v>10</v>
      </c>
      <c r="AJ17" s="66">
        <f>COUNTIF(Table1[sheet],Table3[[#This Row],[check]])</f>
        <v>180</v>
      </c>
    </row>
    <row r="18" spans="1:36" x14ac:dyDescent="0.35">
      <c r="A18" s="4" t="s">
        <v>497</v>
      </c>
      <c r="B18" s="291" t="str">
        <f>IF(lang=1,labels!E144,IF(lang=2,labels!F144,"set lang"))</f>
        <v>3.2 Fonctionnement</v>
      </c>
      <c r="C18" s="339"/>
      <c r="D18" s="339"/>
      <c r="E18" s="339"/>
      <c r="F18" s="339"/>
      <c r="G18" s="339"/>
      <c r="H18" s="339"/>
      <c r="I18" s="339"/>
      <c r="J18" s="339"/>
      <c r="K18" s="339"/>
      <c r="L18" s="339"/>
      <c r="M18" s="339"/>
      <c r="N18" s="340"/>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GUATEMALA</v>
      </c>
      <c r="AG18" s="72">
        <f>ROW()</f>
        <v>18</v>
      </c>
      <c r="AI18" s="66">
        <v>11</v>
      </c>
      <c r="AJ18" s="66">
        <f>COUNTIF(Table1[sheet],Table3[[#This Row],[check]])</f>
        <v>180</v>
      </c>
    </row>
    <row r="19" spans="1:36" x14ac:dyDescent="0.35">
      <c r="A19" s="4" t="s">
        <v>498</v>
      </c>
      <c r="B19" s="291" t="str">
        <f>IF(lang=1,labels!E145,IF(lang=2,labels!F145,"set lang"))</f>
        <v>3.3 Personnel</v>
      </c>
      <c r="C19" s="339"/>
      <c r="D19" s="339"/>
      <c r="E19" s="339"/>
      <c r="F19" s="339"/>
      <c r="G19" s="339"/>
      <c r="H19" s="339"/>
      <c r="I19" s="339"/>
      <c r="J19" s="339"/>
      <c r="K19" s="339"/>
      <c r="L19" s="339"/>
      <c r="M19" s="339"/>
      <c r="N19" s="340"/>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GUATEMALA</v>
      </c>
      <c r="AG19" s="72">
        <f>ROW()</f>
        <v>19</v>
      </c>
      <c r="AI19" s="66">
        <v>12</v>
      </c>
      <c r="AJ19" s="66">
        <f>COUNTIF(Table1[sheet],Table3[[#This Row],[check]])</f>
        <v>180</v>
      </c>
    </row>
    <row r="20" spans="1:36" x14ac:dyDescent="0.35">
      <c r="A20" s="4" t="s">
        <v>499</v>
      </c>
      <c r="B20" s="294" t="str">
        <f>IF(lang=1,labels!E146,IF(lang=2,labels!F146,"set lang"))</f>
        <v>4. TOTAL SIÈGE</v>
      </c>
      <c r="C20" s="343"/>
      <c r="D20" s="343"/>
      <c r="E20" s="343"/>
      <c r="F20" s="343"/>
      <c r="G20" s="343"/>
      <c r="H20" s="343"/>
      <c r="I20" s="343"/>
      <c r="J20" s="343"/>
      <c r="K20" s="343"/>
      <c r="L20" s="343"/>
      <c r="M20" s="343"/>
      <c r="N20" s="344"/>
      <c r="O20" s="244">
        <f ca="1">SUMIFS(Table1[amount],Table1[year],O$7,Table1[item],$A20)</f>
        <v>46431</v>
      </c>
      <c r="P20" s="244">
        <f ca="1">SUMIFS(Table1[amount],Table1[year],P$7,Table1[item],$A20)</f>
        <v>52874</v>
      </c>
      <c r="Q20" s="244">
        <f ca="1">SUMIFS(Table1[amount],Table1[year],Q$7,Table1[item],$A20)</f>
        <v>62217</v>
      </c>
      <c r="R20" s="244">
        <f ca="1">SUMIFS(Table1[amount],Table1[year],R$7,Table1[item],$A20)</f>
        <v>66438</v>
      </c>
      <c r="S20" s="244">
        <f ca="1">SUMIFS(Table1[amount],Table1[year],S$7,Table1[item],$A20)</f>
        <v>74713.5</v>
      </c>
      <c r="T20" s="245">
        <f ca="1">SUMIFS(Table1[amount],Table1[year],T$7,Table1[item],$A20)</f>
        <v>302673.5</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0</v>
      </c>
      <c r="AE20" s="72">
        <f>IF(VLOOKUP(Table1[[#This Row],[sheet]],Prg!$A$7:$J$31,10,FALSE)="","",VLOOKUP(Table1[[#This Row],[sheet]],Prg!$A$7:$J$31,10,FALSE)*1)</f>
        <v>1</v>
      </c>
      <c r="AF20" s="72" t="str">
        <f>VLOOKUP(Table1[[#This Row],[sheet]],Prg!$A$7:$J$31,5,FALSE)</f>
        <v>GUATEMALA</v>
      </c>
      <c r="AG20" s="72">
        <f>ROW()</f>
        <v>20</v>
      </c>
      <c r="AI20" s="66">
        <v>13</v>
      </c>
      <c r="AJ20" s="66">
        <f>COUNTIF(Table1[sheet],Table3[[#This Row],[check]])</f>
        <v>180</v>
      </c>
    </row>
    <row r="21" spans="1:36" x14ac:dyDescent="0.35">
      <c r="A21" s="4" t="s">
        <v>500</v>
      </c>
      <c r="B21" s="291" t="str">
        <f>IF(lang=1,labels!E147,IF(lang=2,labels!F147,"set lang"))</f>
        <v>4.1 Investissements</v>
      </c>
      <c r="C21" s="339"/>
      <c r="D21" s="339"/>
      <c r="E21" s="339"/>
      <c r="F21" s="339"/>
      <c r="G21" s="339"/>
      <c r="H21" s="339"/>
      <c r="I21" s="339"/>
      <c r="J21" s="339"/>
      <c r="K21" s="339"/>
      <c r="L21" s="339"/>
      <c r="M21" s="339"/>
      <c r="N21" s="340"/>
      <c r="O21" s="242">
        <f ca="1">SUMIFS(Table1[amount],Table1[year],O$7,Table1[item],$A21)</f>
        <v>500</v>
      </c>
      <c r="P21" s="242">
        <f ca="1">SUMIFS(Table1[amount],Table1[year],P$7,Table1[item],$A21)</f>
        <v>500</v>
      </c>
      <c r="Q21" s="242">
        <f ca="1">SUMIFS(Table1[amount],Table1[year],Q$7,Table1[item],$A21)</f>
        <v>500</v>
      </c>
      <c r="R21" s="242">
        <f ca="1">SUMIFS(Table1[amount],Table1[year],R$7,Table1[item],$A21)</f>
        <v>500</v>
      </c>
      <c r="S21" s="242">
        <f ca="1">SUMIFS(Table1[amount],Table1[year],S$7,Table1[item],$A21)</f>
        <v>500</v>
      </c>
      <c r="T21" s="246">
        <f ca="1">SUMIFS(Table1[amount],Table1[year],T$7,Table1[item],$A21)</f>
        <v>2500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GUATEMALA</v>
      </c>
      <c r="AG21" s="72">
        <f>ROW()</f>
        <v>21</v>
      </c>
      <c r="AI21" s="66">
        <v>14</v>
      </c>
      <c r="AJ21" s="66">
        <f>COUNTIF(Table1[sheet],Table3[[#This Row],[check]])</f>
        <v>180</v>
      </c>
    </row>
    <row r="22" spans="1:36" x14ac:dyDescent="0.35">
      <c r="A22" s="4" t="s">
        <v>501</v>
      </c>
      <c r="B22" s="291" t="str">
        <f>IF(lang=1,labels!E148,IF(lang=2,labels!F148,"set lang"))</f>
        <v>4.2 Fonctionnement</v>
      </c>
      <c r="C22" s="339"/>
      <c r="D22" s="339"/>
      <c r="E22" s="339"/>
      <c r="F22" s="339"/>
      <c r="G22" s="339"/>
      <c r="H22" s="339"/>
      <c r="I22" s="339"/>
      <c r="J22" s="339"/>
      <c r="K22" s="339"/>
      <c r="L22" s="339"/>
      <c r="M22" s="339"/>
      <c r="N22" s="340"/>
      <c r="O22" s="242">
        <f ca="1">SUMIFS(Table1[amount],Table1[year],O$7,Table1[item],$A22)</f>
        <v>3750</v>
      </c>
      <c r="P22" s="242">
        <f ca="1">SUMIFS(Table1[amount],Table1[year],P$7,Table1[item],$A22)</f>
        <v>11576</v>
      </c>
      <c r="Q22" s="242">
        <f ca="1">SUMIFS(Table1[amount],Table1[year],Q$7,Table1[item],$A22)</f>
        <v>15820</v>
      </c>
      <c r="R22" s="242">
        <f ca="1">SUMIFS(Table1[amount],Table1[year],R$7,Table1[item],$A22)</f>
        <v>18566</v>
      </c>
      <c r="S22" s="242">
        <f ca="1">SUMIFS(Table1[amount],Table1[year],S$7,Table1[item],$A22)</f>
        <v>23133</v>
      </c>
      <c r="T22" s="246">
        <f ca="1">SUMIFS(Table1[amount],Table1[year],T$7,Table1[item],$A22)</f>
        <v>72845</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0</v>
      </c>
      <c r="AE22" s="72">
        <f>IF(VLOOKUP(Table1[[#This Row],[sheet]],Prg!$A$7:$J$31,10,FALSE)="","",VLOOKUP(Table1[[#This Row],[sheet]],Prg!$A$7:$J$31,10,FALSE)*1)</f>
        <v>1</v>
      </c>
      <c r="AF22" s="72" t="str">
        <f>VLOOKUP(Table1[[#This Row],[sheet]],Prg!$A$7:$J$31,5,FALSE)</f>
        <v>GUATEMALA</v>
      </c>
      <c r="AG22" s="72">
        <f>ROW()</f>
        <v>22</v>
      </c>
      <c r="AI22" s="66">
        <v>15</v>
      </c>
      <c r="AJ22" s="66">
        <f>COUNTIF(Table1[sheet],Table3[[#This Row],[check]])</f>
        <v>180</v>
      </c>
    </row>
    <row r="23" spans="1:36" ht="15" thickBot="1" x14ac:dyDescent="0.4">
      <c r="A23" s="4" t="s">
        <v>502</v>
      </c>
      <c r="B23" s="285" t="str">
        <f>IF(lang=1,labels!E149,IF(lang=2,labels!F149,"set lang"))</f>
        <v>4.3 Personnel</v>
      </c>
      <c r="C23" s="348"/>
      <c r="D23" s="348"/>
      <c r="E23" s="348"/>
      <c r="F23" s="348"/>
      <c r="G23" s="348"/>
      <c r="H23" s="348"/>
      <c r="I23" s="348"/>
      <c r="J23" s="348"/>
      <c r="K23" s="348"/>
      <c r="L23" s="348"/>
      <c r="M23" s="348"/>
      <c r="N23" s="349"/>
      <c r="O23" s="243">
        <f ca="1">SUMIFS(Table1[amount],Table1[year],O$7,Table1[item],$A23)</f>
        <v>42181</v>
      </c>
      <c r="P23" s="243">
        <f ca="1">SUMIFS(Table1[amount],Table1[year],P$7,Table1[item],$A23)</f>
        <v>40798</v>
      </c>
      <c r="Q23" s="243">
        <f ca="1">SUMIFS(Table1[amount],Table1[year],Q$7,Table1[item],$A23)</f>
        <v>45897</v>
      </c>
      <c r="R23" s="243">
        <f ca="1">SUMIFS(Table1[amount],Table1[year],R$7,Table1[item],$A23)</f>
        <v>47372</v>
      </c>
      <c r="S23" s="243">
        <f ca="1">SUMIFS(Table1[amount],Table1[year],S$7,Table1[item],$A23)</f>
        <v>51080.5</v>
      </c>
      <c r="T23" s="246">
        <f ca="1">SUMIFS(Table1[amount],Table1[year],T$7,Table1[item],$A23)</f>
        <v>227328.5</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0</v>
      </c>
      <c r="AE23" s="72">
        <f>IF(VLOOKUP(Table1[[#This Row],[sheet]],Prg!$A$7:$J$31,10,FALSE)="","",VLOOKUP(Table1[[#This Row],[sheet]],Prg!$A$7:$J$31,10,FALSE)*1)</f>
        <v>1</v>
      </c>
      <c r="AF23" s="72" t="str">
        <f>VLOOKUP(Table1[[#This Row],[sheet]],Prg!$A$7:$J$31,5,FALSE)</f>
        <v>GUATEMALA</v>
      </c>
      <c r="AG23" s="72">
        <f>ROW()</f>
        <v>23</v>
      </c>
      <c r="AI23" s="66">
        <v>16</v>
      </c>
      <c r="AJ23" s="66">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46668.3</v>
      </c>
      <c r="AE24" s="72">
        <f>IF(VLOOKUP(Table1[[#This Row],[sheet]],Prg!$A$7:$J$31,10,FALSE)="","",VLOOKUP(Table1[[#This Row],[sheet]],Prg!$A$7:$J$31,10,FALSE)*1)</f>
        <v>1</v>
      </c>
      <c r="AF24" s="72" t="str">
        <f>VLOOKUP(Table1[[#This Row],[sheet]],Prg!$A$7:$J$31,5,FALSE)</f>
        <v>GUATEMALA</v>
      </c>
      <c r="AG24" s="72">
        <f>ROW()</f>
        <v>24</v>
      </c>
      <c r="AI24" s="66">
        <v>17</v>
      </c>
      <c r="AJ24" s="66">
        <f>COUNTIF(Table1[sheet],Table3[[#This Row],[check]])</f>
        <v>180</v>
      </c>
    </row>
    <row r="25" spans="1:36" x14ac:dyDescent="0.35">
      <c r="B25" s="350" t="str">
        <f>IF(lang=1,labels!E150,IF(lang=2,labels!F150,"set lang"))</f>
        <v>TOTAL DES COÛTS OPÉRATIONNELS</v>
      </c>
      <c r="C25" s="351"/>
      <c r="D25" s="351"/>
      <c r="E25" s="351"/>
      <c r="F25" s="351"/>
      <c r="G25" s="351"/>
      <c r="H25" s="351"/>
      <c r="I25" s="351"/>
      <c r="J25" s="351"/>
      <c r="K25" s="351"/>
      <c r="L25" s="351"/>
      <c r="M25" s="351"/>
      <c r="N25" s="352"/>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1000</v>
      </c>
      <c r="AE25" s="72">
        <f>IF(VLOOKUP(Table1[[#This Row],[sheet]],Prg!$A$7:$J$31,10,FALSE)="","",VLOOKUP(Table1[[#This Row],[sheet]],Prg!$A$7:$J$31,10,FALSE)*1)</f>
        <v>1</v>
      </c>
      <c r="AF25" s="72" t="str">
        <f>VLOOKUP(Table1[[#This Row],[sheet]],Prg!$A$7:$J$31,5,FALSE)</f>
        <v>GUATEMALA</v>
      </c>
      <c r="AG25" s="72">
        <f>ROW()</f>
        <v>25</v>
      </c>
      <c r="AI25" s="66">
        <v>18</v>
      </c>
      <c r="AJ25" s="66">
        <f>COUNTIF(Table1[sheet],Table3[[#This Row],[check]])</f>
        <v>180</v>
      </c>
    </row>
    <row r="26" spans="1:36" x14ac:dyDescent="0.35">
      <c r="A26" s="4" t="s">
        <v>473</v>
      </c>
      <c r="B26" s="353" t="str">
        <f>IF(lang=1,labels!E152,IF(lang=2,labels!F152,"set lang"))</f>
        <v>A. Achat de véhicules</v>
      </c>
      <c r="C26" s="354"/>
      <c r="D26" s="354"/>
      <c r="E26" s="354"/>
      <c r="F26" s="354"/>
      <c r="G26" s="354"/>
      <c r="H26" s="354"/>
      <c r="I26" s="354"/>
      <c r="J26" s="354"/>
      <c r="K26" s="354"/>
      <c r="L26" s="354"/>
      <c r="M26" s="354"/>
      <c r="N26" s="355"/>
      <c r="O26" s="244">
        <f ca="1">SUMIFS(Table1[amount],Table1[year],O$7,Table1[item],$A26)</f>
        <v>138315.29999999999</v>
      </c>
      <c r="P26" s="244">
        <f ca="1">SUMIFS(Table1[amount],Table1[year],P$7,Table1[item],$A26)</f>
        <v>141379.41999999998</v>
      </c>
      <c r="Q26" s="244">
        <f ca="1">SUMIFS(Table1[amount],Table1[year],Q$7,Table1[item],$A26)</f>
        <v>147440.29999999999</v>
      </c>
      <c r="R26" s="244">
        <f ca="1">SUMIFS(Table1[amount],Table1[year],R$7,Table1[item],$A26)</f>
        <v>150504</v>
      </c>
      <c r="S26" s="244">
        <f ca="1">SUMIFS(Table1[amount],Table1[year],S$7,Table1[item],$A26)</f>
        <v>153564.5</v>
      </c>
      <c r="T26" s="245">
        <f ca="1">SUMIFS(Table1[amount],Table1[year],T$7,Table1[item],$A26)</f>
        <v>731203.52</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GUATEMALA</v>
      </c>
      <c r="AG26" s="72">
        <f>ROW()</f>
        <v>26</v>
      </c>
      <c r="AI26" s="66">
        <v>19</v>
      </c>
      <c r="AJ26" s="66">
        <f>COUNTIF(Table1[sheet],Table3[[#This Row],[check]])</f>
        <v>180</v>
      </c>
    </row>
    <row r="27" spans="1:36" ht="15.5" x14ac:dyDescent="0.35">
      <c r="A27" s="4"/>
      <c r="B27" s="345" t="str">
        <f ca="1">IF(OR(O27&lt;&gt;0,P27&lt;&gt;0,Q27&lt;&gt;0,R27&lt;&gt;0,S27&lt;&gt;0,T27&lt;&gt;0),"Attention aux différences !","")</f>
        <v/>
      </c>
      <c r="C27" s="346"/>
      <c r="D27" s="346"/>
      <c r="E27" s="346"/>
      <c r="F27" s="346"/>
      <c r="G27" s="346"/>
      <c r="H27" s="346"/>
      <c r="I27" s="346"/>
      <c r="J27" s="346"/>
      <c r="K27" s="346"/>
      <c r="L27" s="346"/>
      <c r="M27" s="346"/>
      <c r="N27" s="347"/>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1000</v>
      </c>
      <c r="AE27" s="72">
        <f>IF(VLOOKUP(Table1[[#This Row],[sheet]],Prg!$A$7:$J$31,10,FALSE)="","",VLOOKUP(Table1[[#This Row],[sheet]],Prg!$A$7:$J$31,10,FALSE)*1)</f>
        <v>1</v>
      </c>
      <c r="AF27" s="72" t="str">
        <f>VLOOKUP(Table1[[#This Row],[sheet]],Prg!$A$7:$J$31,5,FALSE)</f>
        <v>GUATEMALA</v>
      </c>
      <c r="AG27" s="72">
        <f>ROW()</f>
        <v>27</v>
      </c>
      <c r="AI27" s="66">
        <v>20</v>
      </c>
      <c r="AJ27" s="66">
        <f>COUNTIF(Table1[sheet],Table3[[#This Row],[check]])</f>
        <v>180</v>
      </c>
    </row>
    <row r="28" spans="1:36" x14ac:dyDescent="0.35">
      <c r="A28" s="4" t="s">
        <v>474</v>
      </c>
      <c r="B28" s="356" t="str">
        <f>IF(lang=1,labels!E151,IF(lang=2,labels!F151,"set lang"))</f>
        <v>TOTAL INVESTISSEMENTS</v>
      </c>
      <c r="C28" s="357"/>
      <c r="D28" s="357"/>
      <c r="E28" s="357"/>
      <c r="F28" s="357"/>
      <c r="G28" s="357"/>
      <c r="H28" s="357"/>
      <c r="I28" s="357"/>
      <c r="J28" s="357"/>
      <c r="K28" s="357"/>
      <c r="L28" s="357"/>
      <c r="M28" s="357"/>
      <c r="N28" s="358"/>
      <c r="O28" s="244">
        <f ca="1">SUMIFS(Table1[amount],Table1[year],O$7,Table1[item],$A28)</f>
        <v>3000</v>
      </c>
      <c r="P28" s="244">
        <f ca="1">SUMIFS(Table1[amount],Table1[year],P$7,Table1[item],$A28)</f>
        <v>1000</v>
      </c>
      <c r="Q28" s="244">
        <f ca="1">SUMIFS(Table1[amount],Table1[year],Q$7,Table1[item],$A28)</f>
        <v>1500</v>
      </c>
      <c r="R28" s="244">
        <f ca="1">SUMIFS(Table1[amount],Table1[year],R$7,Table1[item],$A28)</f>
        <v>3000</v>
      </c>
      <c r="S28" s="244">
        <f ca="1">SUMIFS(Table1[amount],Table1[year],S$7,Table1[item],$A28)</f>
        <v>3000</v>
      </c>
      <c r="T28" s="245">
        <f ca="1">SUMIFS(Table1[amount],Table1[year],T$7,Table1[item],$A28)</f>
        <v>11500</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GUATEMALA</v>
      </c>
      <c r="AG28" s="72">
        <f>ROW()</f>
        <v>28</v>
      </c>
      <c r="AI28" s="66">
        <v>21</v>
      </c>
      <c r="AJ28" s="66">
        <f>COUNTIF(Table1[sheet],Table3[[#This Row],[check]])</f>
        <v>180</v>
      </c>
    </row>
    <row r="29" spans="1:36" x14ac:dyDescent="0.35">
      <c r="A29" s="4" t="s">
        <v>477</v>
      </c>
      <c r="B29" s="291" t="str">
        <f>IF(lang=1,labels!E152,IF(lang=2,labels!F152,"set lang"))</f>
        <v>A. Achat de véhicules</v>
      </c>
      <c r="C29" s="339"/>
      <c r="D29" s="339"/>
      <c r="E29" s="339"/>
      <c r="F29" s="339"/>
      <c r="G29" s="339"/>
      <c r="H29" s="339"/>
      <c r="I29" s="339"/>
      <c r="J29" s="339"/>
      <c r="K29" s="339"/>
      <c r="L29" s="339"/>
      <c r="M29" s="339"/>
      <c r="N29" s="340"/>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25427.119999999999</v>
      </c>
      <c r="AE29" s="72">
        <f>IF(VLOOKUP(Table1[[#This Row],[sheet]],Prg!$A$7:$J$31,10,FALSE)="","",VLOOKUP(Table1[[#This Row],[sheet]],Prg!$A$7:$J$31,10,FALSE)*1)</f>
        <v>1</v>
      </c>
      <c r="AF29" s="72" t="str">
        <f>VLOOKUP(Table1[[#This Row],[sheet]],Prg!$A$7:$J$31,5,FALSE)</f>
        <v>GUATEMALA</v>
      </c>
      <c r="AG29" s="72">
        <f>ROW()</f>
        <v>29</v>
      </c>
      <c r="AI29" s="66">
        <v>22</v>
      </c>
      <c r="AJ29" s="66">
        <f>COUNTIF(Table1[sheet],Table3[[#This Row],[check]])</f>
        <v>180</v>
      </c>
    </row>
    <row r="30" spans="1:36" x14ac:dyDescent="0.35">
      <c r="A30" s="4" t="s">
        <v>478</v>
      </c>
      <c r="B30" s="291" t="str">
        <f>IF(lang=1,labels!E153,IF(lang=2,labels!F153,"set lang"))</f>
        <v>B. Mobilier, ICT</v>
      </c>
      <c r="C30" s="339"/>
      <c r="D30" s="339"/>
      <c r="E30" s="339"/>
      <c r="F30" s="339"/>
      <c r="G30" s="339"/>
      <c r="H30" s="339"/>
      <c r="I30" s="339"/>
      <c r="J30" s="339"/>
      <c r="K30" s="339"/>
      <c r="L30" s="339"/>
      <c r="M30" s="339"/>
      <c r="N30" s="340"/>
      <c r="O30" s="242">
        <f ca="1">SUMIFS(Table1[amount],Table1[year],O$7,Table1[item],$A30)</f>
        <v>3000</v>
      </c>
      <c r="P30" s="242">
        <f ca="1">SUMIFS(Table1[amount],Table1[year],P$7,Table1[item],$A30)</f>
        <v>1000</v>
      </c>
      <c r="Q30" s="242">
        <f ca="1">SUMIFS(Table1[amount],Table1[year],Q$7,Table1[item],$A30)</f>
        <v>1500</v>
      </c>
      <c r="R30" s="242">
        <f ca="1">SUMIFS(Table1[amount],Table1[year],R$7,Table1[item],$A30)</f>
        <v>3000</v>
      </c>
      <c r="S30" s="242">
        <f ca="1">SUMIFS(Table1[amount],Table1[year],S$7,Table1[item],$A30)</f>
        <v>3000</v>
      </c>
      <c r="T30" s="246">
        <f ca="1">SUMIFS(Table1[amount],Table1[year],T$7,Table1[item],$A30)</f>
        <v>11500</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0</v>
      </c>
      <c r="AE30" s="72">
        <f>IF(VLOOKUP(Table1[[#This Row],[sheet]],Prg!$A$7:$J$31,10,FALSE)="","",VLOOKUP(Table1[[#This Row],[sheet]],Prg!$A$7:$J$31,10,FALSE)*1)</f>
        <v>1</v>
      </c>
      <c r="AF30" s="72" t="str">
        <f>VLOOKUP(Table1[[#This Row],[sheet]],Prg!$A$7:$J$31,5,FALSE)</f>
        <v>GUATEMALA</v>
      </c>
      <c r="AG30" s="72">
        <f>ROW()</f>
        <v>30</v>
      </c>
      <c r="AI30" s="66">
        <v>23</v>
      </c>
      <c r="AJ30" s="66">
        <f>COUNTIF(Table1[sheet],Table3[[#This Row],[check]])</f>
        <v>180</v>
      </c>
    </row>
    <row r="31" spans="1:36" x14ac:dyDescent="0.35">
      <c r="A31" s="4" t="s">
        <v>479</v>
      </c>
      <c r="B31" s="291" t="str">
        <f>IF(lang=1,labels!E154,IF(lang=2,labels!F154,"set lang"))</f>
        <v>C. Autres</v>
      </c>
      <c r="C31" s="339"/>
      <c r="D31" s="339"/>
      <c r="E31" s="339"/>
      <c r="F31" s="339"/>
      <c r="G31" s="339"/>
      <c r="H31" s="339"/>
      <c r="I31" s="339"/>
      <c r="J31" s="339"/>
      <c r="K31" s="339"/>
      <c r="L31" s="339"/>
      <c r="M31" s="339"/>
      <c r="N31" s="340"/>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GUATEMALA</v>
      </c>
      <c r="AG31" s="72">
        <f>ROW()</f>
        <v>31</v>
      </c>
      <c r="AI31" s="66">
        <v>24</v>
      </c>
      <c r="AJ31" s="66">
        <f>COUNTIF(Table1[sheet],Table3[[#This Row],[check]])</f>
        <v>180</v>
      </c>
    </row>
    <row r="32" spans="1:36" ht="15.5" x14ac:dyDescent="0.35">
      <c r="A32" s="4"/>
      <c r="B32" s="345" t="str">
        <f ca="1">IF(OR(ABS(O32)&gt;1,ABS(P32)&gt;1,ABS(Q32)&gt;1,ABS(R32)&gt;1,ABS(S32)&gt;1,ABS(T32)&gt;1),"Attention aux différences !","")</f>
        <v/>
      </c>
      <c r="C32" s="346"/>
      <c r="D32" s="346"/>
      <c r="E32" s="346"/>
      <c r="F32" s="346"/>
      <c r="G32" s="346"/>
      <c r="H32" s="346"/>
      <c r="I32" s="346"/>
      <c r="J32" s="346"/>
      <c r="K32" s="346"/>
      <c r="L32" s="346"/>
      <c r="M32" s="346"/>
      <c r="N32" s="347"/>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25427.119999999999</v>
      </c>
      <c r="AE32" s="72">
        <f>IF(VLOOKUP(Table1[[#This Row],[sheet]],Prg!$A$7:$J$31,10,FALSE)="","",VLOOKUP(Table1[[#This Row],[sheet]],Prg!$A$7:$J$31,10,FALSE)*1)</f>
        <v>1</v>
      </c>
      <c r="AF32" s="72" t="str">
        <f>VLOOKUP(Table1[[#This Row],[sheet]],Prg!$A$7:$J$31,5,FALSE)</f>
        <v>GUATEMALA</v>
      </c>
      <c r="AG32" s="72">
        <f>ROW()</f>
        <v>32</v>
      </c>
      <c r="AI32" s="66">
        <v>25</v>
      </c>
      <c r="AJ32" s="66">
        <f>COUNTIF(Table1[sheet],Table3[[#This Row],[check]])</f>
        <v>180</v>
      </c>
    </row>
    <row r="33" spans="1:37" x14ac:dyDescent="0.35">
      <c r="A33" s="4" t="s">
        <v>475</v>
      </c>
      <c r="B33" s="356" t="str">
        <f>IF(lang=1,labels!E155,IF(lang=2,labels!F155,"set lang"))</f>
        <v>TOTAL FONCTIONNEMENT</v>
      </c>
      <c r="C33" s="357"/>
      <c r="D33" s="357"/>
      <c r="E33" s="357"/>
      <c r="F33" s="357"/>
      <c r="G33" s="357"/>
      <c r="H33" s="357"/>
      <c r="I33" s="357"/>
      <c r="J33" s="357"/>
      <c r="K33" s="357"/>
      <c r="L33" s="357"/>
      <c r="M33" s="357"/>
      <c r="N33" s="358"/>
      <c r="O33" s="244">
        <f ca="1">SUMIFS(Table1[amount],Table1[year],O$7,Table1[item],$A33)</f>
        <v>57093.119999999995</v>
      </c>
      <c r="P33" s="244">
        <f ca="1">SUMIFS(Table1[amount],Table1[year],P$7,Table1[item],$A33)</f>
        <v>63540.240000000005</v>
      </c>
      <c r="Q33" s="244">
        <f ca="1">SUMIFS(Table1[amount],Table1[year],Q$7,Table1[item],$A33)</f>
        <v>64002.119999999995</v>
      </c>
      <c r="R33" s="244">
        <f ca="1">SUMIFS(Table1[amount],Table1[year],R$7,Table1[item],$A33)</f>
        <v>64090.82</v>
      </c>
      <c r="S33" s="244">
        <f ca="1">SUMIFS(Table1[amount],Table1[year],S$7,Table1[item],$A33)</f>
        <v>63442.82</v>
      </c>
      <c r="T33" s="245">
        <f ca="1">SUMIFS(Table1[amount],Table1[year],T$7,Table1[item],$A33)</f>
        <v>312169.12</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20241.18</v>
      </c>
      <c r="AE33" s="72">
        <f>IF(VLOOKUP(Table1[[#This Row],[sheet]],Prg!$A$7:$J$31,10,FALSE)="","",VLOOKUP(Table1[[#This Row],[sheet]],Prg!$A$7:$J$31,10,FALSE)*1)</f>
        <v>1</v>
      </c>
      <c r="AF33" s="72" t="str">
        <f>VLOOKUP(Table1[[#This Row],[sheet]],Prg!$A$7:$J$31,5,FALSE)</f>
        <v>GUATEMALA</v>
      </c>
      <c r="AG33" s="72">
        <f>ROW()</f>
        <v>33</v>
      </c>
    </row>
    <row r="34" spans="1:37" x14ac:dyDescent="0.35">
      <c r="A34" s="4" t="s">
        <v>480</v>
      </c>
      <c r="B34" s="291" t="str">
        <f>IF(lang=1,labels!E156,IF(lang=2,labels!F156,"set lang"))</f>
        <v>A. Déplacements</v>
      </c>
      <c r="C34" s="339"/>
      <c r="D34" s="339"/>
      <c r="E34" s="339"/>
      <c r="F34" s="339"/>
      <c r="G34" s="339"/>
      <c r="H34" s="339"/>
      <c r="I34" s="339"/>
      <c r="J34" s="339"/>
      <c r="K34" s="339"/>
      <c r="L34" s="339"/>
      <c r="M34" s="339"/>
      <c r="N34" s="340"/>
      <c r="O34" s="242">
        <f ca="1">SUMIFS(Table1[amount],Table1[year],O$7,Table1[item],$A34)</f>
        <v>6270</v>
      </c>
      <c r="P34" s="242">
        <f ca="1">SUMIFS(Table1[amount],Table1[year],P$7,Table1[item],$A34)</f>
        <v>9150</v>
      </c>
      <c r="Q34" s="242">
        <f ca="1">SUMIFS(Table1[amount],Table1[year],Q$7,Table1[item],$A34)</f>
        <v>9920</v>
      </c>
      <c r="R34" s="242">
        <f ca="1">SUMIFS(Table1[amount],Table1[year],R$7,Table1[item],$A34)</f>
        <v>6270</v>
      </c>
      <c r="S34" s="242">
        <f ca="1">SUMIFS(Table1[amount],Table1[year],S$7,Table1[item],$A34)</f>
        <v>2000</v>
      </c>
      <c r="T34" s="246">
        <f ca="1">SUMIFS(Table1[amount],Table1[year],T$7,Table1[item],$A34)</f>
        <v>33610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0</v>
      </c>
      <c r="AE34" s="72">
        <f>IF(VLOOKUP(Table1[[#This Row],[sheet]],Prg!$A$7:$J$31,10,FALSE)="","",VLOOKUP(Table1[[#This Row],[sheet]],Prg!$A$7:$J$31,10,FALSE)*1)</f>
        <v>1</v>
      </c>
      <c r="AF34" s="72" t="str">
        <f>VLOOKUP(Table1[[#This Row],[sheet]],Prg!$A$7:$J$31,5,FALSE)</f>
        <v>GUATEMALA</v>
      </c>
      <c r="AG34" s="72">
        <f>ROW()</f>
        <v>34</v>
      </c>
    </row>
    <row r="35" spans="1:37" x14ac:dyDescent="0.35">
      <c r="A35" s="4" t="s">
        <v>481</v>
      </c>
      <c r="B35" s="291" t="str">
        <f>IF(lang=1,labels!E157,IF(lang=2,labels!F157,"set lang"))</f>
        <v>B. Bureau local</v>
      </c>
      <c r="C35" s="339"/>
      <c r="D35" s="339"/>
      <c r="E35" s="339"/>
      <c r="F35" s="339"/>
      <c r="G35" s="339"/>
      <c r="H35" s="339"/>
      <c r="I35" s="339"/>
      <c r="J35" s="339"/>
      <c r="K35" s="339"/>
      <c r="L35" s="339"/>
      <c r="M35" s="339"/>
      <c r="N35" s="340"/>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GUATEMALA</v>
      </c>
      <c r="AG35" s="72">
        <f>ROW()</f>
        <v>35</v>
      </c>
      <c r="AI35" s="66">
        <v>15</v>
      </c>
      <c r="AJ35" s="66">
        <v>2022</v>
      </c>
      <c r="AK35" s="66">
        <v>15</v>
      </c>
    </row>
    <row r="36" spans="1:37" x14ac:dyDescent="0.35">
      <c r="A36" s="4" t="s">
        <v>482</v>
      </c>
      <c r="B36" s="291" t="str">
        <f>IF(lang=1,labels!E158,IF(lang=2,labels!F158,"set lang"))</f>
        <v>C. Autres</v>
      </c>
      <c r="C36" s="339"/>
      <c r="D36" s="339"/>
      <c r="E36" s="339"/>
      <c r="F36" s="339"/>
      <c r="G36" s="339"/>
      <c r="H36" s="339"/>
      <c r="I36" s="339"/>
      <c r="J36" s="339"/>
      <c r="K36" s="339"/>
      <c r="L36" s="339"/>
      <c r="M36" s="339"/>
      <c r="N36" s="340"/>
      <c r="O36" s="242">
        <f ca="1">SUMIFS(Table1[amount],Table1[year],O$7,Table1[item],$A36)</f>
        <v>50823.119999999995</v>
      </c>
      <c r="P36" s="242">
        <f ca="1">SUMIFS(Table1[amount],Table1[year],P$7,Table1[item],$A36)</f>
        <v>54390.240000000005</v>
      </c>
      <c r="Q36" s="242">
        <f ca="1">SUMIFS(Table1[amount],Table1[year],Q$7,Table1[item],$A36)</f>
        <v>54082.119999999995</v>
      </c>
      <c r="R36" s="242">
        <f ca="1">SUMIFS(Table1[amount],Table1[year],R$7,Table1[item],$A36)</f>
        <v>57820.82</v>
      </c>
      <c r="S36" s="242">
        <f ca="1">SUMIFS(Table1[amount],Table1[year],S$7,Table1[item],$A36)</f>
        <v>61442.82</v>
      </c>
      <c r="T36" s="246">
        <f ca="1">SUMIFS(Table1[amount],Table1[year],T$7,Table1[item],$A36)</f>
        <v>278559.12</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20241.18</v>
      </c>
      <c r="AE36" s="72">
        <f>IF(VLOOKUP(Table1[[#This Row],[sheet]],Prg!$A$7:$J$31,10,FALSE)="","",VLOOKUP(Table1[[#This Row],[sheet]],Prg!$A$7:$J$31,10,FALSE)*1)</f>
        <v>1</v>
      </c>
      <c r="AF36" s="72" t="str">
        <f>VLOOKUP(Table1[[#This Row],[sheet]],Prg!$A$7:$J$31,5,FALSE)</f>
        <v>GUATEMALA</v>
      </c>
      <c r="AG36" s="72">
        <f>ROW()</f>
        <v>36</v>
      </c>
      <c r="AI36" s="66">
        <v>16</v>
      </c>
      <c r="AJ36" s="66">
        <v>2023</v>
      </c>
      <c r="AK36" s="66">
        <v>16</v>
      </c>
    </row>
    <row r="37" spans="1:37" ht="15.5" x14ac:dyDescent="0.35">
      <c r="A37" s="4"/>
      <c r="B37" s="345" t="str">
        <f ca="1">IF(OR(ABS(O37)&gt;1,ABS(P37)&gt;1,ABS(Q37)&gt;1,ABS(R37)&gt;1,ABS(S37)&gt;1,ABS(T37)&gt;1),"Attention aux différences !","")</f>
        <v/>
      </c>
      <c r="C37" s="346"/>
      <c r="D37" s="346"/>
      <c r="E37" s="346"/>
      <c r="F37" s="346"/>
      <c r="G37" s="346"/>
      <c r="H37" s="346"/>
      <c r="I37" s="346"/>
      <c r="J37" s="346"/>
      <c r="K37" s="346"/>
      <c r="L37" s="346"/>
      <c r="M37" s="346"/>
      <c r="N37" s="347"/>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GUATEMALA</v>
      </c>
      <c r="AG37" s="72">
        <f>ROW()</f>
        <v>37</v>
      </c>
      <c r="AI37" s="66">
        <v>17</v>
      </c>
      <c r="AJ37" s="66">
        <v>2024</v>
      </c>
      <c r="AK37" s="66">
        <v>17</v>
      </c>
    </row>
    <row r="38" spans="1:37" x14ac:dyDescent="0.35">
      <c r="A38" s="4" t="s">
        <v>476</v>
      </c>
      <c r="B38" s="356" t="str">
        <f>IF(lang=1,labels!E159,IF(lang=2,labels!F159,"set lang"))</f>
        <v>TOTAL PERSONNEL</v>
      </c>
      <c r="C38" s="357"/>
      <c r="D38" s="357"/>
      <c r="E38" s="357"/>
      <c r="F38" s="357"/>
      <c r="G38" s="357"/>
      <c r="H38" s="357"/>
      <c r="I38" s="357"/>
      <c r="J38" s="357"/>
      <c r="K38" s="357"/>
      <c r="L38" s="357"/>
      <c r="M38" s="357"/>
      <c r="N38" s="358"/>
      <c r="O38" s="244">
        <f ca="1">SUMIFS(Table1[amount],Table1[year],O$7,Table1[item],$A38)</f>
        <v>78222.179999999993</v>
      </c>
      <c r="P38" s="244">
        <f ca="1">SUMIFS(Table1[amount],Table1[year],P$7,Table1[item],$A38)</f>
        <v>76839.179999999993</v>
      </c>
      <c r="Q38" s="244">
        <f ca="1">SUMIFS(Table1[amount],Table1[year],Q$7,Table1[item],$A38)</f>
        <v>81938.179999999993</v>
      </c>
      <c r="R38" s="244">
        <f ca="1">SUMIFS(Table1[amount],Table1[year],R$7,Table1[item],$A38)</f>
        <v>83413.179999999993</v>
      </c>
      <c r="S38" s="244">
        <f ca="1">SUMIFS(Table1[amount],Table1[year],S$7,Table1[item],$A38)</f>
        <v>87121.68</v>
      </c>
      <c r="T38" s="245">
        <f ca="1">SUMIFS(Table1[amount],Table1[year],T$7,Table1[item],$A38)</f>
        <v>407534.4</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44929.42</v>
      </c>
      <c r="AE38" s="72">
        <f>IF(VLOOKUP(Table1[[#This Row],[sheet]],Prg!$A$7:$J$31,10,FALSE)="","",VLOOKUP(Table1[[#This Row],[sheet]],Prg!$A$7:$J$31,10,FALSE)*1)</f>
        <v>1</v>
      </c>
      <c r="AF38" s="72" t="str">
        <f>VLOOKUP(Table1[[#This Row],[sheet]],Prg!$A$7:$J$31,5,FALSE)</f>
        <v>GUATEMALA</v>
      </c>
      <c r="AG38" s="72">
        <f>ROW()</f>
        <v>38</v>
      </c>
      <c r="AI38" s="66">
        <v>18</v>
      </c>
      <c r="AJ38" s="66">
        <v>2025</v>
      </c>
      <c r="AK38" s="66">
        <v>18</v>
      </c>
    </row>
    <row r="39" spans="1:37" x14ac:dyDescent="0.35">
      <c r="A39" s="4" t="s">
        <v>483</v>
      </c>
      <c r="B39" s="291" t="str">
        <f>IF(lang=1,labels!E160,IF(lang=2,labels!F160,"set lang"))</f>
        <v>A. Salaires au siège</v>
      </c>
      <c r="C39" s="339"/>
      <c r="D39" s="339"/>
      <c r="E39" s="339"/>
      <c r="F39" s="339"/>
      <c r="G39" s="339"/>
      <c r="H39" s="339"/>
      <c r="I39" s="339"/>
      <c r="J39" s="339"/>
      <c r="K39" s="339"/>
      <c r="L39" s="339"/>
      <c r="M39" s="339"/>
      <c r="N39" s="340"/>
      <c r="O39" s="242">
        <f ca="1">SUMIFS(Table1[amount],Table1[year],O$7,Table1[item],$A39)</f>
        <v>42181</v>
      </c>
      <c r="P39" s="242">
        <f ca="1">SUMIFS(Table1[amount],Table1[year],P$7,Table1[item],$A39)</f>
        <v>40798</v>
      </c>
      <c r="Q39" s="242">
        <f ca="1">SUMIFS(Table1[amount],Table1[year],Q$7,Table1[item],$A39)</f>
        <v>45897</v>
      </c>
      <c r="R39" s="242">
        <f ca="1">SUMIFS(Table1[amount],Table1[year],R$7,Table1[item],$A39)</f>
        <v>47372</v>
      </c>
      <c r="S39" s="242">
        <f ca="1">SUMIFS(Table1[amount],Table1[year],S$7,Table1[item],$A39)</f>
        <v>51080.5</v>
      </c>
      <c r="T39" s="246">
        <f ca="1">SUMIFS(Table1[amount],Table1[year],T$7,Table1[item],$A39)</f>
        <v>227328.5</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GUATEMALA</v>
      </c>
      <c r="AG39" s="72">
        <f>ROW()</f>
        <v>39</v>
      </c>
      <c r="AI39" s="66">
        <v>19</v>
      </c>
      <c r="AJ39" s="66">
        <v>2026</v>
      </c>
      <c r="AK39" s="66">
        <v>19</v>
      </c>
    </row>
    <row r="40" spans="1:37" x14ac:dyDescent="0.35">
      <c r="A40" s="4" t="s">
        <v>484</v>
      </c>
      <c r="B40" s="291" t="str">
        <f>IF(lang=1,labels!E161,IF(lang=2,labels!F161,"set lang"))</f>
        <v>B. Salaires des expatriés</v>
      </c>
      <c r="C40" s="339"/>
      <c r="D40" s="339"/>
      <c r="E40" s="339"/>
      <c r="F40" s="339"/>
      <c r="G40" s="339"/>
      <c r="H40" s="339"/>
      <c r="I40" s="339"/>
      <c r="J40" s="339"/>
      <c r="K40" s="339"/>
      <c r="L40" s="339"/>
      <c r="M40" s="339"/>
      <c r="N40" s="340"/>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24688.240000000002</v>
      </c>
      <c r="AE40" s="72">
        <f>IF(VLOOKUP(Table1[[#This Row],[sheet]],Prg!$A$7:$J$31,10,FALSE)="","",VLOOKUP(Table1[[#This Row],[sheet]],Prg!$A$7:$J$31,10,FALSE)*1)</f>
        <v>1</v>
      </c>
      <c r="AF40" s="72" t="str">
        <f>VLOOKUP(Table1[[#This Row],[sheet]],Prg!$A$7:$J$31,5,FALSE)</f>
        <v>GUATEMALA</v>
      </c>
      <c r="AG40" s="72">
        <f>ROW()</f>
        <v>40</v>
      </c>
      <c r="AI40" s="66">
        <v>20</v>
      </c>
      <c r="AJ40" s="66" t="s">
        <v>2</v>
      </c>
      <c r="AK40" s="66">
        <v>20</v>
      </c>
    </row>
    <row r="41" spans="1:37" x14ac:dyDescent="0.35">
      <c r="A41" s="4" t="s">
        <v>485</v>
      </c>
      <c r="B41" s="291" t="str">
        <f>IF(lang=1,labels!E162,IF(lang=2,labels!F162,"set lang"))</f>
        <v>C. Salaires du personnel local</v>
      </c>
      <c r="C41" s="339"/>
      <c r="D41" s="339"/>
      <c r="E41" s="339"/>
      <c r="F41" s="339"/>
      <c r="G41" s="339"/>
      <c r="H41" s="339"/>
      <c r="I41" s="339"/>
      <c r="J41" s="339"/>
      <c r="K41" s="339"/>
      <c r="L41" s="339"/>
      <c r="M41" s="339"/>
      <c r="N41" s="340"/>
      <c r="O41" s="242">
        <f ca="1">SUMIFS(Table1[amount],Table1[year],O$7,Table1[item],$A41)</f>
        <v>36041.18</v>
      </c>
      <c r="P41" s="242">
        <f ca="1">SUMIFS(Table1[amount],Table1[year],P$7,Table1[item],$A41)</f>
        <v>36041.18</v>
      </c>
      <c r="Q41" s="242">
        <f ca="1">SUMIFS(Table1[amount],Table1[year],Q$7,Table1[item],$A41)</f>
        <v>36041.18</v>
      </c>
      <c r="R41" s="242">
        <f ca="1">SUMIFS(Table1[amount],Table1[year],R$7,Table1[item],$A41)</f>
        <v>36041.18</v>
      </c>
      <c r="S41" s="242">
        <f ca="1">SUMIFS(Table1[amount],Table1[year],S$7,Table1[item],$A41)</f>
        <v>36041.18</v>
      </c>
      <c r="T41" s="246">
        <f ca="1">SUMIFS(Table1[amount],Table1[year],T$7,Table1[item],$A41)</f>
        <v>180205.9</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20241.18</v>
      </c>
      <c r="AE41" s="72">
        <f>IF(VLOOKUP(Table1[[#This Row],[sheet]],Prg!$A$7:$J$31,10,FALSE)="","",VLOOKUP(Table1[[#This Row],[sheet]],Prg!$A$7:$J$31,10,FALSE)*1)</f>
        <v>1</v>
      </c>
      <c r="AF41" s="72" t="str">
        <f>VLOOKUP(Table1[[#This Row],[sheet]],Prg!$A$7:$J$31,5,FALSE)</f>
        <v>GUATEMALA</v>
      </c>
      <c r="AG41" s="72">
        <f>ROW()</f>
        <v>41</v>
      </c>
    </row>
    <row r="42" spans="1:37" ht="15" thickBot="1" x14ac:dyDescent="0.4">
      <c r="A42" s="4" t="s">
        <v>486</v>
      </c>
      <c r="B42" s="285" t="str">
        <f>IF(lang=1,labels!E163,IF(lang=2,labels!F163,"set lang"))</f>
        <v>D. Autres frais</v>
      </c>
      <c r="C42" s="348"/>
      <c r="D42" s="348"/>
      <c r="E42" s="348"/>
      <c r="F42" s="348"/>
      <c r="G42" s="348"/>
      <c r="H42" s="348"/>
      <c r="I42" s="348"/>
      <c r="J42" s="348"/>
      <c r="K42" s="348"/>
      <c r="L42" s="348"/>
      <c r="M42" s="348"/>
      <c r="N42" s="349"/>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GUATEMALA</v>
      </c>
      <c r="AG42" s="72">
        <f>ROW()</f>
        <v>42</v>
      </c>
    </row>
    <row r="43" spans="1:37" x14ac:dyDescent="0.3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GUATEMALA</v>
      </c>
      <c r="AG43" s="72">
        <f>ROW()</f>
        <v>43</v>
      </c>
    </row>
    <row r="44" spans="1:37" x14ac:dyDescent="0.3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GUATEMALA</v>
      </c>
      <c r="AG44" s="72">
        <f>ROW()</f>
        <v>44</v>
      </c>
    </row>
    <row r="45" spans="1:37" hidden="1" x14ac:dyDescent="0.35">
      <c r="A45" s="4"/>
      <c r="B45" s="350" t="str">
        <f>IF(lang=1,labels!E165,IF(lang=2,labels!F165,"set lang"))</f>
        <v>TOTAL DES COÛTS OPÉRATIONNELS PAR PAYS</v>
      </c>
      <c r="C45" s="351"/>
      <c r="D45" s="351"/>
      <c r="E45" s="351"/>
      <c r="F45" s="351"/>
      <c r="G45" s="351"/>
      <c r="H45" s="351"/>
      <c r="I45" s="351"/>
      <c r="J45" s="351"/>
      <c r="K45" s="351"/>
      <c r="L45" s="351"/>
      <c r="M45" s="351"/>
      <c r="N45" s="351"/>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GUATEMALA</v>
      </c>
      <c r="AG45" s="72">
        <f>ROW()</f>
        <v>45</v>
      </c>
    </row>
    <row r="46" spans="1:37" hidden="1" x14ac:dyDescent="0.35">
      <c r="A46" s="4"/>
      <c r="B46" s="353" t="str">
        <f>IF(lang=1,labels!E167,IF(lang=2,labels!F167,"set lang"))</f>
        <v>NOM DU PAYS 1</v>
      </c>
      <c r="C46" s="354"/>
      <c r="D46" s="354"/>
      <c r="E46" s="354"/>
      <c r="F46" s="354"/>
      <c r="G46" s="354"/>
      <c r="H46" s="354"/>
      <c r="I46" s="354"/>
      <c r="J46" s="354"/>
      <c r="K46" s="354"/>
      <c r="L46" s="354"/>
      <c r="M46" s="354"/>
      <c r="N46" s="354"/>
      <c r="O46" s="200">
        <f ca="1">SUM(O48:O53)</f>
        <v>138315.29999999999</v>
      </c>
      <c r="P46" s="184">
        <f t="shared" ref="P46:T46" ca="1" si="4">SUM(P48:P53)</f>
        <v>141379.41999999998</v>
      </c>
      <c r="Q46" s="184">
        <f t="shared" ca="1" si="4"/>
        <v>147440.29999999999</v>
      </c>
      <c r="R46" s="184">
        <f t="shared" ca="1" si="4"/>
        <v>150504</v>
      </c>
      <c r="S46" s="184">
        <f t="shared" ca="1" si="4"/>
        <v>153564.5</v>
      </c>
      <c r="T46" s="201">
        <f t="shared" ca="1" si="4"/>
        <v>731203.52</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GUATEMALA</v>
      </c>
      <c r="AG46" s="72">
        <f>ROW()</f>
        <v>46</v>
      </c>
    </row>
    <row r="47" spans="1:37" ht="15.5" hidden="1" x14ac:dyDescent="0.35">
      <c r="A47" s="4"/>
      <c r="B47" s="345" t="str">
        <f ca="1">IF(OR(O47&lt;&gt;0,P47&lt;&gt;0,Q47&lt;&gt;0,R47&lt;&gt;0,S47&lt;&gt;0,T47&lt;&gt;0),"Attention aux différences !","")</f>
        <v/>
      </c>
      <c r="C47" s="346"/>
      <c r="D47" s="346"/>
      <c r="E47" s="346"/>
      <c r="F47" s="346"/>
      <c r="G47" s="346"/>
      <c r="H47" s="346"/>
      <c r="I47" s="346"/>
      <c r="J47" s="346"/>
      <c r="K47" s="346"/>
      <c r="L47" s="346"/>
      <c r="M47" s="346"/>
      <c r="N47" s="346"/>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GUATEMALA</v>
      </c>
      <c r="AG47" s="72">
        <f>ROW()</f>
        <v>47</v>
      </c>
    </row>
    <row r="48" spans="1:37" hidden="1" x14ac:dyDescent="0.35">
      <c r="A48" s="4"/>
      <c r="B48" s="359" t="str">
        <f>IF(lang=1,labels!E166,IF(lang=2,labels!F166,"set lang"))</f>
        <v>ACTIVITÉS SUPRANATIONALES</v>
      </c>
      <c r="C48" s="360"/>
      <c r="D48" s="360"/>
      <c r="E48" s="360"/>
      <c r="F48" s="360"/>
      <c r="G48" s="360"/>
      <c r="H48" s="360"/>
      <c r="I48" s="360"/>
      <c r="J48" s="360"/>
      <c r="K48" s="360"/>
      <c r="L48" s="360"/>
      <c r="M48" s="360"/>
      <c r="N48" s="360"/>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GUATEMALA</v>
      </c>
      <c r="AG48" s="72">
        <f>ROW()</f>
        <v>48</v>
      </c>
    </row>
    <row r="49" spans="1:33" hidden="1" x14ac:dyDescent="0.35">
      <c r="A49" s="4"/>
      <c r="B49" s="67" t="str">
        <f>IF(ISERROR(VLOOKUP(1,$AE$8:$AF$4507,2,FALSE)),"",VLOOKUP(1,$AE$8:$AF$4507,2,FALSE))</f>
        <v>GUATEMALA</v>
      </c>
      <c r="C49" s="68"/>
      <c r="D49" s="68"/>
      <c r="E49" s="68"/>
      <c r="F49" s="68"/>
      <c r="G49" s="68"/>
      <c r="H49" s="68"/>
      <c r="I49" s="135" t="str">
        <f>IF(ISERROR(VLOOKUP(1,$AE$8:$AF$4507,2,FALSE)),"",VLOOKUP(1,$AE$8:$AF$4507,2,FALSE))</f>
        <v>GUATEMALA</v>
      </c>
      <c r="J49" s="166"/>
      <c r="K49" s="166"/>
      <c r="L49" s="166"/>
      <c r="M49" s="166"/>
      <c r="N49" s="166"/>
      <c r="O49" s="208">
        <f ca="1">SUMIFS(Table1[amount],Table1[year],O$7,Table1[ctry2],$I49,Table1[item],"TCO")</f>
        <v>46668.3</v>
      </c>
      <c r="P49" s="196">
        <f ca="1">SUMIFS(Table1[amount],Table1[year],P$7,Table1[ctry2],$I49,Table1[item],"TCO")</f>
        <v>44929.42</v>
      </c>
      <c r="Q49" s="196">
        <f ca="1">SUMIFS(Table1[amount],Table1[year],Q$7,Table1[ctry2],$I49,Table1[item],"TCO")</f>
        <v>40177.300000000003</v>
      </c>
      <c r="R49" s="196">
        <f ca="1">SUMIFS(Table1[amount],Table1[year],R$7,Table1[ctry2],$I49,Table1[item],"TCO")</f>
        <v>39850</v>
      </c>
      <c r="S49" s="196">
        <f ca="1">SUMIFS(Table1[amount],Table1[year],S$7,Table1[ctry2],$I49,Table1[item],"TCO")</f>
        <v>39400</v>
      </c>
      <c r="T49" s="209">
        <f t="shared" ref="T49:T53" ca="1" si="6">SUM(O49:S49)</f>
        <v>211025.02000000002</v>
      </c>
      <c r="U49" s="5"/>
      <c r="V49" s="66">
        <f>IF(B49="","",_xlfn.MAXIFS(Table1[row],Table1[ctry2],B49)+1)</f>
        <v>188</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GUATEMALA</v>
      </c>
      <c r="AG49" s="72">
        <f>ROW()</f>
        <v>49</v>
      </c>
    </row>
    <row r="50" spans="1:33" hidden="1" x14ac:dyDescent="0.35">
      <c r="A50" s="4"/>
      <c r="B50" s="19" t="str">
        <f ca="1">IF(ISERROR(VLOOKUP(1,INDIRECT("AE$"&amp;$V49&amp;":AF$4507"),2,FALSE)),"",VLOOKUP(1,INDIRECT("AE$"&amp;$V49&amp;":AF$4507"),2,FALSE))</f>
        <v>BOLIVIA</v>
      </c>
      <c r="C50" s="69"/>
      <c r="D50" s="69"/>
      <c r="E50" s="69"/>
      <c r="F50" s="69"/>
      <c r="G50" s="69"/>
      <c r="H50" s="69"/>
      <c r="I50" s="136" t="str">
        <f ca="1">IF(ISERROR(VLOOKUP(1,INDIRECT("AE$"&amp;$V49&amp;":AF$4507"),2,FALSE)),"",VLOOKUP(1,INDIRECT("AE$"&amp;$V49&amp;":AF$4507"),2,FALSE))</f>
        <v>BOLIVIA</v>
      </c>
      <c r="J50" s="167"/>
      <c r="K50" s="167"/>
      <c r="L50" s="167"/>
      <c r="M50" s="167"/>
      <c r="N50" s="167"/>
      <c r="O50" s="210">
        <f ca="1">SUMIFS(Table1[amount],Table1[year],O$7,Table1[ctry2],$I50,Table1[item],"TCO")</f>
        <v>42196</v>
      </c>
      <c r="P50" s="211">
        <f ca="1">SUMIFS(Table1[amount],Table1[year],P$7,Table1[ctry2],$I50,Table1[item],"TCO")</f>
        <v>41196</v>
      </c>
      <c r="Q50" s="211">
        <f ca="1">SUMIFS(Table1[amount],Table1[year],Q$7,Table1[ctry2],$I50,Table1[item],"TCO")</f>
        <v>41696</v>
      </c>
      <c r="R50" s="211">
        <f ca="1">SUMIFS(Table1[amount],Table1[year],R$7,Table1[ctry2],$I50,Table1[item],"TCO")</f>
        <v>41196</v>
      </c>
      <c r="S50" s="211">
        <f ca="1">SUMIFS(Table1[amount],Table1[year],S$7,Table1[ctry2],$I50,Table1[item],"TCO")</f>
        <v>41201</v>
      </c>
      <c r="T50" s="212">
        <f t="shared" ca="1" si="6"/>
        <v>207485</v>
      </c>
      <c r="U50" s="5"/>
      <c r="V50" s="139">
        <f ca="1">IF(B50="","",_xlfn.MAXIFS(Table1[row],Table1[ctry2],B50)+1)</f>
        <v>368</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0</v>
      </c>
      <c r="AE50" s="72">
        <f>IF(VLOOKUP(Table1[[#This Row],[sheet]],Prg!$A$7:$J$31,10,FALSE)="","",VLOOKUP(Table1[[#This Row],[sheet]],Prg!$A$7:$J$31,10,FALSE)*1)</f>
        <v>1</v>
      </c>
      <c r="AF50" s="72" t="str">
        <f>VLOOKUP(Table1[[#This Row],[sheet]],Prg!$A$7:$J$31,5,FALSE)</f>
        <v>GUATEMALA</v>
      </c>
      <c r="AG50" s="72">
        <f>ROW()</f>
        <v>50</v>
      </c>
    </row>
    <row r="51" spans="1:33" hidden="1" x14ac:dyDescent="0.35">
      <c r="A51" s="4"/>
      <c r="B51" s="67" t="str">
        <f t="shared" ref="B51:B65" ca="1" si="7">IF(ISERROR(VLOOKUP(1,INDIRECT("AE$"&amp;$V50&amp;":AF$4507"),2,FALSE)),"",VLOOKUP(1,INDIRECT("AE$"&amp;$V50&amp;":AF$4507"),2,FALSE))</f>
        <v>BELGIUM</v>
      </c>
      <c r="C51" s="68"/>
      <c r="D51" s="68"/>
      <c r="E51" s="68"/>
      <c r="F51" s="68"/>
      <c r="G51" s="68"/>
      <c r="H51" s="68"/>
      <c r="I51" s="135" t="str">
        <f t="shared" ref="I51:I65" ca="1" si="8">IF(ISERROR(VLOOKUP(1,INDIRECT("AE$"&amp;$V50&amp;":AF$4507"),2,FALSE)),"",VLOOKUP(1,INDIRECT("AE$"&amp;$V50&amp;":AF$4507"),2,FALSE))</f>
        <v>BELGIUM</v>
      </c>
      <c r="J51" s="166"/>
      <c r="K51" s="166"/>
      <c r="L51" s="166"/>
      <c r="M51" s="166"/>
      <c r="N51" s="166"/>
      <c r="O51" s="208">
        <f ca="1">SUMIFS(Table1[amount],Table1[year],O$7,Table1[ctry2],$I51,Table1[item],"TCO")</f>
        <v>49451</v>
      </c>
      <c r="P51" s="196">
        <f ca="1">SUMIFS(Table1[amount],Table1[year],P$7,Table1[ctry2],$I51,Table1[item],"TCO")</f>
        <v>55254</v>
      </c>
      <c r="Q51" s="196">
        <f ca="1">SUMIFS(Table1[amount],Table1[year],Q$7,Table1[ctry2],$I51,Table1[item],"TCO")</f>
        <v>65567</v>
      </c>
      <c r="R51" s="196">
        <f ca="1">SUMIFS(Table1[amount],Table1[year],R$7,Table1[ctry2],$I51,Table1[item],"TCO")</f>
        <v>69458</v>
      </c>
      <c r="S51" s="196">
        <f ca="1">SUMIFS(Table1[amount],Table1[year],S$7,Table1[ctry2],$I51,Table1[item],"TCO")</f>
        <v>72963.5</v>
      </c>
      <c r="T51" s="209">
        <f t="shared" ca="1" si="6"/>
        <v>312693.5</v>
      </c>
      <c r="U51" s="5"/>
      <c r="V51" s="139">
        <f ca="1">IF(B51="","",_xlfn.MAXIFS(Table1[row],Table1[ctry2],B51)+1)</f>
        <v>548</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GUATEMALA</v>
      </c>
      <c r="AG51" s="72">
        <f>ROW()</f>
        <v>51</v>
      </c>
    </row>
    <row r="52" spans="1:33" hidden="1" x14ac:dyDescent="0.3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GUATEMALA</v>
      </c>
      <c r="AG52" s="72">
        <f>ROW()</f>
        <v>52</v>
      </c>
    </row>
    <row r="53" spans="1:33" hidden="1" x14ac:dyDescent="0.3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0</v>
      </c>
      <c r="AE53" s="72">
        <f>IF(VLOOKUP(Table1[[#This Row],[sheet]],Prg!$A$7:$J$31,10,FALSE)="","",VLOOKUP(Table1[[#This Row],[sheet]],Prg!$A$7:$J$31,10,FALSE)*1)</f>
        <v>1</v>
      </c>
      <c r="AF53" s="72" t="str">
        <f>VLOOKUP(Table1[[#This Row],[sheet]],Prg!$A$7:$J$31,5,FALSE)</f>
        <v>GUATEMALA</v>
      </c>
      <c r="AG53" s="72">
        <f>ROW()</f>
        <v>53</v>
      </c>
    </row>
    <row r="54" spans="1:33" hidden="1" x14ac:dyDescent="0.3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44929.42</v>
      </c>
      <c r="AE54" s="72">
        <f>IF(VLOOKUP(Table1[[#This Row],[sheet]],Prg!$A$7:$J$31,10,FALSE)="","",VLOOKUP(Table1[[#This Row],[sheet]],Prg!$A$7:$J$31,10,FALSE)*1)</f>
        <v>1</v>
      </c>
      <c r="AF54" s="72" t="str">
        <f>VLOOKUP(Table1[[#This Row],[sheet]],Prg!$A$7:$J$31,5,FALSE)</f>
        <v>GUATEMALA</v>
      </c>
      <c r="AG54" s="72">
        <f>ROW()</f>
        <v>54</v>
      </c>
    </row>
    <row r="55" spans="1:33" hidden="1" x14ac:dyDescent="0.3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0</v>
      </c>
      <c r="AE55" s="72">
        <f>IF(VLOOKUP(Table1[[#This Row],[sheet]],Prg!$A$7:$J$31,10,FALSE)="","",VLOOKUP(Table1[[#This Row],[sheet]],Prg!$A$7:$J$31,10,FALSE)*1)</f>
        <v>1</v>
      </c>
      <c r="AF55" s="72" t="str">
        <f>VLOOKUP(Table1[[#This Row],[sheet]],Prg!$A$7:$J$31,5,FALSE)</f>
        <v>GUATEMALA</v>
      </c>
      <c r="AG55" s="72">
        <f>ROW()</f>
        <v>55</v>
      </c>
    </row>
    <row r="56" spans="1:33" hidden="1" x14ac:dyDescent="0.3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GUATEMALA</v>
      </c>
      <c r="AG56" s="72">
        <f>ROW()</f>
        <v>56</v>
      </c>
    </row>
    <row r="57" spans="1:33" hidden="1" x14ac:dyDescent="0.3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0</v>
      </c>
      <c r="AE57" s="72">
        <f>IF(VLOOKUP(Table1[[#This Row],[sheet]],Prg!$A$7:$J$31,10,FALSE)="","",VLOOKUP(Table1[[#This Row],[sheet]],Prg!$A$7:$J$31,10,FALSE)*1)</f>
        <v>1</v>
      </c>
      <c r="AF57" s="72" t="str">
        <f>VLOOKUP(Table1[[#This Row],[sheet]],Prg!$A$7:$J$31,5,FALSE)</f>
        <v>GUATEMALA</v>
      </c>
      <c r="AG57" s="72">
        <f>ROW()</f>
        <v>57</v>
      </c>
    </row>
    <row r="58" spans="1:33" hidden="1" x14ac:dyDescent="0.3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GUATEMALA</v>
      </c>
      <c r="AG58" s="72">
        <f>ROW()</f>
        <v>58</v>
      </c>
    </row>
    <row r="59" spans="1:33" hidden="1" x14ac:dyDescent="0.3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24688.240000000002</v>
      </c>
      <c r="AE59" s="72">
        <f>IF(VLOOKUP(Table1[[#This Row],[sheet]],Prg!$A$7:$J$31,10,FALSE)="","",VLOOKUP(Table1[[#This Row],[sheet]],Prg!$A$7:$J$31,10,FALSE)*1)</f>
        <v>1</v>
      </c>
      <c r="AF59" s="72" t="str">
        <f>VLOOKUP(Table1[[#This Row],[sheet]],Prg!$A$7:$J$31,5,FALSE)</f>
        <v>GUATEMALA</v>
      </c>
      <c r="AG59" s="72">
        <f>ROW()</f>
        <v>59</v>
      </c>
    </row>
    <row r="60" spans="1:33" hidden="1" x14ac:dyDescent="0.3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GUATEMALA</v>
      </c>
      <c r="AG60" s="72">
        <f>ROW()</f>
        <v>60</v>
      </c>
    </row>
    <row r="61" spans="1:33" hidden="1" x14ac:dyDescent="0.3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GUATEMALA</v>
      </c>
      <c r="AG61" s="72">
        <f>ROW()</f>
        <v>61</v>
      </c>
    </row>
    <row r="62" spans="1:33" hidden="1" x14ac:dyDescent="0.3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24688.240000000002</v>
      </c>
      <c r="AE62" s="72">
        <f>IF(VLOOKUP(Table1[[#This Row],[sheet]],Prg!$A$7:$J$31,10,FALSE)="","",VLOOKUP(Table1[[#This Row],[sheet]],Prg!$A$7:$J$31,10,FALSE)*1)</f>
        <v>1</v>
      </c>
      <c r="AF62" s="72" t="str">
        <f>VLOOKUP(Table1[[#This Row],[sheet]],Prg!$A$7:$J$31,5,FALSE)</f>
        <v>GUATEMALA</v>
      </c>
      <c r="AG62" s="72">
        <f>ROW()</f>
        <v>62</v>
      </c>
    </row>
    <row r="63" spans="1:33" hidden="1" x14ac:dyDescent="0.3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20241.18</v>
      </c>
      <c r="AE63" s="72">
        <f>IF(VLOOKUP(Table1[[#This Row],[sheet]],Prg!$A$7:$J$31,10,FALSE)="","",VLOOKUP(Table1[[#This Row],[sheet]],Prg!$A$7:$J$31,10,FALSE)*1)</f>
        <v>1</v>
      </c>
      <c r="AF63" s="72" t="str">
        <f>VLOOKUP(Table1[[#This Row],[sheet]],Prg!$A$7:$J$31,5,FALSE)</f>
        <v>GUATEMALA</v>
      </c>
      <c r="AG63" s="72">
        <f>ROW()</f>
        <v>63</v>
      </c>
    </row>
    <row r="64" spans="1:33" hidden="1" x14ac:dyDescent="0.3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0</v>
      </c>
      <c r="AE64" s="72">
        <f>IF(VLOOKUP(Table1[[#This Row],[sheet]],Prg!$A$7:$J$31,10,FALSE)="","",VLOOKUP(Table1[[#This Row],[sheet]],Prg!$A$7:$J$31,10,FALSE)*1)</f>
        <v>1</v>
      </c>
      <c r="AF64" s="72" t="str">
        <f>VLOOKUP(Table1[[#This Row],[sheet]],Prg!$A$7:$J$31,5,FALSE)</f>
        <v>GUATEMALA</v>
      </c>
      <c r="AG64" s="72">
        <f>ROW()</f>
        <v>64</v>
      </c>
    </row>
    <row r="65" spans="2:33" hidden="1" x14ac:dyDescent="0.3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GUATEMALA</v>
      </c>
      <c r="AG65" s="72">
        <f>ROW()</f>
        <v>65</v>
      </c>
    </row>
    <row r="66" spans="2:33" hidden="1" x14ac:dyDescent="0.3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20241.18</v>
      </c>
      <c r="AE66" s="72">
        <f>IF(VLOOKUP(Table1[[#This Row],[sheet]],Prg!$A$7:$J$31,10,FALSE)="","",VLOOKUP(Table1[[#This Row],[sheet]],Prg!$A$7:$J$31,10,FALSE)*1)</f>
        <v>1</v>
      </c>
      <c r="AF66" s="72" t="str">
        <f>VLOOKUP(Table1[[#This Row],[sheet]],Prg!$A$7:$J$31,5,FALSE)</f>
        <v>GUATEMALA</v>
      </c>
      <c r="AG66" s="72">
        <f>ROW()</f>
        <v>66</v>
      </c>
    </row>
    <row r="67" spans="2:33" hidden="1" x14ac:dyDescent="0.3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GUATEMALA</v>
      </c>
      <c r="AG67" s="72">
        <f>ROW()</f>
        <v>67</v>
      </c>
    </row>
    <row r="68" spans="2:33" hidden="1" x14ac:dyDescent="0.3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40177.300000000003</v>
      </c>
      <c r="AE68" s="72">
        <f>IF(VLOOKUP(Table1[[#This Row],[sheet]],Prg!$A$7:$J$31,10,FALSE)="","",VLOOKUP(Table1[[#This Row],[sheet]],Prg!$A$7:$J$31,10,FALSE)*1)</f>
        <v>1</v>
      </c>
      <c r="AF68" s="72" t="str">
        <f>VLOOKUP(Table1[[#This Row],[sheet]],Prg!$A$7:$J$31,5,FALSE)</f>
        <v>GUATEMALA</v>
      </c>
      <c r="AG68" s="72">
        <f>ROW()</f>
        <v>68</v>
      </c>
    </row>
    <row r="69" spans="2:33" hidden="1" x14ac:dyDescent="0.3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GUATEMALA</v>
      </c>
      <c r="AG69" s="72">
        <f>ROW()</f>
        <v>69</v>
      </c>
    </row>
    <row r="70" spans="2:33" hidden="1" x14ac:dyDescent="0.3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19936.12</v>
      </c>
      <c r="AE70" s="72">
        <f>IF(VLOOKUP(Table1[[#This Row],[sheet]],Prg!$A$7:$J$31,10,FALSE)="","",VLOOKUP(Table1[[#This Row],[sheet]],Prg!$A$7:$J$31,10,FALSE)*1)</f>
        <v>1</v>
      </c>
      <c r="AF70" s="72" t="str">
        <f>VLOOKUP(Table1[[#This Row],[sheet]],Prg!$A$7:$J$31,5,FALSE)</f>
        <v>GUATEMALA</v>
      </c>
      <c r="AG70" s="72">
        <f>ROW()</f>
        <v>70</v>
      </c>
    </row>
    <row r="71" spans="2:33" hidden="1" x14ac:dyDescent="0.3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20241.18</v>
      </c>
      <c r="AE71" s="72">
        <f>IF(VLOOKUP(Table1[[#This Row],[sheet]],Prg!$A$7:$J$31,10,FALSE)="","",VLOOKUP(Table1[[#This Row],[sheet]],Prg!$A$7:$J$31,10,FALSE)*1)</f>
        <v>1</v>
      </c>
      <c r="AF71" s="72" t="str">
        <f>VLOOKUP(Table1[[#This Row],[sheet]],Prg!$A$7:$J$31,5,FALSE)</f>
        <v>GUATEMALA</v>
      </c>
      <c r="AG71" s="72">
        <f>ROW()</f>
        <v>71</v>
      </c>
    </row>
    <row r="72" spans="2:33" hidden="1" x14ac:dyDescent="0.3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GUATEMALA</v>
      </c>
      <c r="AG72" s="72">
        <f>ROW()</f>
        <v>72</v>
      </c>
    </row>
    <row r="73" spans="2:33" hidden="1" x14ac:dyDescent="0.3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GUATEMALA</v>
      </c>
      <c r="AG73" s="72">
        <f>ROW()</f>
        <v>73</v>
      </c>
    </row>
    <row r="74" spans="2:33" hidden="1" x14ac:dyDescent="0.3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GUATEMALA</v>
      </c>
      <c r="AG74" s="72">
        <f>ROW()</f>
        <v>74</v>
      </c>
    </row>
    <row r="75" spans="2:33" hidden="1" x14ac:dyDescent="0.3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GUATEMALA</v>
      </c>
      <c r="AG75" s="72">
        <f>ROW()</f>
        <v>75</v>
      </c>
    </row>
    <row r="76" spans="2:33" hidden="1" x14ac:dyDescent="0.3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GUATEMALA</v>
      </c>
      <c r="AG76" s="72">
        <f>ROW()</f>
        <v>76</v>
      </c>
    </row>
    <row r="77" spans="2:33" hidden="1" x14ac:dyDescent="0.3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GUATEMALA</v>
      </c>
      <c r="AG77" s="72">
        <f>ROW()</f>
        <v>77</v>
      </c>
    </row>
    <row r="78" spans="2:33" hidden="1" x14ac:dyDescent="0.3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GUATEMALA</v>
      </c>
      <c r="AG78" s="72">
        <f>ROW()</f>
        <v>78</v>
      </c>
    </row>
    <row r="79" spans="2:33" hidden="1" x14ac:dyDescent="0.3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GUATEMALA</v>
      </c>
      <c r="AG79" s="72">
        <f>ROW()</f>
        <v>79</v>
      </c>
    </row>
    <row r="80" spans="2:33" hidden="1" x14ac:dyDescent="0.3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0</v>
      </c>
      <c r="AE80" s="72">
        <f>IF(VLOOKUP(Table1[[#This Row],[sheet]],Prg!$A$7:$J$31,10,FALSE)="","",VLOOKUP(Table1[[#This Row],[sheet]],Prg!$A$7:$J$31,10,FALSE)*1)</f>
        <v>1</v>
      </c>
      <c r="AF80" s="72" t="str">
        <f>VLOOKUP(Table1[[#This Row],[sheet]],Prg!$A$7:$J$31,5,FALSE)</f>
        <v>GUATEMALA</v>
      </c>
      <c r="AG80" s="72">
        <f>ROW()</f>
        <v>80</v>
      </c>
    </row>
    <row r="81" spans="24:33" hidden="1" x14ac:dyDescent="0.3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GUATEMALA</v>
      </c>
      <c r="AG81" s="72">
        <f>ROW()</f>
        <v>81</v>
      </c>
    </row>
    <row r="82" spans="24:33" hidden="1" x14ac:dyDescent="0.3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0</v>
      </c>
      <c r="AE82" s="72">
        <f>IF(VLOOKUP(Table1[[#This Row],[sheet]],Prg!$A$7:$J$31,10,FALSE)="","",VLOOKUP(Table1[[#This Row],[sheet]],Prg!$A$7:$J$31,10,FALSE)*1)</f>
        <v>1</v>
      </c>
      <c r="AF82" s="72" t="str">
        <f>VLOOKUP(Table1[[#This Row],[sheet]],Prg!$A$7:$J$31,5,FALSE)</f>
        <v>GUATEMALA</v>
      </c>
      <c r="AG82" s="72">
        <f>ROW()</f>
        <v>82</v>
      </c>
    </row>
    <row r="83" spans="24:33" hidden="1" x14ac:dyDescent="0.3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0</v>
      </c>
      <c r="AE83" s="72">
        <f>IF(VLOOKUP(Table1[[#This Row],[sheet]],Prg!$A$7:$J$31,10,FALSE)="","",VLOOKUP(Table1[[#This Row],[sheet]],Prg!$A$7:$J$31,10,FALSE)*1)</f>
        <v>1</v>
      </c>
      <c r="AF83" s="72" t="str">
        <f>VLOOKUP(Table1[[#This Row],[sheet]],Prg!$A$7:$J$31,5,FALSE)</f>
        <v>GUATEMALA</v>
      </c>
      <c r="AG83" s="72">
        <f>ROW()</f>
        <v>83</v>
      </c>
    </row>
    <row r="84" spans="24:33" hidden="1" x14ac:dyDescent="0.3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40177.300000000003</v>
      </c>
      <c r="AE84" s="72">
        <f>IF(VLOOKUP(Table1[[#This Row],[sheet]],Prg!$A$7:$J$31,10,FALSE)="","",VLOOKUP(Table1[[#This Row],[sheet]],Prg!$A$7:$J$31,10,FALSE)*1)</f>
        <v>1</v>
      </c>
      <c r="AF84" s="72" t="str">
        <f>VLOOKUP(Table1[[#This Row],[sheet]],Prg!$A$7:$J$31,5,FALSE)</f>
        <v>GUATEMALA</v>
      </c>
      <c r="AG84" s="72">
        <f>ROW()</f>
        <v>84</v>
      </c>
    </row>
    <row r="85" spans="24:33" hidden="1" x14ac:dyDescent="0.3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0</v>
      </c>
      <c r="AE85" s="72">
        <f>IF(VLOOKUP(Table1[[#This Row],[sheet]],Prg!$A$7:$J$31,10,FALSE)="","",VLOOKUP(Table1[[#This Row],[sheet]],Prg!$A$7:$J$31,10,FALSE)*1)</f>
        <v>1</v>
      </c>
      <c r="AF85" s="72" t="str">
        <f>VLOOKUP(Table1[[#This Row],[sheet]],Prg!$A$7:$J$31,5,FALSE)</f>
        <v>GUATEMALA</v>
      </c>
      <c r="AG85" s="72">
        <f>ROW()</f>
        <v>85</v>
      </c>
    </row>
    <row r="86" spans="24:33" hidden="1" x14ac:dyDescent="0.3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GUATEMALA</v>
      </c>
      <c r="AG86" s="72">
        <f>ROW()</f>
        <v>86</v>
      </c>
    </row>
    <row r="87" spans="24:33" hidden="1" x14ac:dyDescent="0.3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0</v>
      </c>
      <c r="AE87" s="72">
        <f>IF(VLOOKUP(Table1[[#This Row],[sheet]],Prg!$A$7:$J$31,10,FALSE)="","",VLOOKUP(Table1[[#This Row],[sheet]],Prg!$A$7:$J$31,10,FALSE)*1)</f>
        <v>1</v>
      </c>
      <c r="AF87" s="72" t="str">
        <f>VLOOKUP(Table1[[#This Row],[sheet]],Prg!$A$7:$J$31,5,FALSE)</f>
        <v>GUATEMALA</v>
      </c>
      <c r="AG87" s="72">
        <f>ROW()</f>
        <v>87</v>
      </c>
    </row>
    <row r="88" spans="24:33" hidden="1" x14ac:dyDescent="0.3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GUATEMALA</v>
      </c>
      <c r="AG88" s="72">
        <f>ROW()</f>
        <v>88</v>
      </c>
    </row>
    <row r="89" spans="24:33" hidden="1" x14ac:dyDescent="0.3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19936.12</v>
      </c>
      <c r="AE89" s="72">
        <f>IF(VLOOKUP(Table1[[#This Row],[sheet]],Prg!$A$7:$J$31,10,FALSE)="","",VLOOKUP(Table1[[#This Row],[sheet]],Prg!$A$7:$J$31,10,FALSE)*1)</f>
        <v>1</v>
      </c>
      <c r="AF89" s="72" t="str">
        <f>VLOOKUP(Table1[[#This Row],[sheet]],Prg!$A$7:$J$31,5,FALSE)</f>
        <v>GUATEMALA</v>
      </c>
      <c r="AG89" s="72">
        <f>ROW()</f>
        <v>89</v>
      </c>
    </row>
    <row r="90" spans="24:33" hidden="1" x14ac:dyDescent="0.3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0</v>
      </c>
      <c r="AE90" s="72">
        <f>IF(VLOOKUP(Table1[[#This Row],[sheet]],Prg!$A$7:$J$31,10,FALSE)="","",VLOOKUP(Table1[[#This Row],[sheet]],Prg!$A$7:$J$31,10,FALSE)*1)</f>
        <v>1</v>
      </c>
      <c r="AF90" s="72" t="str">
        <f>VLOOKUP(Table1[[#This Row],[sheet]],Prg!$A$7:$J$31,5,FALSE)</f>
        <v>GUATEMALA</v>
      </c>
      <c r="AG90" s="72">
        <f>ROW()</f>
        <v>90</v>
      </c>
    </row>
    <row r="91" spans="24:33" hidden="1" x14ac:dyDescent="0.3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GUATEMALA</v>
      </c>
      <c r="AG91" s="72">
        <f>ROW()</f>
        <v>91</v>
      </c>
    </row>
    <row r="92" spans="24:33" hidden="1" x14ac:dyDescent="0.3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19936.12</v>
      </c>
      <c r="AE92" s="72">
        <f>IF(VLOOKUP(Table1[[#This Row],[sheet]],Prg!$A$7:$J$31,10,FALSE)="","",VLOOKUP(Table1[[#This Row],[sheet]],Prg!$A$7:$J$31,10,FALSE)*1)</f>
        <v>1</v>
      </c>
      <c r="AF92" s="72" t="str">
        <f>VLOOKUP(Table1[[#This Row],[sheet]],Prg!$A$7:$J$31,5,FALSE)</f>
        <v>GUATEMALA</v>
      </c>
      <c r="AG92" s="72">
        <f>ROW()</f>
        <v>92</v>
      </c>
    </row>
    <row r="93" spans="24:33" hidden="1" x14ac:dyDescent="0.3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20241.18</v>
      </c>
      <c r="AE93" s="72">
        <f>IF(VLOOKUP(Table1[[#This Row],[sheet]],Prg!$A$7:$J$31,10,FALSE)="","",VLOOKUP(Table1[[#This Row],[sheet]],Prg!$A$7:$J$31,10,FALSE)*1)</f>
        <v>1</v>
      </c>
      <c r="AF93" s="72" t="str">
        <f>VLOOKUP(Table1[[#This Row],[sheet]],Prg!$A$7:$J$31,5,FALSE)</f>
        <v>GUATEMALA</v>
      </c>
      <c r="AG93" s="72">
        <f>ROW()</f>
        <v>93</v>
      </c>
    </row>
    <row r="94" spans="24:33" hidden="1" x14ac:dyDescent="0.3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0</v>
      </c>
      <c r="AE94" s="72">
        <f>IF(VLOOKUP(Table1[[#This Row],[sheet]],Prg!$A$7:$J$31,10,FALSE)="","",VLOOKUP(Table1[[#This Row],[sheet]],Prg!$A$7:$J$31,10,FALSE)*1)</f>
        <v>1</v>
      </c>
      <c r="AF94" s="72" t="str">
        <f>VLOOKUP(Table1[[#This Row],[sheet]],Prg!$A$7:$J$31,5,FALSE)</f>
        <v>GUATEMALA</v>
      </c>
      <c r="AG94" s="72">
        <f>ROW()</f>
        <v>94</v>
      </c>
    </row>
    <row r="95" spans="24:33" hidden="1" x14ac:dyDescent="0.3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GUATEMALA</v>
      </c>
      <c r="AG95" s="72">
        <f>ROW()</f>
        <v>95</v>
      </c>
    </row>
    <row r="96" spans="24:33" hidden="1" x14ac:dyDescent="0.3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20241.18</v>
      </c>
      <c r="AE96" s="72">
        <f>IF(VLOOKUP(Table1[[#This Row],[sheet]],Prg!$A$7:$J$31,10,FALSE)="","",VLOOKUP(Table1[[#This Row],[sheet]],Prg!$A$7:$J$31,10,FALSE)*1)</f>
        <v>1</v>
      </c>
      <c r="AF96" s="72" t="str">
        <f>VLOOKUP(Table1[[#This Row],[sheet]],Prg!$A$7:$J$31,5,FALSE)</f>
        <v>GUATEMALA</v>
      </c>
      <c r="AG96" s="72">
        <f>ROW()</f>
        <v>96</v>
      </c>
    </row>
    <row r="97" spans="24:33" hidden="1" x14ac:dyDescent="0.3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GUATEMALA</v>
      </c>
      <c r="AG97" s="72">
        <f>ROW()</f>
        <v>97</v>
      </c>
    </row>
    <row r="98" spans="24:33" hidden="1" x14ac:dyDescent="0.3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39850</v>
      </c>
      <c r="AE98" s="72">
        <f>IF(VLOOKUP(Table1[[#This Row],[sheet]],Prg!$A$7:$J$31,10,FALSE)="","",VLOOKUP(Table1[[#This Row],[sheet]],Prg!$A$7:$J$31,10,FALSE)*1)</f>
        <v>1</v>
      </c>
      <c r="AF98" s="72" t="str">
        <f>VLOOKUP(Table1[[#This Row],[sheet]],Prg!$A$7:$J$31,5,FALSE)</f>
        <v>GUATEMALA</v>
      </c>
      <c r="AG98" s="72">
        <f>ROW()</f>
        <v>98</v>
      </c>
    </row>
    <row r="99" spans="24:33" hidden="1" x14ac:dyDescent="0.3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GUATEMALA</v>
      </c>
      <c r="AG99" s="72">
        <f>ROW()</f>
        <v>99</v>
      </c>
    </row>
    <row r="100" spans="24:33" hidden="1" x14ac:dyDescent="0.3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19608.82</v>
      </c>
      <c r="AE100" s="72">
        <f>IF(VLOOKUP(Table1[[#This Row],[sheet]],Prg!$A$7:$J$31,10,FALSE)="","",VLOOKUP(Table1[[#This Row],[sheet]],Prg!$A$7:$J$31,10,FALSE)*1)</f>
        <v>1</v>
      </c>
      <c r="AF100" s="72" t="str">
        <f>VLOOKUP(Table1[[#This Row],[sheet]],Prg!$A$7:$J$31,5,FALSE)</f>
        <v>GUATEMALA</v>
      </c>
      <c r="AG100" s="72">
        <f>ROW()</f>
        <v>100</v>
      </c>
    </row>
    <row r="101" spans="24:33" hidden="1" x14ac:dyDescent="0.3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20241.18</v>
      </c>
      <c r="AE101" s="72">
        <f>IF(VLOOKUP(Table1[[#This Row],[sheet]],Prg!$A$7:$J$31,10,FALSE)="","",VLOOKUP(Table1[[#This Row],[sheet]],Prg!$A$7:$J$31,10,FALSE)*1)</f>
        <v>1</v>
      </c>
      <c r="AF101" s="72" t="str">
        <f>VLOOKUP(Table1[[#This Row],[sheet]],Prg!$A$7:$J$31,5,FALSE)</f>
        <v>GUATEMALA</v>
      </c>
      <c r="AG101" s="72">
        <f>ROW()</f>
        <v>101</v>
      </c>
    </row>
    <row r="102" spans="24:33" hidden="1" x14ac:dyDescent="0.3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GUATEMALA</v>
      </c>
      <c r="AG102" s="72">
        <f>ROW()</f>
        <v>102</v>
      </c>
    </row>
    <row r="103" spans="24:33" hidden="1" x14ac:dyDescent="0.3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GUATEMALA</v>
      </c>
      <c r="AG103" s="72">
        <f>ROW()</f>
        <v>103</v>
      </c>
    </row>
    <row r="104" spans="24:33" hidden="1" x14ac:dyDescent="0.3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GUATEMALA</v>
      </c>
      <c r="AG104" s="72">
        <f>ROW()</f>
        <v>104</v>
      </c>
    </row>
    <row r="105" spans="24:33" hidden="1" x14ac:dyDescent="0.3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GUATEMALA</v>
      </c>
      <c r="AG105" s="72">
        <f>ROW()</f>
        <v>105</v>
      </c>
    </row>
    <row r="106" spans="24:33" hidden="1" x14ac:dyDescent="0.3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GUATEMALA</v>
      </c>
      <c r="AG106" s="72">
        <f>ROW()</f>
        <v>106</v>
      </c>
    </row>
    <row r="107" spans="24:33" hidden="1" x14ac:dyDescent="0.3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GUATEMALA</v>
      </c>
      <c r="AG107" s="72">
        <f>ROW()</f>
        <v>107</v>
      </c>
    </row>
    <row r="108" spans="24:33" hidden="1" x14ac:dyDescent="0.3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GUATEMALA</v>
      </c>
      <c r="AG108" s="72">
        <f>ROW()</f>
        <v>108</v>
      </c>
    </row>
    <row r="109" spans="24:33" hidden="1" x14ac:dyDescent="0.3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GUATEMALA</v>
      </c>
      <c r="AG109" s="72">
        <f>ROW()</f>
        <v>109</v>
      </c>
    </row>
    <row r="110" spans="24:33" hidden="1" x14ac:dyDescent="0.3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0</v>
      </c>
      <c r="AE110" s="72">
        <f>IF(VLOOKUP(Table1[[#This Row],[sheet]],Prg!$A$7:$J$31,10,FALSE)="","",VLOOKUP(Table1[[#This Row],[sheet]],Prg!$A$7:$J$31,10,FALSE)*1)</f>
        <v>1</v>
      </c>
      <c r="AF110" s="72" t="str">
        <f>VLOOKUP(Table1[[#This Row],[sheet]],Prg!$A$7:$J$31,5,FALSE)</f>
        <v>GUATEMALA</v>
      </c>
      <c r="AG110" s="72">
        <f>ROW()</f>
        <v>110</v>
      </c>
    </row>
    <row r="111" spans="24:33" hidden="1" x14ac:dyDescent="0.3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GUATEMALA</v>
      </c>
      <c r="AG111" s="72">
        <f>ROW()</f>
        <v>111</v>
      </c>
    </row>
    <row r="112" spans="24:33" hidden="1" x14ac:dyDescent="0.3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GUATEMALA</v>
      </c>
      <c r="AG112" s="72">
        <f>ROW()</f>
        <v>112</v>
      </c>
    </row>
    <row r="113" spans="24:33" hidden="1" x14ac:dyDescent="0.3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0</v>
      </c>
      <c r="AE113" s="72">
        <f>IF(VLOOKUP(Table1[[#This Row],[sheet]],Prg!$A$7:$J$31,10,FALSE)="","",VLOOKUP(Table1[[#This Row],[sheet]],Prg!$A$7:$J$31,10,FALSE)*1)</f>
        <v>1</v>
      </c>
      <c r="AF113" s="72" t="str">
        <f>VLOOKUP(Table1[[#This Row],[sheet]],Prg!$A$7:$J$31,5,FALSE)</f>
        <v>GUATEMALA</v>
      </c>
      <c r="AG113" s="72">
        <f>ROW()</f>
        <v>113</v>
      </c>
    </row>
    <row r="114" spans="24:33" hidden="1" x14ac:dyDescent="0.3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39850</v>
      </c>
      <c r="AE114" s="72">
        <f>IF(VLOOKUP(Table1[[#This Row],[sheet]],Prg!$A$7:$J$31,10,FALSE)="","",VLOOKUP(Table1[[#This Row],[sheet]],Prg!$A$7:$J$31,10,FALSE)*1)</f>
        <v>1</v>
      </c>
      <c r="AF114" s="72" t="str">
        <f>VLOOKUP(Table1[[#This Row],[sheet]],Prg!$A$7:$J$31,5,FALSE)</f>
        <v>GUATEMALA</v>
      </c>
      <c r="AG114" s="72">
        <f>ROW()</f>
        <v>114</v>
      </c>
    </row>
    <row r="115" spans="24:33" hidden="1" x14ac:dyDescent="0.3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GUATEMALA</v>
      </c>
      <c r="AG115" s="72">
        <f>ROW()</f>
        <v>115</v>
      </c>
    </row>
    <row r="116" spans="24:33" hidden="1" x14ac:dyDescent="0.3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GUATEMALA</v>
      </c>
      <c r="AG116" s="72">
        <f>ROW()</f>
        <v>116</v>
      </c>
    </row>
    <row r="117" spans="24:33" hidden="1" x14ac:dyDescent="0.3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GUATEMALA</v>
      </c>
      <c r="AG117" s="72">
        <f>ROW()</f>
        <v>117</v>
      </c>
    </row>
    <row r="118" spans="24:33" hidden="1" x14ac:dyDescent="0.3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GUATEMALA</v>
      </c>
      <c r="AG118" s="72">
        <f>ROW()</f>
        <v>118</v>
      </c>
    </row>
    <row r="119" spans="24:33" hidden="1" x14ac:dyDescent="0.3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19608.82</v>
      </c>
      <c r="AE119" s="72">
        <f>IF(VLOOKUP(Table1[[#This Row],[sheet]],Prg!$A$7:$J$31,10,FALSE)="","",VLOOKUP(Table1[[#This Row],[sheet]],Prg!$A$7:$J$31,10,FALSE)*1)</f>
        <v>1</v>
      </c>
      <c r="AF119" s="72" t="str">
        <f>VLOOKUP(Table1[[#This Row],[sheet]],Prg!$A$7:$J$31,5,FALSE)</f>
        <v>GUATEMALA</v>
      </c>
      <c r="AG119" s="72">
        <f>ROW()</f>
        <v>119</v>
      </c>
    </row>
    <row r="120" spans="24:33" hidden="1" x14ac:dyDescent="0.3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GUATEMALA</v>
      </c>
      <c r="AG120" s="72">
        <f>ROW()</f>
        <v>120</v>
      </c>
    </row>
    <row r="121" spans="24:33" hidden="1" x14ac:dyDescent="0.3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GUATEMALA</v>
      </c>
      <c r="AG121" s="72">
        <f>ROW()</f>
        <v>121</v>
      </c>
    </row>
    <row r="122" spans="24:33" hidden="1" x14ac:dyDescent="0.3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19608.82</v>
      </c>
      <c r="AE122" s="72">
        <f>IF(VLOOKUP(Table1[[#This Row],[sheet]],Prg!$A$7:$J$31,10,FALSE)="","",VLOOKUP(Table1[[#This Row],[sheet]],Prg!$A$7:$J$31,10,FALSE)*1)</f>
        <v>1</v>
      </c>
      <c r="AF122" s="72" t="str">
        <f>VLOOKUP(Table1[[#This Row],[sheet]],Prg!$A$7:$J$31,5,FALSE)</f>
        <v>GUATEMALA</v>
      </c>
      <c r="AG122" s="72">
        <f>ROW()</f>
        <v>122</v>
      </c>
    </row>
    <row r="123" spans="24:33" hidden="1" x14ac:dyDescent="0.3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20241.18</v>
      </c>
      <c r="AE123" s="72">
        <f>IF(VLOOKUP(Table1[[#This Row],[sheet]],Prg!$A$7:$J$31,10,FALSE)="","",VLOOKUP(Table1[[#This Row],[sheet]],Prg!$A$7:$J$31,10,FALSE)*1)</f>
        <v>1</v>
      </c>
      <c r="AF123" s="72" t="str">
        <f>VLOOKUP(Table1[[#This Row],[sheet]],Prg!$A$7:$J$31,5,FALSE)</f>
        <v>GUATEMALA</v>
      </c>
      <c r="AG123" s="72">
        <f>ROW()</f>
        <v>123</v>
      </c>
    </row>
    <row r="124" spans="24:33" hidden="1" x14ac:dyDescent="0.3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0</v>
      </c>
      <c r="AE124" s="72">
        <f>IF(VLOOKUP(Table1[[#This Row],[sheet]],Prg!$A$7:$J$31,10,FALSE)="","",VLOOKUP(Table1[[#This Row],[sheet]],Prg!$A$7:$J$31,10,FALSE)*1)</f>
        <v>1</v>
      </c>
      <c r="AF124" s="72" t="str">
        <f>VLOOKUP(Table1[[#This Row],[sheet]],Prg!$A$7:$J$31,5,FALSE)</f>
        <v>GUATEMALA</v>
      </c>
      <c r="AG124" s="72">
        <f>ROW()</f>
        <v>124</v>
      </c>
    </row>
    <row r="125" spans="24:33" hidden="1" x14ac:dyDescent="0.3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GUATEMALA</v>
      </c>
      <c r="AG125" s="72">
        <f>ROW()</f>
        <v>125</v>
      </c>
    </row>
    <row r="126" spans="24:33" hidden="1" x14ac:dyDescent="0.3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20241.18</v>
      </c>
      <c r="AE126" s="72">
        <f>IF(VLOOKUP(Table1[[#This Row],[sheet]],Prg!$A$7:$J$31,10,FALSE)="","",VLOOKUP(Table1[[#This Row],[sheet]],Prg!$A$7:$J$31,10,FALSE)*1)</f>
        <v>1</v>
      </c>
      <c r="AF126" s="72" t="str">
        <f>VLOOKUP(Table1[[#This Row],[sheet]],Prg!$A$7:$J$31,5,FALSE)</f>
        <v>GUATEMALA</v>
      </c>
      <c r="AG126" s="72">
        <f>ROW()</f>
        <v>126</v>
      </c>
    </row>
    <row r="127" spans="24:33" hidden="1" x14ac:dyDescent="0.3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GUATEMALA</v>
      </c>
      <c r="AG127" s="72">
        <f>ROW()</f>
        <v>127</v>
      </c>
    </row>
    <row r="128" spans="24:33" hidden="1" x14ac:dyDescent="0.3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39400</v>
      </c>
      <c r="AE128" s="72">
        <f>IF(VLOOKUP(Table1[[#This Row],[sheet]],Prg!$A$7:$J$31,10,FALSE)="","",VLOOKUP(Table1[[#This Row],[sheet]],Prg!$A$7:$J$31,10,FALSE)*1)</f>
        <v>1</v>
      </c>
      <c r="AF128" s="72" t="str">
        <f>VLOOKUP(Table1[[#This Row],[sheet]],Prg!$A$7:$J$31,5,FALSE)</f>
        <v>GUATEMALA</v>
      </c>
      <c r="AG128" s="72">
        <f>ROW()</f>
        <v>128</v>
      </c>
    </row>
    <row r="129" spans="24:33" hidden="1" x14ac:dyDescent="0.3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GUATEMALA</v>
      </c>
      <c r="AG129" s="72">
        <f>ROW()</f>
        <v>129</v>
      </c>
    </row>
    <row r="130" spans="24:33" hidden="1" x14ac:dyDescent="0.3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19158.82</v>
      </c>
      <c r="AE130" s="72">
        <f>IF(VLOOKUP(Table1[[#This Row],[sheet]],Prg!$A$7:$J$31,10,FALSE)="","",VLOOKUP(Table1[[#This Row],[sheet]],Prg!$A$7:$J$31,10,FALSE)*1)</f>
        <v>1</v>
      </c>
      <c r="AF130" s="72" t="str">
        <f>VLOOKUP(Table1[[#This Row],[sheet]],Prg!$A$7:$J$31,5,FALSE)</f>
        <v>GUATEMALA</v>
      </c>
      <c r="AG130" s="72">
        <f>ROW()</f>
        <v>130</v>
      </c>
    </row>
    <row r="131" spans="24:33" hidden="1" x14ac:dyDescent="0.3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20241.18</v>
      </c>
      <c r="AE131" s="72">
        <f>IF(VLOOKUP(Table1[[#This Row],[sheet]],Prg!$A$7:$J$31,10,FALSE)="","",VLOOKUP(Table1[[#This Row],[sheet]],Prg!$A$7:$J$31,10,FALSE)*1)</f>
        <v>1</v>
      </c>
      <c r="AF131" s="72" t="str">
        <f>VLOOKUP(Table1[[#This Row],[sheet]],Prg!$A$7:$J$31,5,FALSE)</f>
        <v>GUATEMALA</v>
      </c>
      <c r="AG131" s="72">
        <f>ROW()</f>
        <v>131</v>
      </c>
    </row>
    <row r="132" spans="24:33" hidden="1" x14ac:dyDescent="0.3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GUATEMALA</v>
      </c>
      <c r="AG132" s="72">
        <f>ROW()</f>
        <v>132</v>
      </c>
    </row>
    <row r="133" spans="24:33" hidden="1" x14ac:dyDescent="0.3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GUATEMALA</v>
      </c>
      <c r="AG133" s="72">
        <f>ROW()</f>
        <v>133</v>
      </c>
    </row>
    <row r="134" spans="24:33" hidden="1" x14ac:dyDescent="0.3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GUATEMALA</v>
      </c>
      <c r="AG134" s="72">
        <f>ROW()</f>
        <v>134</v>
      </c>
    </row>
    <row r="135" spans="24:33" hidden="1" x14ac:dyDescent="0.3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GUATEMALA</v>
      </c>
      <c r="AG135" s="72">
        <f>ROW()</f>
        <v>135</v>
      </c>
    </row>
    <row r="136" spans="24:33" hidden="1" x14ac:dyDescent="0.3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GUATEMALA</v>
      </c>
      <c r="AG136" s="72">
        <f>ROW()</f>
        <v>136</v>
      </c>
    </row>
    <row r="137" spans="24:33" hidden="1" x14ac:dyDescent="0.3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GUATEMALA</v>
      </c>
      <c r="AG137" s="72">
        <f>ROW()</f>
        <v>137</v>
      </c>
    </row>
    <row r="138" spans="24:33" hidden="1" x14ac:dyDescent="0.3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GUATEMALA</v>
      </c>
      <c r="AG138" s="72">
        <f>ROW()</f>
        <v>138</v>
      </c>
    </row>
    <row r="139" spans="24:33" hidden="1" x14ac:dyDescent="0.3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GUATEMALA</v>
      </c>
      <c r="AG139" s="72">
        <f>ROW()</f>
        <v>139</v>
      </c>
    </row>
    <row r="140" spans="24:33" hidden="1" x14ac:dyDescent="0.3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0</v>
      </c>
      <c r="AE140" s="72">
        <f>IF(VLOOKUP(Table1[[#This Row],[sheet]],Prg!$A$7:$J$31,10,FALSE)="","",VLOOKUP(Table1[[#This Row],[sheet]],Prg!$A$7:$J$31,10,FALSE)*1)</f>
        <v>1</v>
      </c>
      <c r="AF140" s="72" t="str">
        <f>VLOOKUP(Table1[[#This Row],[sheet]],Prg!$A$7:$J$31,5,FALSE)</f>
        <v>GUATEMALA</v>
      </c>
      <c r="AG140" s="72">
        <f>ROW()</f>
        <v>140</v>
      </c>
    </row>
    <row r="141" spans="24:33" hidden="1" x14ac:dyDescent="0.3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GUATEMALA</v>
      </c>
      <c r="AG141" s="72">
        <f>ROW()</f>
        <v>141</v>
      </c>
    </row>
    <row r="142" spans="24:33" hidden="1" x14ac:dyDescent="0.3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0</v>
      </c>
      <c r="AE142" s="72">
        <f>IF(VLOOKUP(Table1[[#This Row],[sheet]],Prg!$A$7:$J$31,10,FALSE)="","",VLOOKUP(Table1[[#This Row],[sheet]],Prg!$A$7:$J$31,10,FALSE)*1)</f>
        <v>1</v>
      </c>
      <c r="AF142" s="72" t="str">
        <f>VLOOKUP(Table1[[#This Row],[sheet]],Prg!$A$7:$J$31,5,FALSE)</f>
        <v>GUATEMALA</v>
      </c>
      <c r="AG142" s="72">
        <f>ROW()</f>
        <v>142</v>
      </c>
    </row>
    <row r="143" spans="24:33" hidden="1" x14ac:dyDescent="0.3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0</v>
      </c>
      <c r="AE143" s="72">
        <f>IF(VLOOKUP(Table1[[#This Row],[sheet]],Prg!$A$7:$J$31,10,FALSE)="","",VLOOKUP(Table1[[#This Row],[sheet]],Prg!$A$7:$J$31,10,FALSE)*1)</f>
        <v>1</v>
      </c>
      <c r="AF143" s="72" t="str">
        <f>VLOOKUP(Table1[[#This Row],[sheet]],Prg!$A$7:$J$31,5,FALSE)</f>
        <v>GUATEMALA</v>
      </c>
      <c r="AG143" s="72">
        <f>ROW()</f>
        <v>143</v>
      </c>
    </row>
    <row r="144" spans="24:33" hidden="1" x14ac:dyDescent="0.3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39400</v>
      </c>
      <c r="AE144" s="72">
        <f>IF(VLOOKUP(Table1[[#This Row],[sheet]],Prg!$A$7:$J$31,10,FALSE)="","",VLOOKUP(Table1[[#This Row],[sheet]],Prg!$A$7:$J$31,10,FALSE)*1)</f>
        <v>1</v>
      </c>
      <c r="AF144" s="72" t="str">
        <f>VLOOKUP(Table1[[#This Row],[sheet]],Prg!$A$7:$J$31,5,FALSE)</f>
        <v>GUATEMALA</v>
      </c>
      <c r="AG144" s="72">
        <f>ROW()</f>
        <v>144</v>
      </c>
    </row>
    <row r="145" spans="24:33" hidden="1" x14ac:dyDescent="0.3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GUATEMALA</v>
      </c>
      <c r="AG145" s="72">
        <f>ROW()</f>
        <v>145</v>
      </c>
    </row>
    <row r="146" spans="24:33" hidden="1" x14ac:dyDescent="0.3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GUATEMALA</v>
      </c>
      <c r="AG146" s="72">
        <f>ROW()</f>
        <v>146</v>
      </c>
    </row>
    <row r="147" spans="24:33" hidden="1" x14ac:dyDescent="0.3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GUATEMALA</v>
      </c>
      <c r="AG147" s="72">
        <f>ROW()</f>
        <v>147</v>
      </c>
    </row>
    <row r="148" spans="24:33" hidden="1" x14ac:dyDescent="0.3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GUATEMALA</v>
      </c>
      <c r="AG148" s="72">
        <f>ROW()</f>
        <v>148</v>
      </c>
    </row>
    <row r="149" spans="24:33" hidden="1" x14ac:dyDescent="0.3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19158.82</v>
      </c>
      <c r="AE149" s="72">
        <f>IF(VLOOKUP(Table1[[#This Row],[sheet]],Prg!$A$7:$J$31,10,FALSE)="","",VLOOKUP(Table1[[#This Row],[sheet]],Prg!$A$7:$J$31,10,FALSE)*1)</f>
        <v>1</v>
      </c>
      <c r="AF149" s="72" t="str">
        <f>VLOOKUP(Table1[[#This Row],[sheet]],Prg!$A$7:$J$31,5,FALSE)</f>
        <v>GUATEMALA</v>
      </c>
      <c r="AG149" s="72">
        <f>ROW()</f>
        <v>149</v>
      </c>
    </row>
    <row r="150" spans="24:33" hidden="1" x14ac:dyDescent="0.3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0</v>
      </c>
      <c r="AE150" s="72">
        <f>IF(VLOOKUP(Table1[[#This Row],[sheet]],Prg!$A$7:$J$31,10,FALSE)="","",VLOOKUP(Table1[[#This Row],[sheet]],Prg!$A$7:$J$31,10,FALSE)*1)</f>
        <v>1</v>
      </c>
      <c r="AF150" s="72" t="str">
        <f>VLOOKUP(Table1[[#This Row],[sheet]],Prg!$A$7:$J$31,5,FALSE)</f>
        <v>GUATEMALA</v>
      </c>
      <c r="AG150" s="72">
        <f>ROW()</f>
        <v>150</v>
      </c>
    </row>
    <row r="151" spans="24:33" hidden="1" x14ac:dyDescent="0.3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GUATEMALA</v>
      </c>
      <c r="AG151" s="72">
        <f>ROW()</f>
        <v>151</v>
      </c>
    </row>
    <row r="152" spans="24:33" hidden="1" x14ac:dyDescent="0.3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19158.82</v>
      </c>
      <c r="AE152" s="72">
        <f>IF(VLOOKUP(Table1[[#This Row],[sheet]],Prg!$A$7:$J$31,10,FALSE)="","",VLOOKUP(Table1[[#This Row],[sheet]],Prg!$A$7:$J$31,10,FALSE)*1)</f>
        <v>1</v>
      </c>
      <c r="AF152" s="72" t="str">
        <f>VLOOKUP(Table1[[#This Row],[sheet]],Prg!$A$7:$J$31,5,FALSE)</f>
        <v>GUATEMALA</v>
      </c>
      <c r="AG152" s="72">
        <f>ROW()</f>
        <v>152</v>
      </c>
    </row>
    <row r="153" spans="24:33" hidden="1" x14ac:dyDescent="0.3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20241.18</v>
      </c>
      <c r="AE153" s="72">
        <f>IF(VLOOKUP(Table1[[#This Row],[sheet]],Prg!$A$7:$J$31,10,FALSE)="","",VLOOKUP(Table1[[#This Row],[sheet]],Prg!$A$7:$J$31,10,FALSE)*1)</f>
        <v>1</v>
      </c>
      <c r="AF153" s="72" t="str">
        <f>VLOOKUP(Table1[[#This Row],[sheet]],Prg!$A$7:$J$31,5,FALSE)</f>
        <v>GUATEMALA</v>
      </c>
      <c r="AG153" s="72">
        <f>ROW()</f>
        <v>153</v>
      </c>
    </row>
    <row r="154" spans="24:33" hidden="1" x14ac:dyDescent="0.3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0</v>
      </c>
      <c r="AE154" s="72">
        <f>IF(VLOOKUP(Table1[[#This Row],[sheet]],Prg!$A$7:$J$31,10,FALSE)="","",VLOOKUP(Table1[[#This Row],[sheet]],Prg!$A$7:$J$31,10,FALSE)*1)</f>
        <v>1</v>
      </c>
      <c r="AF154" s="72" t="str">
        <f>VLOOKUP(Table1[[#This Row],[sheet]],Prg!$A$7:$J$31,5,FALSE)</f>
        <v>GUATEMALA</v>
      </c>
      <c r="AG154" s="72">
        <f>ROW()</f>
        <v>154</v>
      </c>
    </row>
    <row r="155" spans="24:33" hidden="1" x14ac:dyDescent="0.3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GUATEMALA</v>
      </c>
      <c r="AG155" s="72">
        <f>ROW()</f>
        <v>155</v>
      </c>
    </row>
    <row r="156" spans="24:33" hidden="1" x14ac:dyDescent="0.3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20241.18</v>
      </c>
      <c r="AE156" s="72">
        <f>IF(VLOOKUP(Table1[[#This Row],[sheet]],Prg!$A$7:$J$31,10,FALSE)="","",VLOOKUP(Table1[[#This Row],[sheet]],Prg!$A$7:$J$31,10,FALSE)*1)</f>
        <v>1</v>
      </c>
      <c r="AF156" s="72" t="str">
        <f>VLOOKUP(Table1[[#This Row],[sheet]],Prg!$A$7:$J$31,5,FALSE)</f>
        <v>GUATEMALA</v>
      </c>
      <c r="AG156" s="72">
        <f>ROW()</f>
        <v>156</v>
      </c>
    </row>
    <row r="157" spans="24:33" hidden="1" x14ac:dyDescent="0.3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GUATEMALA</v>
      </c>
      <c r="AG157" s="72">
        <f>ROW()</f>
        <v>157</v>
      </c>
    </row>
    <row r="158" spans="24:33" hidden="1" x14ac:dyDescent="0.3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211025.02</v>
      </c>
      <c r="AE158" s="72">
        <f>IF(VLOOKUP(Table1[[#This Row],[sheet]],Prg!$A$7:$J$31,10,FALSE)="","",VLOOKUP(Table1[[#This Row],[sheet]],Prg!$A$7:$J$31,10,FALSE)*1)</f>
        <v>1</v>
      </c>
      <c r="AF158" s="72" t="str">
        <f>VLOOKUP(Table1[[#This Row],[sheet]],Prg!$A$7:$J$31,5,FALSE)</f>
        <v>GUATEMALA</v>
      </c>
      <c r="AG158" s="72">
        <f>ROW()</f>
        <v>158</v>
      </c>
    </row>
    <row r="159" spans="24:33" hidden="1" x14ac:dyDescent="0.3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1000</v>
      </c>
      <c r="AE159" s="72">
        <f>IF(VLOOKUP(Table1[[#This Row],[sheet]],Prg!$A$7:$J$31,10,FALSE)="","",VLOOKUP(Table1[[#This Row],[sheet]],Prg!$A$7:$J$31,10,FALSE)*1)</f>
        <v>1</v>
      </c>
      <c r="AF159" s="72" t="str">
        <f>VLOOKUP(Table1[[#This Row],[sheet]],Prg!$A$7:$J$31,5,FALSE)</f>
        <v>GUATEMALA</v>
      </c>
      <c r="AG159" s="72">
        <f>ROW()</f>
        <v>159</v>
      </c>
    </row>
    <row r="160" spans="24:33" hidden="1" x14ac:dyDescent="0.3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108819.12</v>
      </c>
      <c r="AE160" s="72">
        <f>IF(VLOOKUP(Table1[[#This Row],[sheet]],Prg!$A$7:$J$31,10,FALSE)="","",VLOOKUP(Table1[[#This Row],[sheet]],Prg!$A$7:$J$31,10,FALSE)*1)</f>
        <v>1</v>
      </c>
      <c r="AF160" s="72" t="str">
        <f>VLOOKUP(Table1[[#This Row],[sheet]],Prg!$A$7:$J$31,5,FALSE)</f>
        <v>GUATEMALA</v>
      </c>
      <c r="AG160" s="72">
        <f>ROW()</f>
        <v>160</v>
      </c>
    </row>
    <row r="161" spans="24:33" hidden="1" x14ac:dyDescent="0.3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101205.9</v>
      </c>
      <c r="AE161" s="72">
        <f>IF(VLOOKUP(Table1[[#This Row],[sheet]],Prg!$A$7:$J$31,10,FALSE)="","",VLOOKUP(Table1[[#This Row],[sheet]],Prg!$A$7:$J$31,10,FALSE)*1)</f>
        <v>1</v>
      </c>
      <c r="AF161" s="72" t="str">
        <f>VLOOKUP(Table1[[#This Row],[sheet]],Prg!$A$7:$J$31,5,FALSE)</f>
        <v>GUATEMALA</v>
      </c>
      <c r="AG161" s="72">
        <f>ROW()</f>
        <v>161</v>
      </c>
    </row>
    <row r="162" spans="24:33" hidden="1" x14ac:dyDescent="0.3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GUATEMALA</v>
      </c>
      <c r="AG162" s="72">
        <f>ROW()</f>
        <v>162</v>
      </c>
    </row>
    <row r="163" spans="24:33" hidden="1" x14ac:dyDescent="0.3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GUATEMALA</v>
      </c>
      <c r="AG163" s="72">
        <f>ROW()</f>
        <v>163</v>
      </c>
    </row>
    <row r="164" spans="24:33" hidden="1" x14ac:dyDescent="0.3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GUATEMALA</v>
      </c>
      <c r="AG164" s="72">
        <f>ROW()</f>
        <v>164</v>
      </c>
    </row>
    <row r="165" spans="24:33" hidden="1" x14ac:dyDescent="0.3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GUATEMALA</v>
      </c>
      <c r="AG165" s="72">
        <f>ROW()</f>
        <v>165</v>
      </c>
    </row>
    <row r="166" spans="24:33" hidden="1" x14ac:dyDescent="0.3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GUATEMALA</v>
      </c>
      <c r="AG166" s="72">
        <f>ROW()</f>
        <v>166</v>
      </c>
    </row>
    <row r="167" spans="24:33" hidden="1" x14ac:dyDescent="0.3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GUATEMALA</v>
      </c>
      <c r="AG167" s="72">
        <f>ROW()</f>
        <v>167</v>
      </c>
    </row>
    <row r="168" spans="24:33" hidden="1" x14ac:dyDescent="0.3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GUATEMALA</v>
      </c>
      <c r="AG168" s="72">
        <f>ROW()</f>
        <v>168</v>
      </c>
    </row>
    <row r="169" spans="24:33" hidden="1" x14ac:dyDescent="0.3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GUATEMALA</v>
      </c>
      <c r="AG169" s="72">
        <f>ROW()</f>
        <v>169</v>
      </c>
    </row>
    <row r="170" spans="24:33" hidden="1" x14ac:dyDescent="0.3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0</v>
      </c>
      <c r="AE170" s="72">
        <f>IF(VLOOKUP(Table1[[#This Row],[sheet]],Prg!$A$7:$J$31,10,FALSE)="","",VLOOKUP(Table1[[#This Row],[sheet]],Prg!$A$7:$J$31,10,FALSE)*1)</f>
        <v>1</v>
      </c>
      <c r="AF170" s="72" t="str">
        <f>VLOOKUP(Table1[[#This Row],[sheet]],Prg!$A$7:$J$31,5,FALSE)</f>
        <v>GUATEMALA</v>
      </c>
      <c r="AG170" s="72">
        <f>ROW()</f>
        <v>170</v>
      </c>
    </row>
    <row r="171" spans="24:33" hidden="1" x14ac:dyDescent="0.3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GUATEMALA</v>
      </c>
      <c r="AG171" s="72">
        <f>ROW()</f>
        <v>171</v>
      </c>
    </row>
    <row r="172" spans="24:33" hidden="1" x14ac:dyDescent="0.3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0</v>
      </c>
      <c r="AE172" s="72">
        <f>IF(VLOOKUP(Table1[[#This Row],[sheet]],Prg!$A$7:$J$31,10,FALSE)="","",VLOOKUP(Table1[[#This Row],[sheet]],Prg!$A$7:$J$31,10,FALSE)*1)</f>
        <v>1</v>
      </c>
      <c r="AF172" s="72" t="str">
        <f>VLOOKUP(Table1[[#This Row],[sheet]],Prg!$A$7:$J$31,5,FALSE)</f>
        <v>GUATEMALA</v>
      </c>
      <c r="AG172" s="72">
        <f>ROW()</f>
        <v>172</v>
      </c>
    </row>
    <row r="173" spans="24:33" hidden="1" x14ac:dyDescent="0.3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0</v>
      </c>
      <c r="AE173" s="72">
        <f>IF(VLOOKUP(Table1[[#This Row],[sheet]],Prg!$A$7:$J$31,10,FALSE)="","",VLOOKUP(Table1[[#This Row],[sheet]],Prg!$A$7:$J$31,10,FALSE)*1)</f>
        <v>1</v>
      </c>
      <c r="AF173" s="72" t="str">
        <f>VLOOKUP(Table1[[#This Row],[sheet]],Prg!$A$7:$J$31,5,FALSE)</f>
        <v>GUATEMALA</v>
      </c>
      <c r="AG173" s="72">
        <f>ROW()</f>
        <v>173</v>
      </c>
    </row>
    <row r="174" spans="24:33" hidden="1" x14ac:dyDescent="0.3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211025.02000000002</v>
      </c>
      <c r="AE174" s="72">
        <f>IF(VLOOKUP(Table1[[#This Row],[sheet]],Prg!$A$7:$J$31,10,FALSE)="","",VLOOKUP(Table1[[#This Row],[sheet]],Prg!$A$7:$J$31,10,FALSE)*1)</f>
        <v>1</v>
      </c>
      <c r="AF174" s="72" t="str">
        <f>VLOOKUP(Table1[[#This Row],[sheet]],Prg!$A$7:$J$31,5,FALSE)</f>
        <v>GUATEMALA</v>
      </c>
      <c r="AG174" s="72">
        <f>ROW()</f>
        <v>174</v>
      </c>
    </row>
    <row r="175" spans="24:33" hidden="1" x14ac:dyDescent="0.3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1000</v>
      </c>
      <c r="AE175" s="72">
        <f>IF(VLOOKUP(Table1[[#This Row],[sheet]],Prg!$A$7:$J$31,10,FALSE)="","",VLOOKUP(Table1[[#This Row],[sheet]],Prg!$A$7:$J$31,10,FALSE)*1)</f>
        <v>1</v>
      </c>
      <c r="AF175" s="72" t="str">
        <f>VLOOKUP(Table1[[#This Row],[sheet]],Prg!$A$7:$J$31,5,FALSE)</f>
        <v>GUATEMALA</v>
      </c>
      <c r="AG175" s="72">
        <f>ROW()</f>
        <v>175</v>
      </c>
    </row>
    <row r="176" spans="24:33" hidden="1" x14ac:dyDescent="0.3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GUATEMALA</v>
      </c>
      <c r="AG176" s="72">
        <f>ROW()</f>
        <v>176</v>
      </c>
    </row>
    <row r="177" spans="24:33" hidden="1" x14ac:dyDescent="0.3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1000</v>
      </c>
      <c r="AE177" s="72">
        <f>IF(VLOOKUP(Table1[[#This Row],[sheet]],Prg!$A$7:$J$31,10,FALSE)="","",VLOOKUP(Table1[[#This Row],[sheet]],Prg!$A$7:$J$31,10,FALSE)*1)</f>
        <v>1</v>
      </c>
      <c r="AF177" s="72" t="str">
        <f>VLOOKUP(Table1[[#This Row],[sheet]],Prg!$A$7:$J$31,5,FALSE)</f>
        <v>GUATEMALA</v>
      </c>
      <c r="AG177" s="72">
        <f>ROW()</f>
        <v>177</v>
      </c>
    </row>
    <row r="178" spans="24:33" hidden="1" x14ac:dyDescent="0.3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GUATEMALA</v>
      </c>
      <c r="AG178" s="72">
        <f>ROW()</f>
        <v>178</v>
      </c>
    </row>
    <row r="179" spans="24:33" hidden="1" x14ac:dyDescent="0.3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108819.12</v>
      </c>
      <c r="AE179" s="72">
        <f>IF(VLOOKUP(Table1[[#This Row],[sheet]],Prg!$A$7:$J$31,10,FALSE)="","",VLOOKUP(Table1[[#This Row],[sheet]],Prg!$A$7:$J$31,10,FALSE)*1)</f>
        <v>1</v>
      </c>
      <c r="AF179" s="72" t="str">
        <f>VLOOKUP(Table1[[#This Row],[sheet]],Prg!$A$7:$J$31,5,FALSE)</f>
        <v>GUATEMALA</v>
      </c>
      <c r="AG179" s="72">
        <f>ROW()</f>
        <v>179</v>
      </c>
    </row>
    <row r="180" spans="24:33" hidden="1" x14ac:dyDescent="0.3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0</v>
      </c>
      <c r="AE180" s="72">
        <f>IF(VLOOKUP(Table1[[#This Row],[sheet]],Prg!$A$7:$J$31,10,FALSE)="","",VLOOKUP(Table1[[#This Row],[sheet]],Prg!$A$7:$J$31,10,FALSE)*1)</f>
        <v>1</v>
      </c>
      <c r="AF180" s="72" t="str">
        <f>VLOOKUP(Table1[[#This Row],[sheet]],Prg!$A$7:$J$31,5,FALSE)</f>
        <v>GUATEMALA</v>
      </c>
      <c r="AG180" s="72">
        <f>ROW()</f>
        <v>180</v>
      </c>
    </row>
    <row r="181" spans="24:33" hidden="1" x14ac:dyDescent="0.3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GUATEMALA</v>
      </c>
      <c r="AG181" s="72">
        <f>ROW()</f>
        <v>181</v>
      </c>
    </row>
    <row r="182" spans="24:33" hidden="1" x14ac:dyDescent="0.3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108819.12</v>
      </c>
      <c r="AE182" s="72">
        <f>IF(VLOOKUP(Table1[[#This Row],[sheet]],Prg!$A$7:$J$31,10,FALSE)="","",VLOOKUP(Table1[[#This Row],[sheet]],Prg!$A$7:$J$31,10,FALSE)*1)</f>
        <v>1</v>
      </c>
      <c r="AF182" s="72" t="str">
        <f>VLOOKUP(Table1[[#This Row],[sheet]],Prg!$A$7:$J$31,5,FALSE)</f>
        <v>GUATEMALA</v>
      </c>
      <c r="AG182" s="72">
        <f>ROW()</f>
        <v>182</v>
      </c>
    </row>
    <row r="183" spans="24:33" hidden="1" x14ac:dyDescent="0.3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101205.9</v>
      </c>
      <c r="AE183" s="72">
        <f>IF(VLOOKUP(Table1[[#This Row],[sheet]],Prg!$A$7:$J$31,10,FALSE)="","",VLOOKUP(Table1[[#This Row],[sheet]],Prg!$A$7:$J$31,10,FALSE)*1)</f>
        <v>1</v>
      </c>
      <c r="AF183" s="72" t="str">
        <f>VLOOKUP(Table1[[#This Row],[sheet]],Prg!$A$7:$J$31,5,FALSE)</f>
        <v>GUATEMALA</v>
      </c>
      <c r="AG183" s="72">
        <f>ROW()</f>
        <v>183</v>
      </c>
    </row>
    <row r="184" spans="24:33" hidden="1" x14ac:dyDescent="0.3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0</v>
      </c>
      <c r="AE184" s="72">
        <f>IF(VLOOKUP(Table1[[#This Row],[sheet]],Prg!$A$7:$J$31,10,FALSE)="","",VLOOKUP(Table1[[#This Row],[sheet]],Prg!$A$7:$J$31,10,FALSE)*1)</f>
        <v>1</v>
      </c>
      <c r="AF184" s="72" t="str">
        <f>VLOOKUP(Table1[[#This Row],[sheet]],Prg!$A$7:$J$31,5,FALSE)</f>
        <v>GUATEMALA</v>
      </c>
      <c r="AG184" s="72">
        <f>ROW()</f>
        <v>184</v>
      </c>
    </row>
    <row r="185" spans="24:33" hidden="1" x14ac:dyDescent="0.3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GUATEMALA</v>
      </c>
      <c r="AG185" s="72">
        <f>ROW()</f>
        <v>185</v>
      </c>
    </row>
    <row r="186" spans="24:33" hidden="1" x14ac:dyDescent="0.3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101205.9</v>
      </c>
      <c r="AE186" s="72">
        <f>IF(VLOOKUP(Table1[[#This Row],[sheet]],Prg!$A$7:$J$31,10,FALSE)="","",VLOOKUP(Table1[[#This Row],[sheet]],Prg!$A$7:$J$31,10,FALSE)*1)</f>
        <v>1</v>
      </c>
      <c r="AF186" s="72" t="str">
        <f>VLOOKUP(Table1[[#This Row],[sheet]],Prg!$A$7:$J$31,5,FALSE)</f>
        <v>GUATEMALA</v>
      </c>
      <c r="AG186" s="72">
        <f>ROW()</f>
        <v>186</v>
      </c>
    </row>
    <row r="187" spans="24:33" hidden="1" x14ac:dyDescent="0.3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GUATEMALA</v>
      </c>
      <c r="AG187" s="72">
        <f>ROW()</f>
        <v>187</v>
      </c>
    </row>
    <row r="188" spans="24:33" hidden="1" x14ac:dyDescent="0.35">
      <c r="X188" s="66">
        <v>2</v>
      </c>
      <c r="Y188" s="70" t="s">
        <v>487</v>
      </c>
      <c r="Z188" s="70" t="s">
        <v>12</v>
      </c>
      <c r="AA188" s="70" t="str">
        <f>IF(OR(VLOOKUP(Table1[[#This Row],[sheet]],Prg!$A$7:$F$31,6,FALSE)=Prg!$O$2,VLOOKUP(Table1[[#This Row],[sheet]],Prg!$A$7:$F$31,6,FALSE)=Prg!$O$3),"Yes","No")</f>
        <v>Yes</v>
      </c>
      <c r="AB188" s="70">
        <v>2022</v>
      </c>
      <c r="AC188" s="72">
        <v>15</v>
      </c>
      <c r="AD188" s="66">
        <f ca="1">IF(ISERROR(VLOOKUP(Table1[[#This Row],[item]],INDIRECT("'"&amp;Table1[[#This Row],[sheet]]&amp;"'!$A$8:$T$42"),Table1[[#This Row],[r]],FALSE)),"",VLOOKUP(Table1[[#This Row],[item]],INDIRECT("'"&amp;Table1[[#This Row],[sheet]]&amp;"'!$A$8:$T$42"),Table1[[#This Row],[r]],FALSE))</f>
        <v>40196</v>
      </c>
      <c r="AE188" s="72">
        <f>IF(VLOOKUP(Table1[[#This Row],[sheet]],Prg!$A$7:$J$31,10,FALSE)="","",VLOOKUP(Table1[[#This Row],[sheet]],Prg!$A$7:$J$31,10,FALSE)*1)</f>
        <v>1</v>
      </c>
      <c r="AF188" s="72" t="str">
        <f>VLOOKUP(Table1[[#This Row],[sheet]],Prg!$A$7:$J$31,5,FALSE)</f>
        <v>BOLIVIA</v>
      </c>
      <c r="AG188" s="72">
        <f>ROW()</f>
        <v>188</v>
      </c>
    </row>
    <row r="189" spans="24:33" hidden="1" x14ac:dyDescent="0.35">
      <c r="X189" s="66">
        <v>2</v>
      </c>
      <c r="Y189" s="66" t="s">
        <v>488</v>
      </c>
      <c r="Z189" s="66" t="s">
        <v>13</v>
      </c>
      <c r="AA189" s="66" t="str">
        <f>IF(OR(VLOOKUP(Table1[[#This Row],[sheet]],Prg!$A$7:$F$31,6,FALSE)=Prg!$O$2,VLOOKUP(Table1[[#This Row],[sheet]],Prg!$A$7:$F$31,6,FALSE)=Prg!$O$3),"Yes","No")</f>
        <v>Yes</v>
      </c>
      <c r="AB189" s="66">
        <v>2022</v>
      </c>
      <c r="AC189" s="72">
        <v>15</v>
      </c>
      <c r="AD189" s="66">
        <f ca="1">IF(ISERROR(VLOOKUP(Table1[[#This Row],[item]],INDIRECT("'"&amp;Table1[[#This Row],[sheet]]&amp;"'!$A$8:$T$42"),Table1[[#This Row],[r]],FALSE)),"",VLOOKUP(Table1[[#This Row],[item]],INDIRECT("'"&amp;Table1[[#This Row],[sheet]]&amp;"'!$A$8:$T$42"),Table1[[#This Row],[r]],FALSE))</f>
        <v>1500</v>
      </c>
      <c r="AE189" s="72">
        <f>IF(VLOOKUP(Table1[[#This Row],[sheet]],Prg!$A$7:$J$31,10,FALSE)="","",VLOOKUP(Table1[[#This Row],[sheet]],Prg!$A$7:$J$31,10,FALSE)*1)</f>
        <v>1</v>
      </c>
      <c r="AF189" s="72" t="str">
        <f>VLOOKUP(Table1[[#This Row],[sheet]],Prg!$A$7:$J$31,5,FALSE)</f>
        <v>BOLIVIA</v>
      </c>
      <c r="AG189" s="72">
        <f>ROW()</f>
        <v>189</v>
      </c>
    </row>
    <row r="190" spans="24:33" hidden="1" x14ac:dyDescent="0.35">
      <c r="X190" s="66">
        <v>2</v>
      </c>
      <c r="Y190" s="66" t="s">
        <v>489</v>
      </c>
      <c r="Z190" s="66" t="s">
        <v>14</v>
      </c>
      <c r="AA190" s="66" t="str">
        <f>IF(OR(VLOOKUP(Table1[[#This Row],[sheet]],Prg!$A$7:$F$31,6,FALSE)=Prg!$O$2,VLOOKUP(Table1[[#This Row],[sheet]],Prg!$A$7:$F$31,6,FALSE)=Prg!$O$3),"Yes","No")</f>
        <v>Yes</v>
      </c>
      <c r="AB190" s="66">
        <v>2022</v>
      </c>
      <c r="AC190" s="72">
        <v>15</v>
      </c>
      <c r="AD190" s="66">
        <f ca="1">IF(ISERROR(VLOOKUP(Table1[[#This Row],[item]],INDIRECT("'"&amp;Table1[[#This Row],[sheet]]&amp;"'!$A$8:$T$42"),Table1[[#This Row],[r]],FALSE)),"",VLOOKUP(Table1[[#This Row],[item]],INDIRECT("'"&amp;Table1[[#This Row],[sheet]]&amp;"'!$A$8:$T$42"),Table1[[#This Row],[r]],FALSE))</f>
        <v>22896</v>
      </c>
      <c r="AE190" s="72">
        <f>IF(VLOOKUP(Table1[[#This Row],[sheet]],Prg!$A$7:$J$31,10,FALSE)="","",VLOOKUP(Table1[[#This Row],[sheet]],Prg!$A$7:$J$31,10,FALSE)*1)</f>
        <v>1</v>
      </c>
      <c r="AF190" s="72" t="str">
        <f>VLOOKUP(Table1[[#This Row],[sheet]],Prg!$A$7:$J$31,5,FALSE)</f>
        <v>BOLIVIA</v>
      </c>
      <c r="AG190" s="72">
        <f>ROW()</f>
        <v>190</v>
      </c>
    </row>
    <row r="191" spans="24:33" hidden="1" x14ac:dyDescent="0.35">
      <c r="X191" s="66">
        <v>2</v>
      </c>
      <c r="Y191" s="66" t="s">
        <v>490</v>
      </c>
      <c r="Z191" s="66" t="s">
        <v>464</v>
      </c>
      <c r="AA191" s="66" t="str">
        <f>IF(OR(VLOOKUP(Table1[[#This Row],[sheet]],Prg!$A$7:$F$31,6,FALSE)=Prg!$O$2,VLOOKUP(Table1[[#This Row],[sheet]],Prg!$A$7:$F$31,6,FALSE)=Prg!$O$3),"Yes","No")</f>
        <v>Yes</v>
      </c>
      <c r="AB191" s="66">
        <v>2022</v>
      </c>
      <c r="AC191" s="72">
        <v>15</v>
      </c>
      <c r="AD191" s="66">
        <f ca="1">IF(ISERROR(VLOOKUP(Table1[[#This Row],[item]],INDIRECT("'"&amp;Table1[[#This Row],[sheet]]&amp;"'!$A$8:$T$42"),Table1[[#This Row],[r]],FALSE)),"",VLOOKUP(Table1[[#This Row],[item]],INDIRECT("'"&amp;Table1[[#This Row],[sheet]]&amp;"'!$A$8:$T$42"),Table1[[#This Row],[r]],FALSE))</f>
        <v>15800</v>
      </c>
      <c r="AE191" s="72">
        <f>IF(VLOOKUP(Table1[[#This Row],[sheet]],Prg!$A$7:$J$31,10,FALSE)="","",VLOOKUP(Table1[[#This Row],[sheet]],Prg!$A$7:$J$31,10,FALSE)*1)</f>
        <v>1</v>
      </c>
      <c r="AF191" s="72" t="str">
        <f>VLOOKUP(Table1[[#This Row],[sheet]],Prg!$A$7:$J$31,5,FALSE)</f>
        <v>BOLIVIA</v>
      </c>
      <c r="AG191" s="72">
        <f>ROW()</f>
        <v>191</v>
      </c>
    </row>
    <row r="192" spans="24:33" hidden="1" x14ac:dyDescent="0.35">
      <c r="X192" s="66">
        <v>2</v>
      </c>
      <c r="Y192" s="66" t="s">
        <v>491</v>
      </c>
      <c r="Z192" s="66" t="s">
        <v>15</v>
      </c>
      <c r="AA192" s="66" t="str">
        <f>IF(OR(VLOOKUP(Table1[[#This Row],[sheet]],Prg!$A$7:$F$31,6,FALSE)=Prg!$O$2,VLOOKUP(Table1[[#This Row],[sheet]],Prg!$A$7:$F$31,6,FALSE)=Prg!$O$3),"Yes","No")</f>
        <v>Yes</v>
      </c>
      <c r="AB192" s="66">
        <v>2022</v>
      </c>
      <c r="AC192" s="72">
        <v>15</v>
      </c>
      <c r="AD192" s="66">
        <f ca="1">IF(ISERROR(VLOOKUP(Table1[[#This Row],[item]],INDIRECT("'"&amp;Table1[[#This Row],[sheet]]&amp;"'!$A$8:$T$42"),Table1[[#This Row],[r]],FALSE)),"",VLOOKUP(Table1[[#This Row],[item]],INDIRECT("'"&amp;Table1[[#This Row],[sheet]]&amp;"'!$A$8:$T$42"),Table1[[#This Row],[r]],FALSE))</f>
        <v>0</v>
      </c>
      <c r="AE192" s="72">
        <f>IF(VLOOKUP(Table1[[#This Row],[sheet]],Prg!$A$7:$J$31,10,FALSE)="","",VLOOKUP(Table1[[#This Row],[sheet]],Prg!$A$7:$J$31,10,FALSE)*1)</f>
        <v>1</v>
      </c>
      <c r="AF192" s="72" t="str">
        <f>VLOOKUP(Table1[[#This Row],[sheet]],Prg!$A$7:$J$31,5,FALSE)</f>
        <v>BOLIVIA</v>
      </c>
      <c r="AG192" s="72">
        <f>ROW()</f>
        <v>192</v>
      </c>
    </row>
    <row r="193" spans="24:33" hidden="1" x14ac:dyDescent="0.35">
      <c r="X193" s="66">
        <v>2</v>
      </c>
      <c r="Y193" s="66" t="s">
        <v>492</v>
      </c>
      <c r="Z193" s="66" t="s">
        <v>16</v>
      </c>
      <c r="AA193" s="66" t="str">
        <f>IF(OR(VLOOKUP(Table1[[#This Row],[sheet]],Prg!$A$7:$F$31,6,FALSE)=Prg!$O$2,VLOOKUP(Table1[[#This Row],[sheet]],Prg!$A$7:$F$31,6,FALSE)=Prg!$O$3),"Yes","No")</f>
        <v>Yes</v>
      </c>
      <c r="AB193" s="66">
        <v>2022</v>
      </c>
      <c r="AC193" s="72">
        <v>15</v>
      </c>
      <c r="AD193" s="66">
        <f ca="1">IF(ISERROR(VLOOKUP(Table1[[#This Row],[item]],INDIRECT("'"&amp;Table1[[#This Row],[sheet]]&amp;"'!$A$8:$T$42"),Table1[[#This Row],[r]],FALSE)),"",VLOOKUP(Table1[[#This Row],[item]],INDIRECT("'"&amp;Table1[[#This Row],[sheet]]&amp;"'!$A$8:$T$42"),Table1[[#This Row],[r]],FALSE))</f>
        <v>0</v>
      </c>
      <c r="AE193" s="72">
        <f>IF(VLOOKUP(Table1[[#This Row],[sheet]],Prg!$A$7:$J$31,10,FALSE)="","",VLOOKUP(Table1[[#This Row],[sheet]],Prg!$A$7:$J$31,10,FALSE)*1)</f>
        <v>1</v>
      </c>
      <c r="AF193" s="72" t="str">
        <f>VLOOKUP(Table1[[#This Row],[sheet]],Prg!$A$7:$J$31,5,FALSE)</f>
        <v>BOLIVIA</v>
      </c>
      <c r="AG193" s="72">
        <f>ROW()</f>
        <v>193</v>
      </c>
    </row>
    <row r="194" spans="24:33" hidden="1" x14ac:dyDescent="0.35">
      <c r="X194" s="66">
        <v>2</v>
      </c>
      <c r="Y194" s="66" t="s">
        <v>493</v>
      </c>
      <c r="Z194" s="66" t="s">
        <v>17</v>
      </c>
      <c r="AA194" s="66" t="str">
        <f>IF(OR(VLOOKUP(Table1[[#This Row],[sheet]],Prg!$A$7:$F$31,6,FALSE)=Prg!$O$2,VLOOKUP(Table1[[#This Row],[sheet]],Prg!$A$7:$F$31,6,FALSE)=Prg!$O$3),"Yes","No")</f>
        <v>Yes</v>
      </c>
      <c r="AB194" s="66">
        <v>2022</v>
      </c>
      <c r="AC194" s="72">
        <v>15</v>
      </c>
      <c r="AD194" s="66">
        <f ca="1">IF(ISERROR(VLOOKUP(Table1[[#This Row],[item]],INDIRECT("'"&amp;Table1[[#This Row],[sheet]]&amp;"'!$A$8:$T$42"),Table1[[#This Row],[r]],FALSE)),"",VLOOKUP(Table1[[#This Row],[item]],INDIRECT("'"&amp;Table1[[#This Row],[sheet]]&amp;"'!$A$8:$T$42"),Table1[[#This Row],[r]],FALSE))</f>
        <v>0</v>
      </c>
      <c r="AE194" s="72">
        <f>IF(VLOOKUP(Table1[[#This Row],[sheet]],Prg!$A$7:$J$31,10,FALSE)="","",VLOOKUP(Table1[[#This Row],[sheet]],Prg!$A$7:$J$31,10,FALSE)*1)</f>
        <v>1</v>
      </c>
      <c r="AF194" s="72" t="str">
        <f>VLOOKUP(Table1[[#This Row],[sheet]],Prg!$A$7:$J$31,5,FALSE)</f>
        <v>BOLIVIA</v>
      </c>
      <c r="AG194" s="72">
        <f>ROW()</f>
        <v>194</v>
      </c>
    </row>
    <row r="195" spans="24:33" hidden="1" x14ac:dyDescent="0.35">
      <c r="X195" s="66">
        <v>2</v>
      </c>
      <c r="Y195" s="66" t="s">
        <v>494</v>
      </c>
      <c r="Z195" s="66" t="s">
        <v>465</v>
      </c>
      <c r="AA195" s="66" t="str">
        <f>IF(OR(VLOOKUP(Table1[[#This Row],[sheet]],Prg!$A$7:$F$31,6,FALSE)=Prg!$O$2,VLOOKUP(Table1[[#This Row],[sheet]],Prg!$A$7:$F$31,6,FALSE)=Prg!$O$3),"Yes","No")</f>
        <v>Yes</v>
      </c>
      <c r="AB195" s="66">
        <v>2022</v>
      </c>
      <c r="AC195" s="72">
        <v>15</v>
      </c>
      <c r="AD195" s="66">
        <f ca="1">IF(ISERROR(VLOOKUP(Table1[[#This Row],[item]],INDIRECT("'"&amp;Table1[[#This Row],[sheet]]&amp;"'!$A$8:$T$42"),Table1[[#This Row],[r]],FALSE)),"",VLOOKUP(Table1[[#This Row],[item]],INDIRECT("'"&amp;Table1[[#This Row],[sheet]]&amp;"'!$A$8:$T$42"),Table1[[#This Row],[r]],FALSE))</f>
        <v>0</v>
      </c>
      <c r="AE195" s="72">
        <f>IF(VLOOKUP(Table1[[#This Row],[sheet]],Prg!$A$7:$J$31,10,FALSE)="","",VLOOKUP(Table1[[#This Row],[sheet]],Prg!$A$7:$J$31,10,FALSE)*1)</f>
        <v>1</v>
      </c>
      <c r="AF195" s="72" t="str">
        <f>VLOOKUP(Table1[[#This Row],[sheet]],Prg!$A$7:$J$31,5,FALSE)</f>
        <v>BOLIVIA</v>
      </c>
      <c r="AG195" s="72">
        <f>ROW()</f>
        <v>195</v>
      </c>
    </row>
    <row r="196" spans="24:33" hidden="1" x14ac:dyDescent="0.35">
      <c r="X196" s="66">
        <v>2</v>
      </c>
      <c r="Y196" s="66" t="s">
        <v>495</v>
      </c>
      <c r="Z196" s="66" t="s">
        <v>18</v>
      </c>
      <c r="AA196" s="66" t="str">
        <f>IF(OR(VLOOKUP(Table1[[#This Row],[sheet]],Prg!$A$7:$F$31,6,FALSE)=Prg!$O$2,VLOOKUP(Table1[[#This Row],[sheet]],Prg!$A$7:$F$31,6,FALSE)=Prg!$O$3),"Yes","No")</f>
        <v>Yes</v>
      </c>
      <c r="AB196" s="66">
        <v>2022</v>
      </c>
      <c r="AC196" s="72">
        <v>15</v>
      </c>
      <c r="AD196" s="66">
        <f ca="1">IF(ISERROR(VLOOKUP(Table1[[#This Row],[item]],INDIRECT("'"&amp;Table1[[#This Row],[sheet]]&amp;"'!$A$8:$T$42"),Table1[[#This Row],[r]],FALSE)),"",VLOOKUP(Table1[[#This Row],[item]],INDIRECT("'"&amp;Table1[[#This Row],[sheet]]&amp;"'!$A$8:$T$42"),Table1[[#This Row],[r]],FALSE))</f>
        <v>0</v>
      </c>
      <c r="AE196" s="72">
        <f>IF(VLOOKUP(Table1[[#This Row],[sheet]],Prg!$A$7:$J$31,10,FALSE)="","",VLOOKUP(Table1[[#This Row],[sheet]],Prg!$A$7:$J$31,10,FALSE)*1)</f>
        <v>1</v>
      </c>
      <c r="AF196" s="72" t="str">
        <f>VLOOKUP(Table1[[#This Row],[sheet]],Prg!$A$7:$J$31,5,FALSE)</f>
        <v>BOLIVIA</v>
      </c>
      <c r="AG196" s="72">
        <f>ROW()</f>
        <v>196</v>
      </c>
    </row>
    <row r="197" spans="24:33" hidden="1" x14ac:dyDescent="0.35">
      <c r="X197" s="66">
        <v>2</v>
      </c>
      <c r="Y197" s="66" t="s">
        <v>496</v>
      </c>
      <c r="Z197" s="66" t="s">
        <v>19</v>
      </c>
      <c r="AA197" s="66" t="str">
        <f>IF(OR(VLOOKUP(Table1[[#This Row],[sheet]],Prg!$A$7:$F$31,6,FALSE)=Prg!$O$2,VLOOKUP(Table1[[#This Row],[sheet]],Prg!$A$7:$F$31,6,FALSE)=Prg!$O$3),"Yes","No")</f>
        <v>Yes</v>
      </c>
      <c r="AB197" s="66">
        <v>2022</v>
      </c>
      <c r="AC197" s="72">
        <v>15</v>
      </c>
      <c r="AD197" s="66">
        <f ca="1">IF(ISERROR(VLOOKUP(Table1[[#This Row],[item]],INDIRECT("'"&amp;Table1[[#This Row],[sheet]]&amp;"'!$A$8:$T$42"),Table1[[#This Row],[r]],FALSE)),"",VLOOKUP(Table1[[#This Row],[item]],INDIRECT("'"&amp;Table1[[#This Row],[sheet]]&amp;"'!$A$8:$T$42"),Table1[[#This Row],[r]],FALSE))</f>
        <v>0</v>
      </c>
      <c r="AE197" s="72">
        <f>IF(VLOOKUP(Table1[[#This Row],[sheet]],Prg!$A$7:$J$31,10,FALSE)="","",VLOOKUP(Table1[[#This Row],[sheet]],Prg!$A$7:$J$31,10,FALSE)*1)</f>
        <v>1</v>
      </c>
      <c r="AF197" s="72" t="str">
        <f>VLOOKUP(Table1[[#This Row],[sheet]],Prg!$A$7:$J$31,5,FALSE)</f>
        <v>BOLIVIA</v>
      </c>
      <c r="AG197" s="72">
        <f>ROW()</f>
        <v>197</v>
      </c>
    </row>
    <row r="198" spans="24:33" hidden="1" x14ac:dyDescent="0.35">
      <c r="X198" s="66">
        <v>2</v>
      </c>
      <c r="Y198" s="66" t="s">
        <v>497</v>
      </c>
      <c r="Z198" s="66" t="s">
        <v>20</v>
      </c>
      <c r="AA198" s="66" t="str">
        <f>IF(OR(VLOOKUP(Table1[[#This Row],[sheet]],Prg!$A$7:$F$31,6,FALSE)=Prg!$O$2,VLOOKUP(Table1[[#This Row],[sheet]],Prg!$A$7:$F$31,6,FALSE)=Prg!$O$3),"Yes","No")</f>
        <v>Yes</v>
      </c>
      <c r="AB198" s="66">
        <v>2022</v>
      </c>
      <c r="AC198" s="72">
        <v>15</v>
      </c>
      <c r="AD198" s="66">
        <f ca="1">IF(ISERROR(VLOOKUP(Table1[[#This Row],[item]],INDIRECT("'"&amp;Table1[[#This Row],[sheet]]&amp;"'!$A$8:$T$42"),Table1[[#This Row],[r]],FALSE)),"",VLOOKUP(Table1[[#This Row],[item]],INDIRECT("'"&amp;Table1[[#This Row],[sheet]]&amp;"'!$A$8:$T$42"),Table1[[#This Row],[r]],FALSE))</f>
        <v>0</v>
      </c>
      <c r="AE198" s="72">
        <f>IF(VLOOKUP(Table1[[#This Row],[sheet]],Prg!$A$7:$J$31,10,FALSE)="","",VLOOKUP(Table1[[#This Row],[sheet]],Prg!$A$7:$J$31,10,FALSE)*1)</f>
        <v>1</v>
      </c>
      <c r="AF198" s="72" t="str">
        <f>VLOOKUP(Table1[[#This Row],[sheet]],Prg!$A$7:$J$31,5,FALSE)</f>
        <v>BOLIVIA</v>
      </c>
      <c r="AG198" s="72">
        <f>ROW()</f>
        <v>198</v>
      </c>
    </row>
    <row r="199" spans="24:33" hidden="1" x14ac:dyDescent="0.35">
      <c r="X199" s="66">
        <v>2</v>
      </c>
      <c r="Y199" s="66" t="s">
        <v>498</v>
      </c>
      <c r="Z199" s="66" t="s">
        <v>466</v>
      </c>
      <c r="AA199" s="66" t="str">
        <f>IF(OR(VLOOKUP(Table1[[#This Row],[sheet]],Prg!$A$7:$F$31,6,FALSE)=Prg!$O$2,VLOOKUP(Table1[[#This Row],[sheet]],Prg!$A$7:$F$31,6,FALSE)=Prg!$O$3),"Yes","No")</f>
        <v>Yes</v>
      </c>
      <c r="AB199" s="66">
        <v>2022</v>
      </c>
      <c r="AC199" s="72">
        <v>15</v>
      </c>
      <c r="AD199" s="66">
        <f ca="1">IF(ISERROR(VLOOKUP(Table1[[#This Row],[item]],INDIRECT("'"&amp;Table1[[#This Row],[sheet]]&amp;"'!$A$8:$T$42"),Table1[[#This Row],[r]],FALSE)),"",VLOOKUP(Table1[[#This Row],[item]],INDIRECT("'"&amp;Table1[[#This Row],[sheet]]&amp;"'!$A$8:$T$42"),Table1[[#This Row],[r]],FALSE))</f>
        <v>0</v>
      </c>
      <c r="AE199" s="72">
        <f>IF(VLOOKUP(Table1[[#This Row],[sheet]],Prg!$A$7:$J$31,10,FALSE)="","",VLOOKUP(Table1[[#This Row],[sheet]],Prg!$A$7:$J$31,10,FALSE)*1)</f>
        <v>1</v>
      </c>
      <c r="AF199" s="72" t="str">
        <f>VLOOKUP(Table1[[#This Row],[sheet]],Prg!$A$7:$J$31,5,FALSE)</f>
        <v>BOLIVIA</v>
      </c>
      <c r="AG199" s="72">
        <f>ROW()</f>
        <v>199</v>
      </c>
    </row>
    <row r="200" spans="24:33" hidden="1" x14ac:dyDescent="0.35">
      <c r="X200" s="66">
        <v>2</v>
      </c>
      <c r="Y200" s="66" t="s">
        <v>499</v>
      </c>
      <c r="Z200" s="66" t="s">
        <v>21</v>
      </c>
      <c r="AA200" s="66" t="str">
        <f>IF(OR(VLOOKUP(Table1[[#This Row],[sheet]],Prg!$A$7:$F$31,6,FALSE)=Prg!$O$2,VLOOKUP(Table1[[#This Row],[sheet]],Prg!$A$7:$F$31,6,FALSE)=Prg!$O$3),"Yes","No")</f>
        <v>Yes</v>
      </c>
      <c r="AB200" s="66">
        <v>2022</v>
      </c>
      <c r="AC200" s="72">
        <v>15</v>
      </c>
      <c r="AD200" s="66">
        <f ca="1">IF(ISERROR(VLOOKUP(Table1[[#This Row],[item]],INDIRECT("'"&amp;Table1[[#This Row],[sheet]]&amp;"'!$A$8:$T$42"),Table1[[#This Row],[r]],FALSE)),"",VLOOKUP(Table1[[#This Row],[item]],INDIRECT("'"&amp;Table1[[#This Row],[sheet]]&amp;"'!$A$8:$T$42"),Table1[[#This Row],[r]],FALSE))</f>
        <v>2000</v>
      </c>
      <c r="AE200" s="72">
        <f>IF(VLOOKUP(Table1[[#This Row],[sheet]],Prg!$A$7:$J$31,10,FALSE)="","",VLOOKUP(Table1[[#This Row],[sheet]],Prg!$A$7:$J$31,10,FALSE)*1)</f>
        <v>1</v>
      </c>
      <c r="AF200" s="72" t="str">
        <f>VLOOKUP(Table1[[#This Row],[sheet]],Prg!$A$7:$J$31,5,FALSE)</f>
        <v>BOLIVIA</v>
      </c>
      <c r="AG200" s="72">
        <f>ROW()</f>
        <v>200</v>
      </c>
    </row>
    <row r="201" spans="24:33" hidden="1" x14ac:dyDescent="0.35">
      <c r="X201" s="66">
        <v>2</v>
      </c>
      <c r="Y201" s="66" t="s">
        <v>500</v>
      </c>
      <c r="Z201" s="66" t="s">
        <v>22</v>
      </c>
      <c r="AA201" s="66" t="str">
        <f>IF(OR(VLOOKUP(Table1[[#This Row],[sheet]],Prg!$A$7:$F$31,6,FALSE)=Prg!$O$2,VLOOKUP(Table1[[#This Row],[sheet]],Prg!$A$7:$F$31,6,FALSE)=Prg!$O$3),"Yes","No")</f>
        <v>Yes</v>
      </c>
      <c r="AB201" s="66">
        <v>2022</v>
      </c>
      <c r="AC201" s="72">
        <v>15</v>
      </c>
      <c r="AD201" s="66">
        <f ca="1">IF(ISERROR(VLOOKUP(Table1[[#This Row],[item]],INDIRECT("'"&amp;Table1[[#This Row],[sheet]]&amp;"'!$A$8:$T$42"),Table1[[#This Row],[r]],FALSE)),"",VLOOKUP(Table1[[#This Row],[item]],INDIRECT("'"&amp;Table1[[#This Row],[sheet]]&amp;"'!$A$8:$T$42"),Table1[[#This Row],[r]],FALSE))</f>
        <v>0</v>
      </c>
      <c r="AE201" s="72">
        <f>IF(VLOOKUP(Table1[[#This Row],[sheet]],Prg!$A$7:$J$31,10,FALSE)="","",VLOOKUP(Table1[[#This Row],[sheet]],Prg!$A$7:$J$31,10,FALSE)*1)</f>
        <v>1</v>
      </c>
      <c r="AF201" s="72" t="str">
        <f>VLOOKUP(Table1[[#This Row],[sheet]],Prg!$A$7:$J$31,5,FALSE)</f>
        <v>BOLIVIA</v>
      </c>
      <c r="AG201" s="72">
        <f>ROW()</f>
        <v>201</v>
      </c>
    </row>
    <row r="202" spans="24:33" hidden="1" x14ac:dyDescent="0.35">
      <c r="X202" s="66">
        <v>2</v>
      </c>
      <c r="Y202" s="66" t="s">
        <v>501</v>
      </c>
      <c r="Z202" s="66" t="s">
        <v>23</v>
      </c>
      <c r="AA202" s="66" t="str">
        <f>IF(OR(VLOOKUP(Table1[[#This Row],[sheet]],Prg!$A$7:$F$31,6,FALSE)=Prg!$O$2,VLOOKUP(Table1[[#This Row],[sheet]],Prg!$A$7:$F$31,6,FALSE)=Prg!$O$3),"Yes","No")</f>
        <v>Yes</v>
      </c>
      <c r="AB202" s="66">
        <v>2022</v>
      </c>
      <c r="AC202" s="72">
        <v>15</v>
      </c>
      <c r="AD202" s="66">
        <f ca="1">IF(ISERROR(VLOOKUP(Table1[[#This Row],[item]],INDIRECT("'"&amp;Table1[[#This Row],[sheet]]&amp;"'!$A$8:$T$42"),Table1[[#This Row],[r]],FALSE)),"",VLOOKUP(Table1[[#This Row],[item]],INDIRECT("'"&amp;Table1[[#This Row],[sheet]]&amp;"'!$A$8:$T$42"),Table1[[#This Row],[r]],FALSE))</f>
        <v>2000</v>
      </c>
      <c r="AE202" s="72">
        <f>IF(VLOOKUP(Table1[[#This Row],[sheet]],Prg!$A$7:$J$31,10,FALSE)="","",VLOOKUP(Table1[[#This Row],[sheet]],Prg!$A$7:$J$31,10,FALSE)*1)</f>
        <v>1</v>
      </c>
      <c r="AF202" s="72" t="str">
        <f>VLOOKUP(Table1[[#This Row],[sheet]],Prg!$A$7:$J$31,5,FALSE)</f>
        <v>BOLIVIA</v>
      </c>
      <c r="AG202" s="72">
        <f>ROW()</f>
        <v>202</v>
      </c>
    </row>
    <row r="203" spans="24:33" hidden="1" x14ac:dyDescent="0.35">
      <c r="X203" s="66">
        <v>2</v>
      </c>
      <c r="Y203" s="66" t="s">
        <v>502</v>
      </c>
      <c r="Z203" s="66" t="s">
        <v>467</v>
      </c>
      <c r="AA203" s="66" t="str">
        <f>IF(OR(VLOOKUP(Table1[[#This Row],[sheet]],Prg!$A$7:$F$31,6,FALSE)=Prg!$O$2,VLOOKUP(Table1[[#This Row],[sheet]],Prg!$A$7:$F$31,6,FALSE)=Prg!$O$3),"Yes","No")</f>
        <v>Yes</v>
      </c>
      <c r="AB203" s="66">
        <v>2022</v>
      </c>
      <c r="AC203" s="72">
        <v>15</v>
      </c>
      <c r="AD203" s="66">
        <f ca="1">IF(ISERROR(VLOOKUP(Table1[[#This Row],[item]],INDIRECT("'"&amp;Table1[[#This Row],[sheet]]&amp;"'!$A$8:$T$42"),Table1[[#This Row],[r]],FALSE)),"",VLOOKUP(Table1[[#This Row],[item]],INDIRECT("'"&amp;Table1[[#This Row],[sheet]]&amp;"'!$A$8:$T$42"),Table1[[#This Row],[r]],FALSE))</f>
        <v>0</v>
      </c>
      <c r="AE203" s="72">
        <f>IF(VLOOKUP(Table1[[#This Row],[sheet]],Prg!$A$7:$J$31,10,FALSE)="","",VLOOKUP(Table1[[#This Row],[sheet]],Prg!$A$7:$J$31,10,FALSE)*1)</f>
        <v>1</v>
      </c>
      <c r="AF203" s="72" t="str">
        <f>VLOOKUP(Table1[[#This Row],[sheet]],Prg!$A$7:$J$31,5,FALSE)</f>
        <v>BOLIVIA</v>
      </c>
      <c r="AG203" s="72">
        <f>ROW()</f>
        <v>203</v>
      </c>
    </row>
    <row r="204" spans="24:33" hidden="1" x14ac:dyDescent="0.35">
      <c r="X204" s="66">
        <v>2</v>
      </c>
      <c r="Y204" s="66" t="s">
        <v>473</v>
      </c>
      <c r="Z204" s="66" t="s">
        <v>1</v>
      </c>
      <c r="AA204" s="66" t="str">
        <f>IF(OR(VLOOKUP(Table1[[#This Row],[sheet]],Prg!$A$7:$F$31,6,FALSE)=Prg!$O$2,VLOOKUP(Table1[[#This Row],[sheet]],Prg!$A$7:$F$31,6,FALSE)=Prg!$O$3),"Yes","No")</f>
        <v>Yes</v>
      </c>
      <c r="AB204" s="66">
        <v>2022</v>
      </c>
      <c r="AC204" s="72">
        <v>15</v>
      </c>
      <c r="AD204" s="66">
        <f ca="1">IF(ISERROR(VLOOKUP(Table1[[#This Row],[item]],INDIRECT("'"&amp;Table1[[#This Row],[sheet]]&amp;"'!$A$8:$T$42"),Table1[[#This Row],[r]],FALSE)),"",VLOOKUP(Table1[[#This Row],[item]],INDIRECT("'"&amp;Table1[[#This Row],[sheet]]&amp;"'!$A$8:$T$42"),Table1[[#This Row],[r]],FALSE))</f>
        <v>42196</v>
      </c>
      <c r="AE204" s="72">
        <f>IF(VLOOKUP(Table1[[#This Row],[sheet]],Prg!$A$7:$J$31,10,FALSE)="","",VLOOKUP(Table1[[#This Row],[sheet]],Prg!$A$7:$J$31,10,FALSE)*1)</f>
        <v>1</v>
      </c>
      <c r="AF204" s="72" t="str">
        <f>VLOOKUP(Table1[[#This Row],[sheet]],Prg!$A$7:$J$31,5,FALSE)</f>
        <v>BOLIVIA</v>
      </c>
      <c r="AG204" s="72">
        <f>ROW()</f>
        <v>204</v>
      </c>
    </row>
    <row r="205" spans="24:33" hidden="1" x14ac:dyDescent="0.35">
      <c r="X205" s="66">
        <v>2</v>
      </c>
      <c r="Y205" s="66" t="s">
        <v>474</v>
      </c>
      <c r="Z205" s="66" t="s">
        <v>24</v>
      </c>
      <c r="AA205" s="66" t="str">
        <f>IF(OR(VLOOKUP(Table1[[#This Row],[sheet]],Prg!$A$7:$F$31,6,FALSE)=Prg!$O$2,VLOOKUP(Table1[[#This Row],[sheet]],Prg!$A$7:$F$31,6,FALSE)=Prg!$O$3),"Yes","No")</f>
        <v>Yes</v>
      </c>
      <c r="AB205" s="66">
        <v>2022</v>
      </c>
      <c r="AC205" s="72">
        <v>15</v>
      </c>
      <c r="AD205" s="66">
        <f ca="1">IF(ISERROR(VLOOKUP(Table1[[#This Row],[item]],INDIRECT("'"&amp;Table1[[#This Row],[sheet]]&amp;"'!$A$8:$T$42"),Table1[[#This Row],[r]],FALSE)),"",VLOOKUP(Table1[[#This Row],[item]],INDIRECT("'"&amp;Table1[[#This Row],[sheet]]&amp;"'!$A$8:$T$42"),Table1[[#This Row],[r]],FALSE))</f>
        <v>1500</v>
      </c>
      <c r="AE205" s="72">
        <f>IF(VLOOKUP(Table1[[#This Row],[sheet]],Prg!$A$7:$J$31,10,FALSE)="","",VLOOKUP(Table1[[#This Row],[sheet]],Prg!$A$7:$J$31,10,FALSE)*1)</f>
        <v>1</v>
      </c>
      <c r="AF205" s="72" t="str">
        <f>VLOOKUP(Table1[[#This Row],[sheet]],Prg!$A$7:$J$31,5,FALSE)</f>
        <v>BOLIVIA</v>
      </c>
      <c r="AG205" s="72">
        <f>ROW()</f>
        <v>205</v>
      </c>
    </row>
    <row r="206" spans="24:33" hidden="1" x14ac:dyDescent="0.35">
      <c r="X206" s="66">
        <v>2</v>
      </c>
      <c r="Y206" s="66" t="s">
        <v>477</v>
      </c>
      <c r="Z206" s="66" t="s">
        <v>25</v>
      </c>
      <c r="AA206" s="66" t="str">
        <f>IF(OR(VLOOKUP(Table1[[#This Row],[sheet]],Prg!$A$7:$F$31,6,FALSE)=Prg!$O$2,VLOOKUP(Table1[[#This Row],[sheet]],Prg!$A$7:$F$31,6,FALSE)=Prg!$O$3),"Yes","No")</f>
        <v>Yes</v>
      </c>
      <c r="AB206" s="66">
        <v>2022</v>
      </c>
      <c r="AC206" s="72">
        <v>15</v>
      </c>
      <c r="AD206" s="66">
        <f ca="1">IF(ISERROR(VLOOKUP(Table1[[#This Row],[item]],INDIRECT("'"&amp;Table1[[#This Row],[sheet]]&amp;"'!$A$8:$T$42"),Table1[[#This Row],[r]],FALSE)),"",VLOOKUP(Table1[[#This Row],[item]],INDIRECT("'"&amp;Table1[[#This Row],[sheet]]&amp;"'!$A$8:$T$42"),Table1[[#This Row],[r]],FALSE))</f>
        <v>0</v>
      </c>
      <c r="AE206" s="72">
        <f>IF(VLOOKUP(Table1[[#This Row],[sheet]],Prg!$A$7:$J$31,10,FALSE)="","",VLOOKUP(Table1[[#This Row],[sheet]],Prg!$A$7:$J$31,10,FALSE)*1)</f>
        <v>1</v>
      </c>
      <c r="AF206" s="72" t="str">
        <f>VLOOKUP(Table1[[#This Row],[sheet]],Prg!$A$7:$J$31,5,FALSE)</f>
        <v>BOLIVIA</v>
      </c>
      <c r="AG206" s="72">
        <f>ROW()</f>
        <v>206</v>
      </c>
    </row>
    <row r="207" spans="24:33" hidden="1" x14ac:dyDescent="0.35">
      <c r="X207" s="66">
        <v>2</v>
      </c>
      <c r="Y207" s="66" t="s">
        <v>478</v>
      </c>
      <c r="Z207" s="66" t="s">
        <v>26</v>
      </c>
      <c r="AA207" s="66" t="str">
        <f>IF(OR(VLOOKUP(Table1[[#This Row],[sheet]],Prg!$A$7:$F$31,6,FALSE)=Prg!$O$2,VLOOKUP(Table1[[#This Row],[sheet]],Prg!$A$7:$F$31,6,FALSE)=Prg!$O$3),"Yes","No")</f>
        <v>Yes</v>
      </c>
      <c r="AB207" s="66">
        <v>2022</v>
      </c>
      <c r="AC207" s="72">
        <v>15</v>
      </c>
      <c r="AD207" s="66">
        <f ca="1">IF(ISERROR(VLOOKUP(Table1[[#This Row],[item]],INDIRECT("'"&amp;Table1[[#This Row],[sheet]]&amp;"'!$A$8:$T$42"),Table1[[#This Row],[r]],FALSE)),"",VLOOKUP(Table1[[#This Row],[item]],INDIRECT("'"&amp;Table1[[#This Row],[sheet]]&amp;"'!$A$8:$T$42"),Table1[[#This Row],[r]],FALSE))</f>
        <v>1500</v>
      </c>
      <c r="AE207" s="72">
        <f>IF(VLOOKUP(Table1[[#This Row],[sheet]],Prg!$A$7:$J$31,10,FALSE)="","",VLOOKUP(Table1[[#This Row],[sheet]],Prg!$A$7:$J$31,10,FALSE)*1)</f>
        <v>1</v>
      </c>
      <c r="AF207" s="72" t="str">
        <f>VLOOKUP(Table1[[#This Row],[sheet]],Prg!$A$7:$J$31,5,FALSE)</f>
        <v>BOLIVIA</v>
      </c>
      <c r="AG207" s="72">
        <f>ROW()</f>
        <v>207</v>
      </c>
    </row>
    <row r="208" spans="24:33" hidden="1" x14ac:dyDescent="0.35">
      <c r="X208" s="66">
        <v>2</v>
      </c>
      <c r="Y208" s="66" t="s">
        <v>479</v>
      </c>
      <c r="Z208" s="66" t="s">
        <v>27</v>
      </c>
      <c r="AA208" s="66" t="str">
        <f>IF(OR(VLOOKUP(Table1[[#This Row],[sheet]],Prg!$A$7:$F$31,6,FALSE)=Prg!$O$2,VLOOKUP(Table1[[#This Row],[sheet]],Prg!$A$7:$F$31,6,FALSE)=Prg!$O$3),"Yes","No")</f>
        <v>Yes</v>
      </c>
      <c r="AB208" s="66">
        <v>2022</v>
      </c>
      <c r="AC208" s="72">
        <v>15</v>
      </c>
      <c r="AD208" s="66">
        <f ca="1">IF(ISERROR(VLOOKUP(Table1[[#This Row],[item]],INDIRECT("'"&amp;Table1[[#This Row],[sheet]]&amp;"'!$A$8:$T$42"),Table1[[#This Row],[r]],FALSE)),"",VLOOKUP(Table1[[#This Row],[item]],INDIRECT("'"&amp;Table1[[#This Row],[sheet]]&amp;"'!$A$8:$T$42"),Table1[[#This Row],[r]],FALSE))</f>
        <v>0</v>
      </c>
      <c r="AE208" s="72">
        <f>IF(VLOOKUP(Table1[[#This Row],[sheet]],Prg!$A$7:$J$31,10,FALSE)="","",VLOOKUP(Table1[[#This Row],[sheet]],Prg!$A$7:$J$31,10,FALSE)*1)</f>
        <v>1</v>
      </c>
      <c r="AF208" s="72" t="str">
        <f>VLOOKUP(Table1[[#This Row],[sheet]],Prg!$A$7:$J$31,5,FALSE)</f>
        <v>BOLIVIA</v>
      </c>
      <c r="AG208" s="72">
        <f>ROW()</f>
        <v>208</v>
      </c>
    </row>
    <row r="209" spans="24:33" hidden="1" x14ac:dyDescent="0.35">
      <c r="X209" s="66">
        <v>2</v>
      </c>
      <c r="Y209" s="66" t="s">
        <v>475</v>
      </c>
      <c r="Z209" s="66" t="s">
        <v>28</v>
      </c>
      <c r="AA209" s="66" t="str">
        <f>IF(OR(VLOOKUP(Table1[[#This Row],[sheet]],Prg!$A$7:$F$31,6,FALSE)=Prg!$O$2,VLOOKUP(Table1[[#This Row],[sheet]],Prg!$A$7:$F$31,6,FALSE)=Prg!$O$3),"Yes","No")</f>
        <v>Yes</v>
      </c>
      <c r="AB209" s="66">
        <v>2022</v>
      </c>
      <c r="AC209" s="72">
        <v>15</v>
      </c>
      <c r="AD209" s="66">
        <f ca="1">IF(ISERROR(VLOOKUP(Table1[[#This Row],[item]],INDIRECT("'"&amp;Table1[[#This Row],[sheet]]&amp;"'!$A$8:$T$42"),Table1[[#This Row],[r]],FALSE)),"",VLOOKUP(Table1[[#This Row],[item]],INDIRECT("'"&amp;Table1[[#This Row],[sheet]]&amp;"'!$A$8:$T$42"),Table1[[#This Row],[r]],FALSE))</f>
        <v>24896</v>
      </c>
      <c r="AE209" s="72">
        <f>IF(VLOOKUP(Table1[[#This Row],[sheet]],Prg!$A$7:$J$31,10,FALSE)="","",VLOOKUP(Table1[[#This Row],[sheet]],Prg!$A$7:$J$31,10,FALSE)*1)</f>
        <v>1</v>
      </c>
      <c r="AF209" s="72" t="str">
        <f>VLOOKUP(Table1[[#This Row],[sheet]],Prg!$A$7:$J$31,5,FALSE)</f>
        <v>BOLIVIA</v>
      </c>
      <c r="AG209" s="72">
        <f>ROW()</f>
        <v>209</v>
      </c>
    </row>
    <row r="210" spans="24:33" hidden="1" x14ac:dyDescent="0.35">
      <c r="X210" s="66">
        <v>2</v>
      </c>
      <c r="Y210" s="66" t="s">
        <v>480</v>
      </c>
      <c r="Z210" s="66" t="s">
        <v>29</v>
      </c>
      <c r="AA210" s="66" t="str">
        <f>IF(OR(VLOOKUP(Table1[[#This Row],[sheet]],Prg!$A$7:$F$31,6,FALSE)=Prg!$O$2,VLOOKUP(Table1[[#This Row],[sheet]],Prg!$A$7:$F$31,6,FALSE)=Prg!$O$3),"Yes","No")</f>
        <v>Yes</v>
      </c>
      <c r="AB210" s="66">
        <v>2022</v>
      </c>
      <c r="AC210" s="72">
        <v>15</v>
      </c>
      <c r="AD210" s="66">
        <f ca="1">IF(ISERROR(VLOOKUP(Table1[[#This Row],[item]],INDIRECT("'"&amp;Table1[[#This Row],[sheet]]&amp;"'!$A$8:$T$42"),Table1[[#This Row],[r]],FALSE)),"",VLOOKUP(Table1[[#This Row],[item]],INDIRECT("'"&amp;Table1[[#This Row],[sheet]]&amp;"'!$A$8:$T$42"),Table1[[#This Row],[r]],FALSE))</f>
        <v>2000</v>
      </c>
      <c r="AE210" s="72">
        <f>IF(VLOOKUP(Table1[[#This Row],[sheet]],Prg!$A$7:$J$31,10,FALSE)="","",VLOOKUP(Table1[[#This Row],[sheet]],Prg!$A$7:$J$31,10,FALSE)*1)</f>
        <v>1</v>
      </c>
      <c r="AF210" s="72" t="str">
        <f>VLOOKUP(Table1[[#This Row],[sheet]],Prg!$A$7:$J$31,5,FALSE)</f>
        <v>BOLIVIA</v>
      </c>
      <c r="AG210" s="72">
        <f>ROW()</f>
        <v>210</v>
      </c>
    </row>
    <row r="211" spans="24:33" hidden="1" x14ac:dyDescent="0.35">
      <c r="X211" s="66">
        <v>2</v>
      </c>
      <c r="Y211" s="66" t="s">
        <v>481</v>
      </c>
      <c r="Z211" s="66" t="s">
        <v>30</v>
      </c>
      <c r="AA211" s="66" t="str">
        <f>IF(OR(VLOOKUP(Table1[[#This Row],[sheet]],Prg!$A$7:$F$31,6,FALSE)=Prg!$O$2,VLOOKUP(Table1[[#This Row],[sheet]],Prg!$A$7:$F$31,6,FALSE)=Prg!$O$3),"Yes","No")</f>
        <v>Yes</v>
      </c>
      <c r="AB211" s="66">
        <v>2022</v>
      </c>
      <c r="AC211" s="72">
        <v>15</v>
      </c>
      <c r="AD211" s="66">
        <f ca="1">IF(ISERROR(VLOOKUP(Table1[[#This Row],[item]],INDIRECT("'"&amp;Table1[[#This Row],[sheet]]&amp;"'!$A$8:$T$42"),Table1[[#This Row],[r]],FALSE)),"",VLOOKUP(Table1[[#This Row],[item]],INDIRECT("'"&amp;Table1[[#This Row],[sheet]]&amp;"'!$A$8:$T$42"),Table1[[#This Row],[r]],FALSE))</f>
        <v>0</v>
      </c>
      <c r="AE211" s="72">
        <f>IF(VLOOKUP(Table1[[#This Row],[sheet]],Prg!$A$7:$J$31,10,FALSE)="","",VLOOKUP(Table1[[#This Row],[sheet]],Prg!$A$7:$J$31,10,FALSE)*1)</f>
        <v>1</v>
      </c>
      <c r="AF211" s="72" t="str">
        <f>VLOOKUP(Table1[[#This Row],[sheet]],Prg!$A$7:$J$31,5,FALSE)</f>
        <v>BOLIVIA</v>
      </c>
      <c r="AG211" s="72">
        <f>ROW()</f>
        <v>211</v>
      </c>
    </row>
    <row r="212" spans="24:33" hidden="1" x14ac:dyDescent="0.35">
      <c r="X212" s="66">
        <v>2</v>
      </c>
      <c r="Y212" s="66" t="s">
        <v>482</v>
      </c>
      <c r="Z212" s="66" t="s">
        <v>27</v>
      </c>
      <c r="AA212" s="66" t="str">
        <f>IF(OR(VLOOKUP(Table1[[#This Row],[sheet]],Prg!$A$7:$F$31,6,FALSE)=Prg!$O$2,VLOOKUP(Table1[[#This Row],[sheet]],Prg!$A$7:$F$31,6,FALSE)=Prg!$O$3),"Yes","No")</f>
        <v>Yes</v>
      </c>
      <c r="AB212" s="66">
        <v>2022</v>
      </c>
      <c r="AC212" s="72">
        <v>15</v>
      </c>
      <c r="AD212" s="66">
        <f ca="1">IF(ISERROR(VLOOKUP(Table1[[#This Row],[item]],INDIRECT("'"&amp;Table1[[#This Row],[sheet]]&amp;"'!$A$8:$T$42"),Table1[[#This Row],[r]],FALSE)),"",VLOOKUP(Table1[[#This Row],[item]],INDIRECT("'"&amp;Table1[[#This Row],[sheet]]&amp;"'!$A$8:$T$42"),Table1[[#This Row],[r]],FALSE))</f>
        <v>22896</v>
      </c>
      <c r="AE212" s="72">
        <f>IF(VLOOKUP(Table1[[#This Row],[sheet]],Prg!$A$7:$J$31,10,FALSE)="","",VLOOKUP(Table1[[#This Row],[sheet]],Prg!$A$7:$J$31,10,FALSE)*1)</f>
        <v>1</v>
      </c>
      <c r="AF212" s="72" t="str">
        <f>VLOOKUP(Table1[[#This Row],[sheet]],Prg!$A$7:$J$31,5,FALSE)</f>
        <v>BOLIVIA</v>
      </c>
      <c r="AG212" s="72">
        <f>ROW()</f>
        <v>212</v>
      </c>
    </row>
    <row r="213" spans="24:33" hidden="1" x14ac:dyDescent="0.35">
      <c r="X213" s="66">
        <v>2</v>
      </c>
      <c r="Y213" s="66" t="s">
        <v>476</v>
      </c>
      <c r="Z213" s="66" t="s">
        <v>469</v>
      </c>
      <c r="AA213" s="66" t="str">
        <f>IF(OR(VLOOKUP(Table1[[#This Row],[sheet]],Prg!$A$7:$F$31,6,FALSE)=Prg!$O$2,VLOOKUP(Table1[[#This Row],[sheet]],Prg!$A$7:$F$31,6,FALSE)=Prg!$O$3),"Yes","No")</f>
        <v>Yes</v>
      </c>
      <c r="AB213" s="66">
        <v>2022</v>
      </c>
      <c r="AC213" s="72">
        <v>15</v>
      </c>
      <c r="AD213" s="66">
        <f ca="1">IF(ISERROR(VLOOKUP(Table1[[#This Row],[item]],INDIRECT("'"&amp;Table1[[#This Row],[sheet]]&amp;"'!$A$8:$T$42"),Table1[[#This Row],[r]],FALSE)),"",VLOOKUP(Table1[[#This Row],[item]],INDIRECT("'"&amp;Table1[[#This Row],[sheet]]&amp;"'!$A$8:$T$42"),Table1[[#This Row],[r]],FALSE))</f>
        <v>15800</v>
      </c>
      <c r="AE213" s="72">
        <f>IF(VLOOKUP(Table1[[#This Row],[sheet]],Prg!$A$7:$J$31,10,FALSE)="","",VLOOKUP(Table1[[#This Row],[sheet]],Prg!$A$7:$J$31,10,FALSE)*1)</f>
        <v>1</v>
      </c>
      <c r="AF213" s="72" t="str">
        <f>VLOOKUP(Table1[[#This Row],[sheet]],Prg!$A$7:$J$31,5,FALSE)</f>
        <v>BOLIVIA</v>
      </c>
      <c r="AG213" s="72">
        <f>ROW()</f>
        <v>213</v>
      </c>
    </row>
    <row r="214" spans="24:33" hidden="1" x14ac:dyDescent="0.35">
      <c r="X214" s="66">
        <v>2</v>
      </c>
      <c r="Y214" s="66" t="s">
        <v>483</v>
      </c>
      <c r="Z214" s="66" t="s">
        <v>470</v>
      </c>
      <c r="AA214" s="66" t="str">
        <f>IF(OR(VLOOKUP(Table1[[#This Row],[sheet]],Prg!$A$7:$F$31,6,FALSE)=Prg!$O$2,VLOOKUP(Table1[[#This Row],[sheet]],Prg!$A$7:$F$31,6,FALSE)=Prg!$O$3),"Yes","No")</f>
        <v>Yes</v>
      </c>
      <c r="AB214" s="66">
        <v>2022</v>
      </c>
      <c r="AC214" s="72">
        <v>15</v>
      </c>
      <c r="AD214" s="66">
        <f ca="1">IF(ISERROR(VLOOKUP(Table1[[#This Row],[item]],INDIRECT("'"&amp;Table1[[#This Row],[sheet]]&amp;"'!$A$8:$T$42"),Table1[[#This Row],[r]],FALSE)),"",VLOOKUP(Table1[[#This Row],[item]],INDIRECT("'"&amp;Table1[[#This Row],[sheet]]&amp;"'!$A$8:$T$42"),Table1[[#This Row],[r]],FALSE))</f>
        <v>0</v>
      </c>
      <c r="AE214" s="72">
        <f>IF(VLOOKUP(Table1[[#This Row],[sheet]],Prg!$A$7:$J$31,10,FALSE)="","",VLOOKUP(Table1[[#This Row],[sheet]],Prg!$A$7:$J$31,10,FALSE)*1)</f>
        <v>1</v>
      </c>
      <c r="AF214" s="72" t="str">
        <f>VLOOKUP(Table1[[#This Row],[sheet]],Prg!$A$7:$J$31,5,FALSE)</f>
        <v>BOLIVIA</v>
      </c>
      <c r="AG214" s="72">
        <f>ROW()</f>
        <v>214</v>
      </c>
    </row>
    <row r="215" spans="24:33" hidden="1" x14ac:dyDescent="0.35">
      <c r="X215" s="66">
        <v>2</v>
      </c>
      <c r="Y215" s="66" t="s">
        <v>484</v>
      </c>
      <c r="Z215" s="66" t="s">
        <v>471</v>
      </c>
      <c r="AA215" s="66" t="str">
        <f>IF(OR(VLOOKUP(Table1[[#This Row],[sheet]],Prg!$A$7:$F$31,6,FALSE)=Prg!$O$2,VLOOKUP(Table1[[#This Row],[sheet]],Prg!$A$7:$F$31,6,FALSE)=Prg!$O$3),"Yes","No")</f>
        <v>Yes</v>
      </c>
      <c r="AB215" s="66">
        <v>2022</v>
      </c>
      <c r="AC215" s="72">
        <v>15</v>
      </c>
      <c r="AD215" s="66">
        <f ca="1">IF(ISERROR(VLOOKUP(Table1[[#This Row],[item]],INDIRECT("'"&amp;Table1[[#This Row],[sheet]]&amp;"'!$A$8:$T$42"),Table1[[#This Row],[r]],FALSE)),"",VLOOKUP(Table1[[#This Row],[item]],INDIRECT("'"&amp;Table1[[#This Row],[sheet]]&amp;"'!$A$8:$T$42"),Table1[[#This Row],[r]],FALSE))</f>
        <v>0</v>
      </c>
      <c r="AE215" s="72">
        <f>IF(VLOOKUP(Table1[[#This Row],[sheet]],Prg!$A$7:$J$31,10,FALSE)="","",VLOOKUP(Table1[[#This Row],[sheet]],Prg!$A$7:$J$31,10,FALSE)*1)</f>
        <v>1</v>
      </c>
      <c r="AF215" s="72" t="str">
        <f>VLOOKUP(Table1[[#This Row],[sheet]],Prg!$A$7:$J$31,5,FALSE)</f>
        <v>BOLIVIA</v>
      </c>
      <c r="AG215" s="72">
        <f>ROW()</f>
        <v>215</v>
      </c>
    </row>
    <row r="216" spans="24:33" hidden="1" x14ac:dyDescent="0.35">
      <c r="X216" s="66">
        <v>2</v>
      </c>
      <c r="Y216" s="66" t="s">
        <v>485</v>
      </c>
      <c r="Z216" s="66" t="s">
        <v>472</v>
      </c>
      <c r="AA216" s="66" t="str">
        <f>IF(OR(VLOOKUP(Table1[[#This Row],[sheet]],Prg!$A$7:$F$31,6,FALSE)=Prg!$O$2,VLOOKUP(Table1[[#This Row],[sheet]],Prg!$A$7:$F$31,6,FALSE)=Prg!$O$3),"Yes","No")</f>
        <v>Yes</v>
      </c>
      <c r="AB216" s="66">
        <v>2022</v>
      </c>
      <c r="AC216" s="72">
        <v>15</v>
      </c>
      <c r="AD216" s="66">
        <f ca="1">IF(ISERROR(VLOOKUP(Table1[[#This Row],[item]],INDIRECT("'"&amp;Table1[[#This Row],[sheet]]&amp;"'!$A$8:$T$42"),Table1[[#This Row],[r]],FALSE)),"",VLOOKUP(Table1[[#This Row],[item]],INDIRECT("'"&amp;Table1[[#This Row],[sheet]]&amp;"'!$A$8:$T$42"),Table1[[#This Row],[r]],FALSE))</f>
        <v>15800</v>
      </c>
      <c r="AE216" s="72">
        <f>IF(VLOOKUP(Table1[[#This Row],[sheet]],Prg!$A$7:$J$31,10,FALSE)="","",VLOOKUP(Table1[[#This Row],[sheet]],Prg!$A$7:$J$31,10,FALSE)*1)</f>
        <v>1</v>
      </c>
      <c r="AF216" s="72" t="str">
        <f>VLOOKUP(Table1[[#This Row],[sheet]],Prg!$A$7:$J$31,5,FALSE)</f>
        <v>BOLIVIA</v>
      </c>
      <c r="AG216" s="72">
        <f>ROW()</f>
        <v>216</v>
      </c>
    </row>
    <row r="217" spans="24:33" hidden="1" x14ac:dyDescent="0.35">
      <c r="X217" s="66">
        <v>2</v>
      </c>
      <c r="Y217" s="66" t="s">
        <v>486</v>
      </c>
      <c r="Z217" s="66" t="s">
        <v>31</v>
      </c>
      <c r="AA217" s="66" t="str">
        <f>IF(OR(VLOOKUP(Table1[[#This Row],[sheet]],Prg!$A$7:$F$31,6,FALSE)=Prg!$O$2,VLOOKUP(Table1[[#This Row],[sheet]],Prg!$A$7:$F$31,6,FALSE)=Prg!$O$3),"Yes","No")</f>
        <v>Yes</v>
      </c>
      <c r="AB217" s="66">
        <v>2022</v>
      </c>
      <c r="AC217" s="72">
        <v>15</v>
      </c>
      <c r="AD217" s="66">
        <f ca="1">IF(ISERROR(VLOOKUP(Table1[[#This Row],[item]],INDIRECT("'"&amp;Table1[[#This Row],[sheet]]&amp;"'!$A$8:$T$42"),Table1[[#This Row],[r]],FALSE)),"",VLOOKUP(Table1[[#This Row],[item]],INDIRECT("'"&amp;Table1[[#This Row],[sheet]]&amp;"'!$A$8:$T$42"),Table1[[#This Row],[r]],FALSE))</f>
        <v>0</v>
      </c>
      <c r="AE217" s="72">
        <f>IF(VLOOKUP(Table1[[#This Row],[sheet]],Prg!$A$7:$J$31,10,FALSE)="","",VLOOKUP(Table1[[#This Row],[sheet]],Prg!$A$7:$J$31,10,FALSE)*1)</f>
        <v>1</v>
      </c>
      <c r="AF217" s="72" t="str">
        <f>VLOOKUP(Table1[[#This Row],[sheet]],Prg!$A$7:$J$31,5,FALSE)</f>
        <v>BOLIVIA</v>
      </c>
      <c r="AG217" s="72">
        <f>ROW()</f>
        <v>217</v>
      </c>
    </row>
    <row r="218" spans="24:33" hidden="1" x14ac:dyDescent="0.35">
      <c r="X218" s="66">
        <v>2</v>
      </c>
      <c r="Y218" s="70" t="s">
        <v>487</v>
      </c>
      <c r="Z218" s="70" t="s">
        <v>12</v>
      </c>
      <c r="AA218" s="70" t="str">
        <f>IF(OR(VLOOKUP(Table1[[#This Row],[sheet]],Prg!$A$7:$F$31,6,FALSE)=Prg!$O$2,VLOOKUP(Table1[[#This Row],[sheet]],Prg!$A$7:$F$31,6,FALSE)=Prg!$O$3),"Yes","No")</f>
        <v>Yes</v>
      </c>
      <c r="AB218" s="70">
        <v>2023</v>
      </c>
      <c r="AC218" s="72">
        <v>16</v>
      </c>
      <c r="AD218" s="66">
        <f ca="1">IF(ISERROR(VLOOKUP(Table1[[#This Row],[item]],INDIRECT("'"&amp;Table1[[#This Row],[sheet]]&amp;"'!$A$8:$T$42"),Table1[[#This Row],[r]],FALSE)),"",VLOOKUP(Table1[[#This Row],[item]],INDIRECT("'"&amp;Table1[[#This Row],[sheet]]&amp;"'!$A$8:$T$42"),Table1[[#This Row],[r]],FALSE))</f>
        <v>39196</v>
      </c>
      <c r="AE218" s="72">
        <f>IF(VLOOKUP(Table1[[#This Row],[sheet]],Prg!$A$7:$J$31,10,FALSE)="","",VLOOKUP(Table1[[#This Row],[sheet]],Prg!$A$7:$J$31,10,FALSE)*1)</f>
        <v>1</v>
      </c>
      <c r="AF218" s="72" t="str">
        <f>VLOOKUP(Table1[[#This Row],[sheet]],Prg!$A$7:$J$31,5,FALSE)</f>
        <v>BOLIVIA</v>
      </c>
      <c r="AG218" s="72">
        <f>ROW()</f>
        <v>218</v>
      </c>
    </row>
    <row r="219" spans="24:33" hidden="1" x14ac:dyDescent="0.35">
      <c r="X219" s="66">
        <v>2</v>
      </c>
      <c r="Y219" s="66" t="s">
        <v>488</v>
      </c>
      <c r="Z219" s="66" t="s">
        <v>13</v>
      </c>
      <c r="AA219" s="66" t="str">
        <f>IF(OR(VLOOKUP(Table1[[#This Row],[sheet]],Prg!$A$7:$F$31,6,FALSE)=Prg!$O$2,VLOOKUP(Table1[[#This Row],[sheet]],Prg!$A$7:$F$31,6,FALSE)=Prg!$O$3),"Yes","No")</f>
        <v>Yes</v>
      </c>
      <c r="AB219" s="66">
        <v>2023</v>
      </c>
      <c r="AC219" s="72">
        <v>16</v>
      </c>
      <c r="AD219" s="66">
        <f ca="1">IF(ISERROR(VLOOKUP(Table1[[#This Row],[item]],INDIRECT("'"&amp;Table1[[#This Row],[sheet]]&amp;"'!$A$8:$T$42"),Table1[[#This Row],[r]],FALSE)),"",VLOOKUP(Table1[[#This Row],[item]],INDIRECT("'"&amp;Table1[[#This Row],[sheet]]&amp;"'!$A$8:$T$42"),Table1[[#This Row],[r]],FALSE))</f>
        <v>500</v>
      </c>
      <c r="AE219" s="72">
        <f>IF(VLOOKUP(Table1[[#This Row],[sheet]],Prg!$A$7:$J$31,10,FALSE)="","",VLOOKUP(Table1[[#This Row],[sheet]],Prg!$A$7:$J$31,10,FALSE)*1)</f>
        <v>1</v>
      </c>
      <c r="AF219" s="72" t="str">
        <f>VLOOKUP(Table1[[#This Row],[sheet]],Prg!$A$7:$J$31,5,FALSE)</f>
        <v>BOLIVIA</v>
      </c>
      <c r="AG219" s="72">
        <f>ROW()</f>
        <v>219</v>
      </c>
    </row>
    <row r="220" spans="24:33" hidden="1" x14ac:dyDescent="0.35">
      <c r="X220" s="66">
        <v>2</v>
      </c>
      <c r="Y220" s="66" t="s">
        <v>489</v>
      </c>
      <c r="Z220" s="66" t="s">
        <v>14</v>
      </c>
      <c r="AA220" s="66" t="str">
        <f>IF(OR(VLOOKUP(Table1[[#This Row],[sheet]],Prg!$A$7:$F$31,6,FALSE)=Prg!$O$2,VLOOKUP(Table1[[#This Row],[sheet]],Prg!$A$7:$F$31,6,FALSE)=Prg!$O$3),"Yes","No")</f>
        <v>Yes</v>
      </c>
      <c r="AB220" s="66">
        <v>2023</v>
      </c>
      <c r="AC220" s="72">
        <v>16</v>
      </c>
      <c r="AD220" s="66">
        <f ca="1">IF(ISERROR(VLOOKUP(Table1[[#This Row],[item]],INDIRECT("'"&amp;Table1[[#This Row],[sheet]]&amp;"'!$A$8:$T$42"),Table1[[#This Row],[r]],FALSE)),"",VLOOKUP(Table1[[#This Row],[item]],INDIRECT("'"&amp;Table1[[#This Row],[sheet]]&amp;"'!$A$8:$T$42"),Table1[[#This Row],[r]],FALSE))</f>
        <v>22896</v>
      </c>
      <c r="AE220" s="72">
        <f>IF(VLOOKUP(Table1[[#This Row],[sheet]],Prg!$A$7:$J$31,10,FALSE)="","",VLOOKUP(Table1[[#This Row],[sheet]],Prg!$A$7:$J$31,10,FALSE)*1)</f>
        <v>1</v>
      </c>
      <c r="AF220" s="72" t="str">
        <f>VLOOKUP(Table1[[#This Row],[sheet]],Prg!$A$7:$J$31,5,FALSE)</f>
        <v>BOLIVIA</v>
      </c>
      <c r="AG220" s="72">
        <f>ROW()</f>
        <v>220</v>
      </c>
    </row>
    <row r="221" spans="24:33" hidden="1" x14ac:dyDescent="0.35">
      <c r="X221" s="66">
        <v>2</v>
      </c>
      <c r="Y221" s="66" t="s">
        <v>490</v>
      </c>
      <c r="Z221" s="66" t="s">
        <v>464</v>
      </c>
      <c r="AA221" s="66" t="str">
        <f>IF(OR(VLOOKUP(Table1[[#This Row],[sheet]],Prg!$A$7:$F$31,6,FALSE)=Prg!$O$2,VLOOKUP(Table1[[#This Row],[sheet]],Prg!$A$7:$F$31,6,FALSE)=Prg!$O$3),"Yes","No")</f>
        <v>Yes</v>
      </c>
      <c r="AB221" s="66">
        <v>2023</v>
      </c>
      <c r="AC221" s="72">
        <v>16</v>
      </c>
      <c r="AD221" s="66">
        <f ca="1">IF(ISERROR(VLOOKUP(Table1[[#This Row],[item]],INDIRECT("'"&amp;Table1[[#This Row],[sheet]]&amp;"'!$A$8:$T$42"),Table1[[#This Row],[r]],FALSE)),"",VLOOKUP(Table1[[#This Row],[item]],INDIRECT("'"&amp;Table1[[#This Row],[sheet]]&amp;"'!$A$8:$T$42"),Table1[[#This Row],[r]],FALSE))</f>
        <v>15800</v>
      </c>
      <c r="AE221" s="72">
        <f>IF(VLOOKUP(Table1[[#This Row],[sheet]],Prg!$A$7:$J$31,10,FALSE)="","",VLOOKUP(Table1[[#This Row],[sheet]],Prg!$A$7:$J$31,10,FALSE)*1)</f>
        <v>1</v>
      </c>
      <c r="AF221" s="72" t="str">
        <f>VLOOKUP(Table1[[#This Row],[sheet]],Prg!$A$7:$J$31,5,FALSE)</f>
        <v>BOLIVIA</v>
      </c>
      <c r="AG221" s="72">
        <f>ROW()</f>
        <v>221</v>
      </c>
    </row>
    <row r="222" spans="24:33" hidden="1" x14ac:dyDescent="0.35">
      <c r="X222" s="66">
        <v>2</v>
      </c>
      <c r="Y222" s="66" t="s">
        <v>491</v>
      </c>
      <c r="Z222" s="66" t="s">
        <v>15</v>
      </c>
      <c r="AA222" s="66" t="str">
        <f>IF(OR(VLOOKUP(Table1[[#This Row],[sheet]],Prg!$A$7:$F$31,6,FALSE)=Prg!$O$2,VLOOKUP(Table1[[#This Row],[sheet]],Prg!$A$7:$F$31,6,FALSE)=Prg!$O$3),"Yes","No")</f>
        <v>Yes</v>
      </c>
      <c r="AB222" s="66">
        <v>2023</v>
      </c>
      <c r="AC222" s="72">
        <v>16</v>
      </c>
      <c r="AD222" s="66">
        <f ca="1">IF(ISERROR(VLOOKUP(Table1[[#This Row],[item]],INDIRECT("'"&amp;Table1[[#This Row],[sheet]]&amp;"'!$A$8:$T$42"),Table1[[#This Row],[r]],FALSE)),"",VLOOKUP(Table1[[#This Row],[item]],INDIRECT("'"&amp;Table1[[#This Row],[sheet]]&amp;"'!$A$8:$T$42"),Table1[[#This Row],[r]],FALSE))</f>
        <v>0</v>
      </c>
      <c r="AE222" s="72">
        <f>IF(VLOOKUP(Table1[[#This Row],[sheet]],Prg!$A$7:$J$31,10,FALSE)="","",VLOOKUP(Table1[[#This Row],[sheet]],Prg!$A$7:$J$31,10,FALSE)*1)</f>
        <v>1</v>
      </c>
      <c r="AF222" s="72" t="str">
        <f>VLOOKUP(Table1[[#This Row],[sheet]],Prg!$A$7:$J$31,5,FALSE)</f>
        <v>BOLIVIA</v>
      </c>
      <c r="AG222" s="72">
        <f>ROW()</f>
        <v>222</v>
      </c>
    </row>
    <row r="223" spans="24:33" hidden="1" x14ac:dyDescent="0.35">
      <c r="X223" s="66">
        <v>2</v>
      </c>
      <c r="Y223" s="66" t="s">
        <v>492</v>
      </c>
      <c r="Z223" s="66" t="s">
        <v>16</v>
      </c>
      <c r="AA223" s="66" t="str">
        <f>IF(OR(VLOOKUP(Table1[[#This Row],[sheet]],Prg!$A$7:$F$31,6,FALSE)=Prg!$O$2,VLOOKUP(Table1[[#This Row],[sheet]],Prg!$A$7:$F$31,6,FALSE)=Prg!$O$3),"Yes","No")</f>
        <v>Yes</v>
      </c>
      <c r="AB223" s="66">
        <v>2023</v>
      </c>
      <c r="AC223" s="72">
        <v>16</v>
      </c>
      <c r="AD223" s="66">
        <f ca="1">IF(ISERROR(VLOOKUP(Table1[[#This Row],[item]],INDIRECT("'"&amp;Table1[[#This Row],[sheet]]&amp;"'!$A$8:$T$42"),Table1[[#This Row],[r]],FALSE)),"",VLOOKUP(Table1[[#This Row],[item]],INDIRECT("'"&amp;Table1[[#This Row],[sheet]]&amp;"'!$A$8:$T$42"),Table1[[#This Row],[r]],FALSE))</f>
        <v>0</v>
      </c>
      <c r="AE223" s="72">
        <f>IF(VLOOKUP(Table1[[#This Row],[sheet]],Prg!$A$7:$J$31,10,FALSE)="","",VLOOKUP(Table1[[#This Row],[sheet]],Prg!$A$7:$J$31,10,FALSE)*1)</f>
        <v>1</v>
      </c>
      <c r="AF223" s="72" t="str">
        <f>VLOOKUP(Table1[[#This Row],[sheet]],Prg!$A$7:$J$31,5,FALSE)</f>
        <v>BOLIVIA</v>
      </c>
      <c r="AG223" s="72">
        <f>ROW()</f>
        <v>223</v>
      </c>
    </row>
    <row r="224" spans="24:33" hidden="1" x14ac:dyDescent="0.35">
      <c r="X224" s="66">
        <v>2</v>
      </c>
      <c r="Y224" s="66" t="s">
        <v>493</v>
      </c>
      <c r="Z224" s="66" t="s">
        <v>17</v>
      </c>
      <c r="AA224" s="66" t="str">
        <f>IF(OR(VLOOKUP(Table1[[#This Row],[sheet]],Prg!$A$7:$F$31,6,FALSE)=Prg!$O$2,VLOOKUP(Table1[[#This Row],[sheet]],Prg!$A$7:$F$31,6,FALSE)=Prg!$O$3),"Yes","No")</f>
        <v>Yes</v>
      </c>
      <c r="AB224" s="66">
        <v>2023</v>
      </c>
      <c r="AC224" s="72">
        <v>16</v>
      </c>
      <c r="AD224" s="66">
        <f ca="1">IF(ISERROR(VLOOKUP(Table1[[#This Row],[item]],INDIRECT("'"&amp;Table1[[#This Row],[sheet]]&amp;"'!$A$8:$T$42"),Table1[[#This Row],[r]],FALSE)),"",VLOOKUP(Table1[[#This Row],[item]],INDIRECT("'"&amp;Table1[[#This Row],[sheet]]&amp;"'!$A$8:$T$42"),Table1[[#This Row],[r]],FALSE))</f>
        <v>0</v>
      </c>
      <c r="AE224" s="72">
        <f>IF(VLOOKUP(Table1[[#This Row],[sheet]],Prg!$A$7:$J$31,10,FALSE)="","",VLOOKUP(Table1[[#This Row],[sheet]],Prg!$A$7:$J$31,10,FALSE)*1)</f>
        <v>1</v>
      </c>
      <c r="AF224" s="72" t="str">
        <f>VLOOKUP(Table1[[#This Row],[sheet]],Prg!$A$7:$J$31,5,FALSE)</f>
        <v>BOLIVIA</v>
      </c>
      <c r="AG224" s="72">
        <f>ROW()</f>
        <v>224</v>
      </c>
    </row>
    <row r="225" spans="24:33" hidden="1" x14ac:dyDescent="0.35">
      <c r="X225" s="66">
        <v>2</v>
      </c>
      <c r="Y225" s="66" t="s">
        <v>494</v>
      </c>
      <c r="Z225" s="66" t="s">
        <v>465</v>
      </c>
      <c r="AA225" s="66" t="str">
        <f>IF(OR(VLOOKUP(Table1[[#This Row],[sheet]],Prg!$A$7:$F$31,6,FALSE)=Prg!$O$2,VLOOKUP(Table1[[#This Row],[sheet]],Prg!$A$7:$F$31,6,FALSE)=Prg!$O$3),"Yes","No")</f>
        <v>Yes</v>
      </c>
      <c r="AB225" s="66">
        <v>2023</v>
      </c>
      <c r="AC225" s="72">
        <v>16</v>
      </c>
      <c r="AD225" s="66">
        <f ca="1">IF(ISERROR(VLOOKUP(Table1[[#This Row],[item]],INDIRECT("'"&amp;Table1[[#This Row],[sheet]]&amp;"'!$A$8:$T$42"),Table1[[#This Row],[r]],FALSE)),"",VLOOKUP(Table1[[#This Row],[item]],INDIRECT("'"&amp;Table1[[#This Row],[sheet]]&amp;"'!$A$8:$T$42"),Table1[[#This Row],[r]],FALSE))</f>
        <v>0</v>
      </c>
      <c r="AE225" s="72">
        <f>IF(VLOOKUP(Table1[[#This Row],[sheet]],Prg!$A$7:$J$31,10,FALSE)="","",VLOOKUP(Table1[[#This Row],[sheet]],Prg!$A$7:$J$31,10,FALSE)*1)</f>
        <v>1</v>
      </c>
      <c r="AF225" s="72" t="str">
        <f>VLOOKUP(Table1[[#This Row],[sheet]],Prg!$A$7:$J$31,5,FALSE)</f>
        <v>BOLIVIA</v>
      </c>
      <c r="AG225" s="72">
        <f>ROW()</f>
        <v>225</v>
      </c>
    </row>
    <row r="226" spans="24:33" hidden="1" x14ac:dyDescent="0.35">
      <c r="X226" s="66">
        <v>2</v>
      </c>
      <c r="Y226" s="66" t="s">
        <v>495</v>
      </c>
      <c r="Z226" s="66" t="s">
        <v>18</v>
      </c>
      <c r="AA226" s="66" t="str">
        <f>IF(OR(VLOOKUP(Table1[[#This Row],[sheet]],Prg!$A$7:$F$31,6,FALSE)=Prg!$O$2,VLOOKUP(Table1[[#This Row],[sheet]],Prg!$A$7:$F$31,6,FALSE)=Prg!$O$3),"Yes","No")</f>
        <v>Yes</v>
      </c>
      <c r="AB226" s="66">
        <v>2023</v>
      </c>
      <c r="AC226" s="72">
        <v>16</v>
      </c>
      <c r="AD226" s="66">
        <f ca="1">IF(ISERROR(VLOOKUP(Table1[[#This Row],[item]],INDIRECT("'"&amp;Table1[[#This Row],[sheet]]&amp;"'!$A$8:$T$42"),Table1[[#This Row],[r]],FALSE)),"",VLOOKUP(Table1[[#This Row],[item]],INDIRECT("'"&amp;Table1[[#This Row],[sheet]]&amp;"'!$A$8:$T$42"),Table1[[#This Row],[r]],FALSE))</f>
        <v>0</v>
      </c>
      <c r="AE226" s="72">
        <f>IF(VLOOKUP(Table1[[#This Row],[sheet]],Prg!$A$7:$J$31,10,FALSE)="","",VLOOKUP(Table1[[#This Row],[sheet]],Prg!$A$7:$J$31,10,FALSE)*1)</f>
        <v>1</v>
      </c>
      <c r="AF226" s="72" t="str">
        <f>VLOOKUP(Table1[[#This Row],[sheet]],Prg!$A$7:$J$31,5,FALSE)</f>
        <v>BOLIVIA</v>
      </c>
      <c r="AG226" s="72">
        <f>ROW()</f>
        <v>226</v>
      </c>
    </row>
    <row r="227" spans="24:33" hidden="1" x14ac:dyDescent="0.35">
      <c r="X227" s="66">
        <v>2</v>
      </c>
      <c r="Y227" s="66" t="s">
        <v>496</v>
      </c>
      <c r="Z227" s="66" t="s">
        <v>19</v>
      </c>
      <c r="AA227" s="66" t="str">
        <f>IF(OR(VLOOKUP(Table1[[#This Row],[sheet]],Prg!$A$7:$F$31,6,FALSE)=Prg!$O$2,VLOOKUP(Table1[[#This Row],[sheet]],Prg!$A$7:$F$31,6,FALSE)=Prg!$O$3),"Yes","No")</f>
        <v>Yes</v>
      </c>
      <c r="AB227" s="66">
        <v>2023</v>
      </c>
      <c r="AC227" s="72">
        <v>16</v>
      </c>
      <c r="AD227" s="66">
        <f ca="1">IF(ISERROR(VLOOKUP(Table1[[#This Row],[item]],INDIRECT("'"&amp;Table1[[#This Row],[sheet]]&amp;"'!$A$8:$T$42"),Table1[[#This Row],[r]],FALSE)),"",VLOOKUP(Table1[[#This Row],[item]],INDIRECT("'"&amp;Table1[[#This Row],[sheet]]&amp;"'!$A$8:$T$42"),Table1[[#This Row],[r]],FALSE))</f>
        <v>0</v>
      </c>
      <c r="AE227" s="72">
        <f>IF(VLOOKUP(Table1[[#This Row],[sheet]],Prg!$A$7:$J$31,10,FALSE)="","",VLOOKUP(Table1[[#This Row],[sheet]],Prg!$A$7:$J$31,10,FALSE)*1)</f>
        <v>1</v>
      </c>
      <c r="AF227" s="72" t="str">
        <f>VLOOKUP(Table1[[#This Row],[sheet]],Prg!$A$7:$J$31,5,FALSE)</f>
        <v>BOLIVIA</v>
      </c>
      <c r="AG227" s="72">
        <f>ROW()</f>
        <v>227</v>
      </c>
    </row>
    <row r="228" spans="24:33" hidden="1" x14ac:dyDescent="0.35">
      <c r="X228" s="66">
        <v>2</v>
      </c>
      <c r="Y228" s="66" t="s">
        <v>497</v>
      </c>
      <c r="Z228" s="66" t="s">
        <v>20</v>
      </c>
      <c r="AA228" s="66" t="str">
        <f>IF(OR(VLOOKUP(Table1[[#This Row],[sheet]],Prg!$A$7:$F$31,6,FALSE)=Prg!$O$2,VLOOKUP(Table1[[#This Row],[sheet]],Prg!$A$7:$F$31,6,FALSE)=Prg!$O$3),"Yes","No")</f>
        <v>Yes</v>
      </c>
      <c r="AB228" s="66">
        <v>2023</v>
      </c>
      <c r="AC228" s="72">
        <v>16</v>
      </c>
      <c r="AD228" s="66">
        <f ca="1">IF(ISERROR(VLOOKUP(Table1[[#This Row],[item]],INDIRECT("'"&amp;Table1[[#This Row],[sheet]]&amp;"'!$A$8:$T$42"),Table1[[#This Row],[r]],FALSE)),"",VLOOKUP(Table1[[#This Row],[item]],INDIRECT("'"&amp;Table1[[#This Row],[sheet]]&amp;"'!$A$8:$T$42"),Table1[[#This Row],[r]],FALSE))</f>
        <v>0</v>
      </c>
      <c r="AE228" s="72">
        <f>IF(VLOOKUP(Table1[[#This Row],[sheet]],Prg!$A$7:$J$31,10,FALSE)="","",VLOOKUP(Table1[[#This Row],[sheet]],Prg!$A$7:$J$31,10,FALSE)*1)</f>
        <v>1</v>
      </c>
      <c r="AF228" s="72" t="str">
        <f>VLOOKUP(Table1[[#This Row],[sheet]],Prg!$A$7:$J$31,5,FALSE)</f>
        <v>BOLIVIA</v>
      </c>
      <c r="AG228" s="72">
        <f>ROW()</f>
        <v>228</v>
      </c>
    </row>
    <row r="229" spans="24:33" hidden="1" x14ac:dyDescent="0.35">
      <c r="X229" s="66">
        <v>2</v>
      </c>
      <c r="Y229" s="66" t="s">
        <v>498</v>
      </c>
      <c r="Z229" s="66" t="s">
        <v>466</v>
      </c>
      <c r="AA229" s="66" t="str">
        <f>IF(OR(VLOOKUP(Table1[[#This Row],[sheet]],Prg!$A$7:$F$31,6,FALSE)=Prg!$O$2,VLOOKUP(Table1[[#This Row],[sheet]],Prg!$A$7:$F$31,6,FALSE)=Prg!$O$3),"Yes","No")</f>
        <v>Yes</v>
      </c>
      <c r="AB229" s="66">
        <v>2023</v>
      </c>
      <c r="AC229" s="72">
        <v>16</v>
      </c>
      <c r="AD229" s="66">
        <f ca="1">IF(ISERROR(VLOOKUP(Table1[[#This Row],[item]],INDIRECT("'"&amp;Table1[[#This Row],[sheet]]&amp;"'!$A$8:$T$42"),Table1[[#This Row],[r]],FALSE)),"",VLOOKUP(Table1[[#This Row],[item]],INDIRECT("'"&amp;Table1[[#This Row],[sheet]]&amp;"'!$A$8:$T$42"),Table1[[#This Row],[r]],FALSE))</f>
        <v>0</v>
      </c>
      <c r="AE229" s="72">
        <f>IF(VLOOKUP(Table1[[#This Row],[sheet]],Prg!$A$7:$J$31,10,FALSE)="","",VLOOKUP(Table1[[#This Row],[sheet]],Prg!$A$7:$J$31,10,FALSE)*1)</f>
        <v>1</v>
      </c>
      <c r="AF229" s="72" t="str">
        <f>VLOOKUP(Table1[[#This Row],[sheet]],Prg!$A$7:$J$31,5,FALSE)</f>
        <v>BOLIVIA</v>
      </c>
      <c r="AG229" s="72">
        <f>ROW()</f>
        <v>229</v>
      </c>
    </row>
    <row r="230" spans="24:33" hidden="1" x14ac:dyDescent="0.35">
      <c r="X230" s="66">
        <v>2</v>
      </c>
      <c r="Y230" s="66" t="s">
        <v>499</v>
      </c>
      <c r="Z230" s="66" t="s">
        <v>21</v>
      </c>
      <c r="AA230" s="66" t="str">
        <f>IF(OR(VLOOKUP(Table1[[#This Row],[sheet]],Prg!$A$7:$F$31,6,FALSE)=Prg!$O$2,VLOOKUP(Table1[[#This Row],[sheet]],Prg!$A$7:$F$31,6,FALSE)=Prg!$O$3),"Yes","No")</f>
        <v>Yes</v>
      </c>
      <c r="AB230" s="66">
        <v>2023</v>
      </c>
      <c r="AC230" s="72">
        <v>16</v>
      </c>
      <c r="AD230" s="66">
        <f ca="1">IF(ISERROR(VLOOKUP(Table1[[#This Row],[item]],INDIRECT("'"&amp;Table1[[#This Row],[sheet]]&amp;"'!$A$8:$T$42"),Table1[[#This Row],[r]],FALSE)),"",VLOOKUP(Table1[[#This Row],[item]],INDIRECT("'"&amp;Table1[[#This Row],[sheet]]&amp;"'!$A$8:$T$42"),Table1[[#This Row],[r]],FALSE))</f>
        <v>2000</v>
      </c>
      <c r="AE230" s="72">
        <f>IF(VLOOKUP(Table1[[#This Row],[sheet]],Prg!$A$7:$J$31,10,FALSE)="","",VLOOKUP(Table1[[#This Row],[sheet]],Prg!$A$7:$J$31,10,FALSE)*1)</f>
        <v>1</v>
      </c>
      <c r="AF230" s="72" t="str">
        <f>VLOOKUP(Table1[[#This Row],[sheet]],Prg!$A$7:$J$31,5,FALSE)</f>
        <v>BOLIVIA</v>
      </c>
      <c r="AG230" s="72">
        <f>ROW()</f>
        <v>230</v>
      </c>
    </row>
    <row r="231" spans="24:33" hidden="1" x14ac:dyDescent="0.35">
      <c r="X231" s="66">
        <v>2</v>
      </c>
      <c r="Y231" s="66" t="s">
        <v>500</v>
      </c>
      <c r="Z231" s="66" t="s">
        <v>22</v>
      </c>
      <c r="AA231" s="66" t="str">
        <f>IF(OR(VLOOKUP(Table1[[#This Row],[sheet]],Prg!$A$7:$F$31,6,FALSE)=Prg!$O$2,VLOOKUP(Table1[[#This Row],[sheet]],Prg!$A$7:$F$31,6,FALSE)=Prg!$O$3),"Yes","No")</f>
        <v>Yes</v>
      </c>
      <c r="AB231" s="66">
        <v>2023</v>
      </c>
      <c r="AC231" s="72">
        <v>16</v>
      </c>
      <c r="AD231" s="66">
        <f ca="1">IF(ISERROR(VLOOKUP(Table1[[#This Row],[item]],INDIRECT("'"&amp;Table1[[#This Row],[sheet]]&amp;"'!$A$8:$T$42"),Table1[[#This Row],[r]],FALSE)),"",VLOOKUP(Table1[[#This Row],[item]],INDIRECT("'"&amp;Table1[[#This Row],[sheet]]&amp;"'!$A$8:$T$42"),Table1[[#This Row],[r]],FALSE))</f>
        <v>0</v>
      </c>
      <c r="AE231" s="72">
        <f>IF(VLOOKUP(Table1[[#This Row],[sheet]],Prg!$A$7:$J$31,10,FALSE)="","",VLOOKUP(Table1[[#This Row],[sheet]],Prg!$A$7:$J$31,10,FALSE)*1)</f>
        <v>1</v>
      </c>
      <c r="AF231" s="72" t="str">
        <f>VLOOKUP(Table1[[#This Row],[sheet]],Prg!$A$7:$J$31,5,FALSE)</f>
        <v>BOLIVIA</v>
      </c>
      <c r="AG231" s="72">
        <f>ROW()</f>
        <v>231</v>
      </c>
    </row>
    <row r="232" spans="24:33" hidden="1" x14ac:dyDescent="0.35">
      <c r="X232" s="66">
        <v>2</v>
      </c>
      <c r="Y232" s="66" t="s">
        <v>501</v>
      </c>
      <c r="Z232" s="66" t="s">
        <v>23</v>
      </c>
      <c r="AA232" s="66" t="str">
        <f>IF(OR(VLOOKUP(Table1[[#This Row],[sheet]],Prg!$A$7:$F$31,6,FALSE)=Prg!$O$2,VLOOKUP(Table1[[#This Row],[sheet]],Prg!$A$7:$F$31,6,FALSE)=Prg!$O$3),"Yes","No")</f>
        <v>Yes</v>
      </c>
      <c r="AB232" s="66">
        <v>2023</v>
      </c>
      <c r="AC232" s="72">
        <v>16</v>
      </c>
      <c r="AD232" s="66">
        <f ca="1">IF(ISERROR(VLOOKUP(Table1[[#This Row],[item]],INDIRECT("'"&amp;Table1[[#This Row],[sheet]]&amp;"'!$A$8:$T$42"),Table1[[#This Row],[r]],FALSE)),"",VLOOKUP(Table1[[#This Row],[item]],INDIRECT("'"&amp;Table1[[#This Row],[sheet]]&amp;"'!$A$8:$T$42"),Table1[[#This Row],[r]],FALSE))</f>
        <v>2000</v>
      </c>
      <c r="AE232" s="72">
        <f>IF(VLOOKUP(Table1[[#This Row],[sheet]],Prg!$A$7:$J$31,10,FALSE)="","",VLOOKUP(Table1[[#This Row],[sheet]],Prg!$A$7:$J$31,10,FALSE)*1)</f>
        <v>1</v>
      </c>
      <c r="AF232" s="72" t="str">
        <f>VLOOKUP(Table1[[#This Row],[sheet]],Prg!$A$7:$J$31,5,FALSE)</f>
        <v>BOLIVIA</v>
      </c>
      <c r="AG232" s="72">
        <f>ROW()</f>
        <v>232</v>
      </c>
    </row>
    <row r="233" spans="24:33" hidden="1" x14ac:dyDescent="0.35">
      <c r="X233" s="66">
        <v>2</v>
      </c>
      <c r="Y233" s="66" t="s">
        <v>502</v>
      </c>
      <c r="Z233" s="66" t="s">
        <v>467</v>
      </c>
      <c r="AA233" s="66" t="str">
        <f>IF(OR(VLOOKUP(Table1[[#This Row],[sheet]],Prg!$A$7:$F$31,6,FALSE)=Prg!$O$2,VLOOKUP(Table1[[#This Row],[sheet]],Prg!$A$7:$F$31,6,FALSE)=Prg!$O$3),"Yes","No")</f>
        <v>Yes</v>
      </c>
      <c r="AB233" s="66">
        <v>2023</v>
      </c>
      <c r="AC233" s="72">
        <v>16</v>
      </c>
      <c r="AD233" s="66">
        <f ca="1">IF(ISERROR(VLOOKUP(Table1[[#This Row],[item]],INDIRECT("'"&amp;Table1[[#This Row],[sheet]]&amp;"'!$A$8:$T$42"),Table1[[#This Row],[r]],FALSE)),"",VLOOKUP(Table1[[#This Row],[item]],INDIRECT("'"&amp;Table1[[#This Row],[sheet]]&amp;"'!$A$8:$T$42"),Table1[[#This Row],[r]],FALSE))</f>
        <v>0</v>
      </c>
      <c r="AE233" s="72">
        <f>IF(VLOOKUP(Table1[[#This Row],[sheet]],Prg!$A$7:$J$31,10,FALSE)="","",VLOOKUP(Table1[[#This Row],[sheet]],Prg!$A$7:$J$31,10,FALSE)*1)</f>
        <v>1</v>
      </c>
      <c r="AF233" s="72" t="str">
        <f>VLOOKUP(Table1[[#This Row],[sheet]],Prg!$A$7:$J$31,5,FALSE)</f>
        <v>BOLIVIA</v>
      </c>
      <c r="AG233" s="72">
        <f>ROW()</f>
        <v>233</v>
      </c>
    </row>
    <row r="234" spans="24:33" hidden="1" x14ac:dyDescent="0.35">
      <c r="X234" s="66">
        <v>2</v>
      </c>
      <c r="Y234" s="66" t="s">
        <v>473</v>
      </c>
      <c r="Z234" s="66" t="s">
        <v>1</v>
      </c>
      <c r="AA234" s="66" t="str">
        <f>IF(OR(VLOOKUP(Table1[[#This Row],[sheet]],Prg!$A$7:$F$31,6,FALSE)=Prg!$O$2,VLOOKUP(Table1[[#This Row],[sheet]],Prg!$A$7:$F$31,6,FALSE)=Prg!$O$3),"Yes","No")</f>
        <v>Yes</v>
      </c>
      <c r="AB234" s="66">
        <v>2023</v>
      </c>
      <c r="AC234" s="72">
        <v>16</v>
      </c>
      <c r="AD234" s="66">
        <f ca="1">IF(ISERROR(VLOOKUP(Table1[[#This Row],[item]],INDIRECT("'"&amp;Table1[[#This Row],[sheet]]&amp;"'!$A$8:$T$42"),Table1[[#This Row],[r]],FALSE)),"",VLOOKUP(Table1[[#This Row],[item]],INDIRECT("'"&amp;Table1[[#This Row],[sheet]]&amp;"'!$A$8:$T$42"),Table1[[#This Row],[r]],FALSE))</f>
        <v>41196</v>
      </c>
      <c r="AE234" s="72">
        <f>IF(VLOOKUP(Table1[[#This Row],[sheet]],Prg!$A$7:$J$31,10,FALSE)="","",VLOOKUP(Table1[[#This Row],[sheet]],Prg!$A$7:$J$31,10,FALSE)*1)</f>
        <v>1</v>
      </c>
      <c r="AF234" s="72" t="str">
        <f>VLOOKUP(Table1[[#This Row],[sheet]],Prg!$A$7:$J$31,5,FALSE)</f>
        <v>BOLIVIA</v>
      </c>
      <c r="AG234" s="72">
        <f>ROW()</f>
        <v>234</v>
      </c>
    </row>
    <row r="235" spans="24:33" hidden="1" x14ac:dyDescent="0.35">
      <c r="X235" s="66">
        <v>2</v>
      </c>
      <c r="Y235" s="66" t="s">
        <v>474</v>
      </c>
      <c r="Z235" s="66" t="s">
        <v>24</v>
      </c>
      <c r="AA235" s="66" t="str">
        <f>IF(OR(VLOOKUP(Table1[[#This Row],[sheet]],Prg!$A$7:$F$31,6,FALSE)=Prg!$O$2,VLOOKUP(Table1[[#This Row],[sheet]],Prg!$A$7:$F$31,6,FALSE)=Prg!$O$3),"Yes","No")</f>
        <v>Yes</v>
      </c>
      <c r="AB235" s="66">
        <v>2023</v>
      </c>
      <c r="AC235" s="72">
        <v>16</v>
      </c>
      <c r="AD235" s="66">
        <f ca="1">IF(ISERROR(VLOOKUP(Table1[[#This Row],[item]],INDIRECT("'"&amp;Table1[[#This Row],[sheet]]&amp;"'!$A$8:$T$42"),Table1[[#This Row],[r]],FALSE)),"",VLOOKUP(Table1[[#This Row],[item]],INDIRECT("'"&amp;Table1[[#This Row],[sheet]]&amp;"'!$A$8:$T$42"),Table1[[#This Row],[r]],FALSE))</f>
        <v>500</v>
      </c>
      <c r="AE235" s="72">
        <f>IF(VLOOKUP(Table1[[#This Row],[sheet]],Prg!$A$7:$J$31,10,FALSE)="","",VLOOKUP(Table1[[#This Row],[sheet]],Prg!$A$7:$J$31,10,FALSE)*1)</f>
        <v>1</v>
      </c>
      <c r="AF235" s="72" t="str">
        <f>VLOOKUP(Table1[[#This Row],[sheet]],Prg!$A$7:$J$31,5,FALSE)</f>
        <v>BOLIVIA</v>
      </c>
      <c r="AG235" s="72">
        <f>ROW()</f>
        <v>235</v>
      </c>
    </row>
    <row r="236" spans="24:33" hidden="1" x14ac:dyDescent="0.35">
      <c r="X236" s="66">
        <v>2</v>
      </c>
      <c r="Y236" s="66" t="s">
        <v>477</v>
      </c>
      <c r="Z236" s="66" t="s">
        <v>25</v>
      </c>
      <c r="AA236" s="66" t="str">
        <f>IF(OR(VLOOKUP(Table1[[#This Row],[sheet]],Prg!$A$7:$F$31,6,FALSE)=Prg!$O$2,VLOOKUP(Table1[[#This Row],[sheet]],Prg!$A$7:$F$31,6,FALSE)=Prg!$O$3),"Yes","No")</f>
        <v>Yes</v>
      </c>
      <c r="AB236" s="66">
        <v>2023</v>
      </c>
      <c r="AC236" s="72">
        <v>16</v>
      </c>
      <c r="AD236" s="66">
        <f ca="1">IF(ISERROR(VLOOKUP(Table1[[#This Row],[item]],INDIRECT("'"&amp;Table1[[#This Row],[sheet]]&amp;"'!$A$8:$T$42"),Table1[[#This Row],[r]],FALSE)),"",VLOOKUP(Table1[[#This Row],[item]],INDIRECT("'"&amp;Table1[[#This Row],[sheet]]&amp;"'!$A$8:$T$42"),Table1[[#This Row],[r]],FALSE))</f>
        <v>0</v>
      </c>
      <c r="AE236" s="72">
        <f>IF(VLOOKUP(Table1[[#This Row],[sheet]],Prg!$A$7:$J$31,10,FALSE)="","",VLOOKUP(Table1[[#This Row],[sheet]],Prg!$A$7:$J$31,10,FALSE)*1)</f>
        <v>1</v>
      </c>
      <c r="AF236" s="72" t="str">
        <f>VLOOKUP(Table1[[#This Row],[sheet]],Prg!$A$7:$J$31,5,FALSE)</f>
        <v>BOLIVIA</v>
      </c>
      <c r="AG236" s="72">
        <f>ROW()</f>
        <v>236</v>
      </c>
    </row>
    <row r="237" spans="24:33" hidden="1" x14ac:dyDescent="0.35">
      <c r="X237" s="66">
        <v>2</v>
      </c>
      <c r="Y237" s="66" t="s">
        <v>478</v>
      </c>
      <c r="Z237" s="66" t="s">
        <v>26</v>
      </c>
      <c r="AA237" s="66" t="str">
        <f>IF(OR(VLOOKUP(Table1[[#This Row],[sheet]],Prg!$A$7:$F$31,6,FALSE)=Prg!$O$2,VLOOKUP(Table1[[#This Row],[sheet]],Prg!$A$7:$F$31,6,FALSE)=Prg!$O$3),"Yes","No")</f>
        <v>Yes</v>
      </c>
      <c r="AB237" s="66">
        <v>2023</v>
      </c>
      <c r="AC237" s="72">
        <v>16</v>
      </c>
      <c r="AD237" s="66">
        <f ca="1">IF(ISERROR(VLOOKUP(Table1[[#This Row],[item]],INDIRECT("'"&amp;Table1[[#This Row],[sheet]]&amp;"'!$A$8:$T$42"),Table1[[#This Row],[r]],FALSE)),"",VLOOKUP(Table1[[#This Row],[item]],INDIRECT("'"&amp;Table1[[#This Row],[sheet]]&amp;"'!$A$8:$T$42"),Table1[[#This Row],[r]],FALSE))</f>
        <v>500</v>
      </c>
      <c r="AE237" s="72">
        <f>IF(VLOOKUP(Table1[[#This Row],[sheet]],Prg!$A$7:$J$31,10,FALSE)="","",VLOOKUP(Table1[[#This Row],[sheet]],Prg!$A$7:$J$31,10,FALSE)*1)</f>
        <v>1</v>
      </c>
      <c r="AF237" s="72" t="str">
        <f>VLOOKUP(Table1[[#This Row],[sheet]],Prg!$A$7:$J$31,5,FALSE)</f>
        <v>BOLIVIA</v>
      </c>
      <c r="AG237" s="72">
        <f>ROW()</f>
        <v>237</v>
      </c>
    </row>
    <row r="238" spans="24:33" hidden="1" x14ac:dyDescent="0.35">
      <c r="X238" s="66">
        <v>2</v>
      </c>
      <c r="Y238" s="66" t="s">
        <v>479</v>
      </c>
      <c r="Z238" s="66" t="s">
        <v>27</v>
      </c>
      <c r="AA238" s="66" t="str">
        <f>IF(OR(VLOOKUP(Table1[[#This Row],[sheet]],Prg!$A$7:$F$31,6,FALSE)=Prg!$O$2,VLOOKUP(Table1[[#This Row],[sheet]],Prg!$A$7:$F$31,6,FALSE)=Prg!$O$3),"Yes","No")</f>
        <v>Yes</v>
      </c>
      <c r="AB238" s="66">
        <v>2023</v>
      </c>
      <c r="AC238" s="72">
        <v>16</v>
      </c>
      <c r="AD238" s="66">
        <f ca="1">IF(ISERROR(VLOOKUP(Table1[[#This Row],[item]],INDIRECT("'"&amp;Table1[[#This Row],[sheet]]&amp;"'!$A$8:$T$42"),Table1[[#This Row],[r]],FALSE)),"",VLOOKUP(Table1[[#This Row],[item]],INDIRECT("'"&amp;Table1[[#This Row],[sheet]]&amp;"'!$A$8:$T$42"),Table1[[#This Row],[r]],FALSE))</f>
        <v>0</v>
      </c>
      <c r="AE238" s="72">
        <f>IF(VLOOKUP(Table1[[#This Row],[sheet]],Prg!$A$7:$J$31,10,FALSE)="","",VLOOKUP(Table1[[#This Row],[sheet]],Prg!$A$7:$J$31,10,FALSE)*1)</f>
        <v>1</v>
      </c>
      <c r="AF238" s="72" t="str">
        <f>VLOOKUP(Table1[[#This Row],[sheet]],Prg!$A$7:$J$31,5,FALSE)</f>
        <v>BOLIVIA</v>
      </c>
      <c r="AG238" s="72">
        <f>ROW()</f>
        <v>238</v>
      </c>
    </row>
    <row r="239" spans="24:33" hidden="1" x14ac:dyDescent="0.35">
      <c r="X239" s="66">
        <v>2</v>
      </c>
      <c r="Y239" s="66" t="s">
        <v>475</v>
      </c>
      <c r="Z239" s="66" t="s">
        <v>28</v>
      </c>
      <c r="AA239" s="66" t="str">
        <f>IF(OR(VLOOKUP(Table1[[#This Row],[sheet]],Prg!$A$7:$F$31,6,FALSE)=Prg!$O$2,VLOOKUP(Table1[[#This Row],[sheet]],Prg!$A$7:$F$31,6,FALSE)=Prg!$O$3),"Yes","No")</f>
        <v>Yes</v>
      </c>
      <c r="AB239" s="66">
        <v>2023</v>
      </c>
      <c r="AC239" s="72">
        <v>16</v>
      </c>
      <c r="AD239" s="66">
        <f ca="1">IF(ISERROR(VLOOKUP(Table1[[#This Row],[item]],INDIRECT("'"&amp;Table1[[#This Row],[sheet]]&amp;"'!$A$8:$T$42"),Table1[[#This Row],[r]],FALSE)),"",VLOOKUP(Table1[[#This Row],[item]],INDIRECT("'"&amp;Table1[[#This Row],[sheet]]&amp;"'!$A$8:$T$42"),Table1[[#This Row],[r]],FALSE))</f>
        <v>24896</v>
      </c>
      <c r="AE239" s="72">
        <f>IF(VLOOKUP(Table1[[#This Row],[sheet]],Prg!$A$7:$J$31,10,FALSE)="","",VLOOKUP(Table1[[#This Row],[sheet]],Prg!$A$7:$J$31,10,FALSE)*1)</f>
        <v>1</v>
      </c>
      <c r="AF239" s="72" t="str">
        <f>VLOOKUP(Table1[[#This Row],[sheet]],Prg!$A$7:$J$31,5,FALSE)</f>
        <v>BOLIVIA</v>
      </c>
      <c r="AG239" s="72">
        <f>ROW()</f>
        <v>239</v>
      </c>
    </row>
    <row r="240" spans="24:33" hidden="1" x14ac:dyDescent="0.35">
      <c r="X240" s="66">
        <v>2</v>
      </c>
      <c r="Y240" s="66" t="s">
        <v>480</v>
      </c>
      <c r="Z240" s="66" t="s">
        <v>29</v>
      </c>
      <c r="AA240" s="66" t="str">
        <f>IF(OR(VLOOKUP(Table1[[#This Row],[sheet]],Prg!$A$7:$F$31,6,FALSE)=Prg!$O$2,VLOOKUP(Table1[[#This Row],[sheet]],Prg!$A$7:$F$31,6,FALSE)=Prg!$O$3),"Yes","No")</f>
        <v>Yes</v>
      </c>
      <c r="AB240" s="66">
        <v>2023</v>
      </c>
      <c r="AC240" s="72">
        <v>16</v>
      </c>
      <c r="AD240" s="66">
        <f ca="1">IF(ISERROR(VLOOKUP(Table1[[#This Row],[item]],INDIRECT("'"&amp;Table1[[#This Row],[sheet]]&amp;"'!$A$8:$T$42"),Table1[[#This Row],[r]],FALSE)),"",VLOOKUP(Table1[[#This Row],[item]],INDIRECT("'"&amp;Table1[[#This Row],[sheet]]&amp;"'!$A$8:$T$42"),Table1[[#This Row],[r]],FALSE))</f>
        <v>2000</v>
      </c>
      <c r="AE240" s="72">
        <f>IF(VLOOKUP(Table1[[#This Row],[sheet]],Prg!$A$7:$J$31,10,FALSE)="","",VLOOKUP(Table1[[#This Row],[sheet]],Prg!$A$7:$J$31,10,FALSE)*1)</f>
        <v>1</v>
      </c>
      <c r="AF240" s="72" t="str">
        <f>VLOOKUP(Table1[[#This Row],[sheet]],Prg!$A$7:$J$31,5,FALSE)</f>
        <v>BOLIVIA</v>
      </c>
      <c r="AG240" s="72">
        <f>ROW()</f>
        <v>240</v>
      </c>
    </row>
    <row r="241" spans="24:33" hidden="1" x14ac:dyDescent="0.35">
      <c r="X241" s="66">
        <v>2</v>
      </c>
      <c r="Y241" s="66" t="s">
        <v>481</v>
      </c>
      <c r="Z241" s="66" t="s">
        <v>30</v>
      </c>
      <c r="AA241" s="66" t="str">
        <f>IF(OR(VLOOKUP(Table1[[#This Row],[sheet]],Prg!$A$7:$F$31,6,FALSE)=Prg!$O$2,VLOOKUP(Table1[[#This Row],[sheet]],Prg!$A$7:$F$31,6,FALSE)=Prg!$O$3),"Yes","No")</f>
        <v>Yes</v>
      </c>
      <c r="AB241" s="66">
        <v>2023</v>
      </c>
      <c r="AC241" s="72">
        <v>16</v>
      </c>
      <c r="AD241" s="66">
        <f ca="1">IF(ISERROR(VLOOKUP(Table1[[#This Row],[item]],INDIRECT("'"&amp;Table1[[#This Row],[sheet]]&amp;"'!$A$8:$T$42"),Table1[[#This Row],[r]],FALSE)),"",VLOOKUP(Table1[[#This Row],[item]],INDIRECT("'"&amp;Table1[[#This Row],[sheet]]&amp;"'!$A$8:$T$42"),Table1[[#This Row],[r]],FALSE))</f>
        <v>0</v>
      </c>
      <c r="AE241" s="72">
        <f>IF(VLOOKUP(Table1[[#This Row],[sheet]],Prg!$A$7:$J$31,10,FALSE)="","",VLOOKUP(Table1[[#This Row],[sheet]],Prg!$A$7:$J$31,10,FALSE)*1)</f>
        <v>1</v>
      </c>
      <c r="AF241" s="72" t="str">
        <f>VLOOKUP(Table1[[#This Row],[sheet]],Prg!$A$7:$J$31,5,FALSE)</f>
        <v>BOLIVIA</v>
      </c>
      <c r="AG241" s="72">
        <f>ROW()</f>
        <v>241</v>
      </c>
    </row>
    <row r="242" spans="24:33" hidden="1" x14ac:dyDescent="0.35">
      <c r="X242" s="66">
        <v>2</v>
      </c>
      <c r="Y242" s="66" t="s">
        <v>482</v>
      </c>
      <c r="Z242" s="66" t="s">
        <v>27</v>
      </c>
      <c r="AA242" s="66" t="str">
        <f>IF(OR(VLOOKUP(Table1[[#This Row],[sheet]],Prg!$A$7:$F$31,6,FALSE)=Prg!$O$2,VLOOKUP(Table1[[#This Row],[sheet]],Prg!$A$7:$F$31,6,FALSE)=Prg!$O$3),"Yes","No")</f>
        <v>Yes</v>
      </c>
      <c r="AB242" s="66">
        <v>2023</v>
      </c>
      <c r="AC242" s="72">
        <v>16</v>
      </c>
      <c r="AD242" s="66">
        <f ca="1">IF(ISERROR(VLOOKUP(Table1[[#This Row],[item]],INDIRECT("'"&amp;Table1[[#This Row],[sheet]]&amp;"'!$A$8:$T$42"),Table1[[#This Row],[r]],FALSE)),"",VLOOKUP(Table1[[#This Row],[item]],INDIRECT("'"&amp;Table1[[#This Row],[sheet]]&amp;"'!$A$8:$T$42"),Table1[[#This Row],[r]],FALSE))</f>
        <v>22896</v>
      </c>
      <c r="AE242" s="72">
        <f>IF(VLOOKUP(Table1[[#This Row],[sheet]],Prg!$A$7:$J$31,10,FALSE)="","",VLOOKUP(Table1[[#This Row],[sheet]],Prg!$A$7:$J$31,10,FALSE)*1)</f>
        <v>1</v>
      </c>
      <c r="AF242" s="72" t="str">
        <f>VLOOKUP(Table1[[#This Row],[sheet]],Prg!$A$7:$J$31,5,FALSE)</f>
        <v>BOLIVIA</v>
      </c>
      <c r="AG242" s="72">
        <f>ROW()</f>
        <v>242</v>
      </c>
    </row>
    <row r="243" spans="24:33" hidden="1" x14ac:dyDescent="0.35">
      <c r="X243" s="66">
        <v>2</v>
      </c>
      <c r="Y243" s="66" t="s">
        <v>476</v>
      </c>
      <c r="Z243" s="66" t="s">
        <v>469</v>
      </c>
      <c r="AA243" s="66" t="str">
        <f>IF(OR(VLOOKUP(Table1[[#This Row],[sheet]],Prg!$A$7:$F$31,6,FALSE)=Prg!$O$2,VLOOKUP(Table1[[#This Row],[sheet]],Prg!$A$7:$F$31,6,FALSE)=Prg!$O$3),"Yes","No")</f>
        <v>Yes</v>
      </c>
      <c r="AB243" s="66">
        <v>2023</v>
      </c>
      <c r="AC243" s="72">
        <v>16</v>
      </c>
      <c r="AD243" s="66">
        <f ca="1">IF(ISERROR(VLOOKUP(Table1[[#This Row],[item]],INDIRECT("'"&amp;Table1[[#This Row],[sheet]]&amp;"'!$A$8:$T$42"),Table1[[#This Row],[r]],FALSE)),"",VLOOKUP(Table1[[#This Row],[item]],INDIRECT("'"&amp;Table1[[#This Row],[sheet]]&amp;"'!$A$8:$T$42"),Table1[[#This Row],[r]],FALSE))</f>
        <v>15800</v>
      </c>
      <c r="AE243" s="72">
        <f>IF(VLOOKUP(Table1[[#This Row],[sheet]],Prg!$A$7:$J$31,10,FALSE)="","",VLOOKUP(Table1[[#This Row],[sheet]],Prg!$A$7:$J$31,10,FALSE)*1)</f>
        <v>1</v>
      </c>
      <c r="AF243" s="72" t="str">
        <f>VLOOKUP(Table1[[#This Row],[sheet]],Prg!$A$7:$J$31,5,FALSE)</f>
        <v>BOLIVIA</v>
      </c>
      <c r="AG243" s="72">
        <f>ROW()</f>
        <v>243</v>
      </c>
    </row>
    <row r="244" spans="24:33" hidden="1" x14ac:dyDescent="0.35">
      <c r="X244" s="66">
        <v>2</v>
      </c>
      <c r="Y244" s="66" t="s">
        <v>483</v>
      </c>
      <c r="Z244" s="66" t="s">
        <v>470</v>
      </c>
      <c r="AA244" s="66" t="str">
        <f>IF(OR(VLOOKUP(Table1[[#This Row],[sheet]],Prg!$A$7:$F$31,6,FALSE)=Prg!$O$2,VLOOKUP(Table1[[#This Row],[sheet]],Prg!$A$7:$F$31,6,FALSE)=Prg!$O$3),"Yes","No")</f>
        <v>Yes</v>
      </c>
      <c r="AB244" s="66">
        <v>2023</v>
      </c>
      <c r="AC244" s="72">
        <v>16</v>
      </c>
      <c r="AD244" s="66">
        <f ca="1">IF(ISERROR(VLOOKUP(Table1[[#This Row],[item]],INDIRECT("'"&amp;Table1[[#This Row],[sheet]]&amp;"'!$A$8:$T$42"),Table1[[#This Row],[r]],FALSE)),"",VLOOKUP(Table1[[#This Row],[item]],INDIRECT("'"&amp;Table1[[#This Row],[sheet]]&amp;"'!$A$8:$T$42"),Table1[[#This Row],[r]],FALSE))</f>
        <v>0</v>
      </c>
      <c r="AE244" s="72">
        <f>IF(VLOOKUP(Table1[[#This Row],[sheet]],Prg!$A$7:$J$31,10,FALSE)="","",VLOOKUP(Table1[[#This Row],[sheet]],Prg!$A$7:$J$31,10,FALSE)*1)</f>
        <v>1</v>
      </c>
      <c r="AF244" s="72" t="str">
        <f>VLOOKUP(Table1[[#This Row],[sheet]],Prg!$A$7:$J$31,5,FALSE)</f>
        <v>BOLIVIA</v>
      </c>
      <c r="AG244" s="72">
        <f>ROW()</f>
        <v>244</v>
      </c>
    </row>
    <row r="245" spans="24:33" hidden="1" x14ac:dyDescent="0.35">
      <c r="X245" s="66">
        <v>2</v>
      </c>
      <c r="Y245" s="66" t="s">
        <v>484</v>
      </c>
      <c r="Z245" s="66" t="s">
        <v>471</v>
      </c>
      <c r="AA245" s="66" t="str">
        <f>IF(OR(VLOOKUP(Table1[[#This Row],[sheet]],Prg!$A$7:$F$31,6,FALSE)=Prg!$O$2,VLOOKUP(Table1[[#This Row],[sheet]],Prg!$A$7:$F$31,6,FALSE)=Prg!$O$3),"Yes","No")</f>
        <v>Yes</v>
      </c>
      <c r="AB245" s="66">
        <v>2023</v>
      </c>
      <c r="AC245" s="72">
        <v>16</v>
      </c>
      <c r="AD245" s="66">
        <f ca="1">IF(ISERROR(VLOOKUP(Table1[[#This Row],[item]],INDIRECT("'"&amp;Table1[[#This Row],[sheet]]&amp;"'!$A$8:$T$42"),Table1[[#This Row],[r]],FALSE)),"",VLOOKUP(Table1[[#This Row],[item]],INDIRECT("'"&amp;Table1[[#This Row],[sheet]]&amp;"'!$A$8:$T$42"),Table1[[#This Row],[r]],FALSE))</f>
        <v>0</v>
      </c>
      <c r="AE245" s="72">
        <f>IF(VLOOKUP(Table1[[#This Row],[sheet]],Prg!$A$7:$J$31,10,FALSE)="","",VLOOKUP(Table1[[#This Row],[sheet]],Prg!$A$7:$J$31,10,FALSE)*1)</f>
        <v>1</v>
      </c>
      <c r="AF245" s="72" t="str">
        <f>VLOOKUP(Table1[[#This Row],[sheet]],Prg!$A$7:$J$31,5,FALSE)</f>
        <v>BOLIVIA</v>
      </c>
      <c r="AG245" s="72">
        <f>ROW()</f>
        <v>245</v>
      </c>
    </row>
    <row r="246" spans="24:33" hidden="1" x14ac:dyDescent="0.35">
      <c r="X246" s="66">
        <v>2</v>
      </c>
      <c r="Y246" s="66" t="s">
        <v>485</v>
      </c>
      <c r="Z246" s="66" t="s">
        <v>472</v>
      </c>
      <c r="AA246" s="66" t="str">
        <f>IF(OR(VLOOKUP(Table1[[#This Row],[sheet]],Prg!$A$7:$F$31,6,FALSE)=Prg!$O$2,VLOOKUP(Table1[[#This Row],[sheet]],Prg!$A$7:$F$31,6,FALSE)=Prg!$O$3),"Yes","No")</f>
        <v>Yes</v>
      </c>
      <c r="AB246" s="66">
        <v>2023</v>
      </c>
      <c r="AC246" s="72">
        <v>16</v>
      </c>
      <c r="AD246" s="66">
        <f ca="1">IF(ISERROR(VLOOKUP(Table1[[#This Row],[item]],INDIRECT("'"&amp;Table1[[#This Row],[sheet]]&amp;"'!$A$8:$T$42"),Table1[[#This Row],[r]],FALSE)),"",VLOOKUP(Table1[[#This Row],[item]],INDIRECT("'"&amp;Table1[[#This Row],[sheet]]&amp;"'!$A$8:$T$42"),Table1[[#This Row],[r]],FALSE))</f>
        <v>15800</v>
      </c>
      <c r="AE246" s="72">
        <f>IF(VLOOKUP(Table1[[#This Row],[sheet]],Prg!$A$7:$J$31,10,FALSE)="","",VLOOKUP(Table1[[#This Row],[sheet]],Prg!$A$7:$J$31,10,FALSE)*1)</f>
        <v>1</v>
      </c>
      <c r="AF246" s="72" t="str">
        <f>VLOOKUP(Table1[[#This Row],[sheet]],Prg!$A$7:$J$31,5,FALSE)</f>
        <v>BOLIVIA</v>
      </c>
      <c r="AG246" s="72">
        <f>ROW()</f>
        <v>246</v>
      </c>
    </row>
    <row r="247" spans="24:33" hidden="1" x14ac:dyDescent="0.35">
      <c r="X247" s="66">
        <v>2</v>
      </c>
      <c r="Y247" s="66" t="s">
        <v>486</v>
      </c>
      <c r="Z247" s="66" t="s">
        <v>31</v>
      </c>
      <c r="AA247" s="66" t="str">
        <f>IF(OR(VLOOKUP(Table1[[#This Row],[sheet]],Prg!$A$7:$F$31,6,FALSE)=Prg!$O$2,VLOOKUP(Table1[[#This Row],[sheet]],Prg!$A$7:$F$31,6,FALSE)=Prg!$O$3),"Yes","No")</f>
        <v>Yes</v>
      </c>
      <c r="AB247" s="66">
        <v>2023</v>
      </c>
      <c r="AC247" s="72">
        <v>16</v>
      </c>
      <c r="AD247" s="66">
        <f ca="1">IF(ISERROR(VLOOKUP(Table1[[#This Row],[item]],INDIRECT("'"&amp;Table1[[#This Row],[sheet]]&amp;"'!$A$8:$T$42"),Table1[[#This Row],[r]],FALSE)),"",VLOOKUP(Table1[[#This Row],[item]],INDIRECT("'"&amp;Table1[[#This Row],[sheet]]&amp;"'!$A$8:$T$42"),Table1[[#This Row],[r]],FALSE))</f>
        <v>0</v>
      </c>
      <c r="AE247" s="72">
        <f>IF(VLOOKUP(Table1[[#This Row],[sheet]],Prg!$A$7:$J$31,10,FALSE)="","",VLOOKUP(Table1[[#This Row],[sheet]],Prg!$A$7:$J$31,10,FALSE)*1)</f>
        <v>1</v>
      </c>
      <c r="AF247" s="72" t="str">
        <f>VLOOKUP(Table1[[#This Row],[sheet]],Prg!$A$7:$J$31,5,FALSE)</f>
        <v>BOLIVIA</v>
      </c>
      <c r="AG247" s="72">
        <f>ROW()</f>
        <v>247</v>
      </c>
    </row>
    <row r="248" spans="24:33" hidden="1" x14ac:dyDescent="0.35">
      <c r="X248" s="66">
        <v>2</v>
      </c>
      <c r="Y248" s="70" t="s">
        <v>487</v>
      </c>
      <c r="Z248" s="70" t="s">
        <v>12</v>
      </c>
      <c r="AA248" s="70" t="str">
        <f>IF(OR(VLOOKUP(Table1[[#This Row],[sheet]],Prg!$A$7:$F$31,6,FALSE)=Prg!$O$2,VLOOKUP(Table1[[#This Row],[sheet]],Prg!$A$7:$F$31,6,FALSE)=Prg!$O$3),"Yes","No")</f>
        <v>Yes</v>
      </c>
      <c r="AB248" s="70">
        <v>2024</v>
      </c>
      <c r="AC248" s="72">
        <v>17</v>
      </c>
      <c r="AD248" s="66">
        <f ca="1">IF(ISERROR(VLOOKUP(Table1[[#This Row],[item]],INDIRECT("'"&amp;Table1[[#This Row],[sheet]]&amp;"'!$A$8:$T$42"),Table1[[#This Row],[r]],FALSE)),"",VLOOKUP(Table1[[#This Row],[item]],INDIRECT("'"&amp;Table1[[#This Row],[sheet]]&amp;"'!$A$8:$T$42"),Table1[[#This Row],[r]],FALSE))</f>
        <v>39696</v>
      </c>
      <c r="AE248" s="72">
        <f>IF(VLOOKUP(Table1[[#This Row],[sheet]],Prg!$A$7:$J$31,10,FALSE)="","",VLOOKUP(Table1[[#This Row],[sheet]],Prg!$A$7:$J$31,10,FALSE)*1)</f>
        <v>1</v>
      </c>
      <c r="AF248" s="72" t="str">
        <f>VLOOKUP(Table1[[#This Row],[sheet]],Prg!$A$7:$J$31,5,FALSE)</f>
        <v>BOLIVIA</v>
      </c>
      <c r="AG248" s="72">
        <f>ROW()</f>
        <v>248</v>
      </c>
    </row>
    <row r="249" spans="24:33" hidden="1" x14ac:dyDescent="0.35">
      <c r="X249" s="66">
        <v>2</v>
      </c>
      <c r="Y249" s="66" t="s">
        <v>488</v>
      </c>
      <c r="Z249" s="66" t="s">
        <v>13</v>
      </c>
      <c r="AA249" s="66" t="str">
        <f>IF(OR(VLOOKUP(Table1[[#This Row],[sheet]],Prg!$A$7:$F$31,6,FALSE)=Prg!$O$2,VLOOKUP(Table1[[#This Row],[sheet]],Prg!$A$7:$F$31,6,FALSE)=Prg!$O$3),"Yes","No")</f>
        <v>Yes</v>
      </c>
      <c r="AB249" s="66">
        <v>2024</v>
      </c>
      <c r="AC249" s="72">
        <v>17</v>
      </c>
      <c r="AD249" s="66">
        <f ca="1">IF(ISERROR(VLOOKUP(Table1[[#This Row],[item]],INDIRECT("'"&amp;Table1[[#This Row],[sheet]]&amp;"'!$A$8:$T$42"),Table1[[#This Row],[r]],FALSE)),"",VLOOKUP(Table1[[#This Row],[item]],INDIRECT("'"&amp;Table1[[#This Row],[sheet]]&amp;"'!$A$8:$T$42"),Table1[[#This Row],[r]],FALSE))</f>
        <v>1000</v>
      </c>
      <c r="AE249" s="72">
        <f>IF(VLOOKUP(Table1[[#This Row],[sheet]],Prg!$A$7:$J$31,10,FALSE)="","",VLOOKUP(Table1[[#This Row],[sheet]],Prg!$A$7:$J$31,10,FALSE)*1)</f>
        <v>1</v>
      </c>
      <c r="AF249" s="72" t="str">
        <f>VLOOKUP(Table1[[#This Row],[sheet]],Prg!$A$7:$J$31,5,FALSE)</f>
        <v>BOLIVIA</v>
      </c>
      <c r="AG249" s="72">
        <f>ROW()</f>
        <v>249</v>
      </c>
    </row>
    <row r="250" spans="24:33" hidden="1" x14ac:dyDescent="0.35">
      <c r="X250" s="66">
        <v>2</v>
      </c>
      <c r="Y250" s="66" t="s">
        <v>489</v>
      </c>
      <c r="Z250" s="66" t="s">
        <v>14</v>
      </c>
      <c r="AA250" s="66" t="str">
        <f>IF(OR(VLOOKUP(Table1[[#This Row],[sheet]],Prg!$A$7:$F$31,6,FALSE)=Prg!$O$2,VLOOKUP(Table1[[#This Row],[sheet]],Prg!$A$7:$F$31,6,FALSE)=Prg!$O$3),"Yes","No")</f>
        <v>Yes</v>
      </c>
      <c r="AB250" s="66">
        <v>2024</v>
      </c>
      <c r="AC250" s="72">
        <v>17</v>
      </c>
      <c r="AD250" s="66">
        <f ca="1">IF(ISERROR(VLOOKUP(Table1[[#This Row],[item]],INDIRECT("'"&amp;Table1[[#This Row],[sheet]]&amp;"'!$A$8:$T$42"),Table1[[#This Row],[r]],FALSE)),"",VLOOKUP(Table1[[#This Row],[item]],INDIRECT("'"&amp;Table1[[#This Row],[sheet]]&amp;"'!$A$8:$T$42"),Table1[[#This Row],[r]],FALSE))</f>
        <v>22896</v>
      </c>
      <c r="AE250" s="72">
        <f>IF(VLOOKUP(Table1[[#This Row],[sheet]],Prg!$A$7:$J$31,10,FALSE)="","",VLOOKUP(Table1[[#This Row],[sheet]],Prg!$A$7:$J$31,10,FALSE)*1)</f>
        <v>1</v>
      </c>
      <c r="AF250" s="72" t="str">
        <f>VLOOKUP(Table1[[#This Row],[sheet]],Prg!$A$7:$J$31,5,FALSE)</f>
        <v>BOLIVIA</v>
      </c>
      <c r="AG250" s="72">
        <f>ROW()</f>
        <v>250</v>
      </c>
    </row>
    <row r="251" spans="24:33" hidden="1" x14ac:dyDescent="0.35">
      <c r="X251" s="66">
        <v>2</v>
      </c>
      <c r="Y251" s="66" t="s">
        <v>490</v>
      </c>
      <c r="Z251" s="66" t="s">
        <v>464</v>
      </c>
      <c r="AA251" s="66" t="str">
        <f>IF(OR(VLOOKUP(Table1[[#This Row],[sheet]],Prg!$A$7:$F$31,6,FALSE)=Prg!$O$2,VLOOKUP(Table1[[#This Row],[sheet]],Prg!$A$7:$F$31,6,FALSE)=Prg!$O$3),"Yes","No")</f>
        <v>Yes</v>
      </c>
      <c r="AB251" s="66">
        <v>2024</v>
      </c>
      <c r="AC251" s="72">
        <v>17</v>
      </c>
      <c r="AD251" s="66">
        <f ca="1">IF(ISERROR(VLOOKUP(Table1[[#This Row],[item]],INDIRECT("'"&amp;Table1[[#This Row],[sheet]]&amp;"'!$A$8:$T$42"),Table1[[#This Row],[r]],FALSE)),"",VLOOKUP(Table1[[#This Row],[item]],INDIRECT("'"&amp;Table1[[#This Row],[sheet]]&amp;"'!$A$8:$T$42"),Table1[[#This Row],[r]],FALSE))</f>
        <v>15800</v>
      </c>
      <c r="AE251" s="72">
        <f>IF(VLOOKUP(Table1[[#This Row],[sheet]],Prg!$A$7:$J$31,10,FALSE)="","",VLOOKUP(Table1[[#This Row],[sheet]],Prg!$A$7:$J$31,10,FALSE)*1)</f>
        <v>1</v>
      </c>
      <c r="AF251" s="72" t="str">
        <f>VLOOKUP(Table1[[#This Row],[sheet]],Prg!$A$7:$J$31,5,FALSE)</f>
        <v>BOLIVIA</v>
      </c>
      <c r="AG251" s="72">
        <f>ROW()</f>
        <v>251</v>
      </c>
    </row>
    <row r="252" spans="24:33" hidden="1" x14ac:dyDescent="0.35">
      <c r="X252" s="66">
        <v>2</v>
      </c>
      <c r="Y252" s="66" t="s">
        <v>491</v>
      </c>
      <c r="Z252" s="66" t="s">
        <v>15</v>
      </c>
      <c r="AA252" s="66" t="str">
        <f>IF(OR(VLOOKUP(Table1[[#This Row],[sheet]],Prg!$A$7:$F$31,6,FALSE)=Prg!$O$2,VLOOKUP(Table1[[#This Row],[sheet]],Prg!$A$7:$F$31,6,FALSE)=Prg!$O$3),"Yes","No")</f>
        <v>Yes</v>
      </c>
      <c r="AB252" s="66">
        <v>2024</v>
      </c>
      <c r="AC252" s="72">
        <v>17</v>
      </c>
      <c r="AD252" s="66">
        <f ca="1">IF(ISERROR(VLOOKUP(Table1[[#This Row],[item]],INDIRECT("'"&amp;Table1[[#This Row],[sheet]]&amp;"'!$A$8:$T$42"),Table1[[#This Row],[r]],FALSE)),"",VLOOKUP(Table1[[#This Row],[item]],INDIRECT("'"&amp;Table1[[#This Row],[sheet]]&amp;"'!$A$8:$T$42"),Table1[[#This Row],[r]],FALSE))</f>
        <v>0</v>
      </c>
      <c r="AE252" s="72">
        <f>IF(VLOOKUP(Table1[[#This Row],[sheet]],Prg!$A$7:$J$31,10,FALSE)="","",VLOOKUP(Table1[[#This Row],[sheet]],Prg!$A$7:$J$31,10,FALSE)*1)</f>
        <v>1</v>
      </c>
      <c r="AF252" s="72" t="str">
        <f>VLOOKUP(Table1[[#This Row],[sheet]],Prg!$A$7:$J$31,5,FALSE)</f>
        <v>BOLIVIA</v>
      </c>
      <c r="AG252" s="72">
        <f>ROW()</f>
        <v>252</v>
      </c>
    </row>
    <row r="253" spans="24:33" hidden="1" x14ac:dyDescent="0.35">
      <c r="X253" s="66">
        <v>2</v>
      </c>
      <c r="Y253" s="66" t="s">
        <v>492</v>
      </c>
      <c r="Z253" s="66" t="s">
        <v>16</v>
      </c>
      <c r="AA253" s="66" t="str">
        <f>IF(OR(VLOOKUP(Table1[[#This Row],[sheet]],Prg!$A$7:$F$31,6,FALSE)=Prg!$O$2,VLOOKUP(Table1[[#This Row],[sheet]],Prg!$A$7:$F$31,6,FALSE)=Prg!$O$3),"Yes","No")</f>
        <v>Yes</v>
      </c>
      <c r="AB253" s="66">
        <v>2024</v>
      </c>
      <c r="AC253" s="72">
        <v>17</v>
      </c>
      <c r="AD253" s="66">
        <f ca="1">IF(ISERROR(VLOOKUP(Table1[[#This Row],[item]],INDIRECT("'"&amp;Table1[[#This Row],[sheet]]&amp;"'!$A$8:$T$42"),Table1[[#This Row],[r]],FALSE)),"",VLOOKUP(Table1[[#This Row],[item]],INDIRECT("'"&amp;Table1[[#This Row],[sheet]]&amp;"'!$A$8:$T$42"),Table1[[#This Row],[r]],FALSE))</f>
        <v>0</v>
      </c>
      <c r="AE253" s="72">
        <f>IF(VLOOKUP(Table1[[#This Row],[sheet]],Prg!$A$7:$J$31,10,FALSE)="","",VLOOKUP(Table1[[#This Row],[sheet]],Prg!$A$7:$J$31,10,FALSE)*1)</f>
        <v>1</v>
      </c>
      <c r="AF253" s="72" t="str">
        <f>VLOOKUP(Table1[[#This Row],[sheet]],Prg!$A$7:$J$31,5,FALSE)</f>
        <v>BOLIVIA</v>
      </c>
      <c r="AG253" s="72">
        <f>ROW()</f>
        <v>253</v>
      </c>
    </row>
    <row r="254" spans="24:33" hidden="1" x14ac:dyDescent="0.35">
      <c r="X254" s="66">
        <v>2</v>
      </c>
      <c r="Y254" s="66" t="s">
        <v>493</v>
      </c>
      <c r="Z254" s="66" t="s">
        <v>17</v>
      </c>
      <c r="AA254" s="66" t="str">
        <f>IF(OR(VLOOKUP(Table1[[#This Row],[sheet]],Prg!$A$7:$F$31,6,FALSE)=Prg!$O$2,VLOOKUP(Table1[[#This Row],[sheet]],Prg!$A$7:$F$31,6,FALSE)=Prg!$O$3),"Yes","No")</f>
        <v>Yes</v>
      </c>
      <c r="AB254" s="66">
        <v>2024</v>
      </c>
      <c r="AC254" s="72">
        <v>17</v>
      </c>
      <c r="AD254" s="66">
        <f ca="1">IF(ISERROR(VLOOKUP(Table1[[#This Row],[item]],INDIRECT("'"&amp;Table1[[#This Row],[sheet]]&amp;"'!$A$8:$T$42"),Table1[[#This Row],[r]],FALSE)),"",VLOOKUP(Table1[[#This Row],[item]],INDIRECT("'"&amp;Table1[[#This Row],[sheet]]&amp;"'!$A$8:$T$42"),Table1[[#This Row],[r]],FALSE))</f>
        <v>0</v>
      </c>
      <c r="AE254" s="72">
        <f>IF(VLOOKUP(Table1[[#This Row],[sheet]],Prg!$A$7:$J$31,10,FALSE)="","",VLOOKUP(Table1[[#This Row],[sheet]],Prg!$A$7:$J$31,10,FALSE)*1)</f>
        <v>1</v>
      </c>
      <c r="AF254" s="72" t="str">
        <f>VLOOKUP(Table1[[#This Row],[sheet]],Prg!$A$7:$J$31,5,FALSE)</f>
        <v>BOLIVIA</v>
      </c>
      <c r="AG254" s="72">
        <f>ROW()</f>
        <v>254</v>
      </c>
    </row>
    <row r="255" spans="24:33" hidden="1" x14ac:dyDescent="0.35">
      <c r="X255" s="66">
        <v>2</v>
      </c>
      <c r="Y255" s="66" t="s">
        <v>494</v>
      </c>
      <c r="Z255" s="66" t="s">
        <v>465</v>
      </c>
      <c r="AA255" s="66" t="str">
        <f>IF(OR(VLOOKUP(Table1[[#This Row],[sheet]],Prg!$A$7:$F$31,6,FALSE)=Prg!$O$2,VLOOKUP(Table1[[#This Row],[sheet]],Prg!$A$7:$F$31,6,FALSE)=Prg!$O$3),"Yes","No")</f>
        <v>Yes</v>
      </c>
      <c r="AB255" s="66">
        <v>2024</v>
      </c>
      <c r="AC255" s="72">
        <v>17</v>
      </c>
      <c r="AD255" s="66">
        <f ca="1">IF(ISERROR(VLOOKUP(Table1[[#This Row],[item]],INDIRECT("'"&amp;Table1[[#This Row],[sheet]]&amp;"'!$A$8:$T$42"),Table1[[#This Row],[r]],FALSE)),"",VLOOKUP(Table1[[#This Row],[item]],INDIRECT("'"&amp;Table1[[#This Row],[sheet]]&amp;"'!$A$8:$T$42"),Table1[[#This Row],[r]],FALSE))</f>
        <v>0</v>
      </c>
      <c r="AE255" s="72">
        <f>IF(VLOOKUP(Table1[[#This Row],[sheet]],Prg!$A$7:$J$31,10,FALSE)="","",VLOOKUP(Table1[[#This Row],[sheet]],Prg!$A$7:$J$31,10,FALSE)*1)</f>
        <v>1</v>
      </c>
      <c r="AF255" s="72" t="str">
        <f>VLOOKUP(Table1[[#This Row],[sheet]],Prg!$A$7:$J$31,5,FALSE)</f>
        <v>BOLIVIA</v>
      </c>
      <c r="AG255" s="72">
        <f>ROW()</f>
        <v>255</v>
      </c>
    </row>
    <row r="256" spans="24:33" hidden="1" x14ac:dyDescent="0.35">
      <c r="X256" s="66">
        <v>2</v>
      </c>
      <c r="Y256" s="66" t="s">
        <v>495</v>
      </c>
      <c r="Z256" s="66" t="s">
        <v>18</v>
      </c>
      <c r="AA256" s="66" t="str">
        <f>IF(OR(VLOOKUP(Table1[[#This Row],[sheet]],Prg!$A$7:$F$31,6,FALSE)=Prg!$O$2,VLOOKUP(Table1[[#This Row],[sheet]],Prg!$A$7:$F$31,6,FALSE)=Prg!$O$3),"Yes","No")</f>
        <v>Yes</v>
      </c>
      <c r="AB256" s="66">
        <v>2024</v>
      </c>
      <c r="AC256" s="72">
        <v>17</v>
      </c>
      <c r="AD256" s="66">
        <f ca="1">IF(ISERROR(VLOOKUP(Table1[[#This Row],[item]],INDIRECT("'"&amp;Table1[[#This Row],[sheet]]&amp;"'!$A$8:$T$42"),Table1[[#This Row],[r]],FALSE)),"",VLOOKUP(Table1[[#This Row],[item]],INDIRECT("'"&amp;Table1[[#This Row],[sheet]]&amp;"'!$A$8:$T$42"),Table1[[#This Row],[r]],FALSE))</f>
        <v>0</v>
      </c>
      <c r="AE256" s="72">
        <f>IF(VLOOKUP(Table1[[#This Row],[sheet]],Prg!$A$7:$J$31,10,FALSE)="","",VLOOKUP(Table1[[#This Row],[sheet]],Prg!$A$7:$J$31,10,FALSE)*1)</f>
        <v>1</v>
      </c>
      <c r="AF256" s="72" t="str">
        <f>VLOOKUP(Table1[[#This Row],[sheet]],Prg!$A$7:$J$31,5,FALSE)</f>
        <v>BOLIVIA</v>
      </c>
      <c r="AG256" s="72">
        <f>ROW()</f>
        <v>256</v>
      </c>
    </row>
    <row r="257" spans="24:33" hidden="1" x14ac:dyDescent="0.35">
      <c r="X257" s="66">
        <v>2</v>
      </c>
      <c r="Y257" s="66" t="s">
        <v>496</v>
      </c>
      <c r="Z257" s="66" t="s">
        <v>19</v>
      </c>
      <c r="AA257" s="66" t="str">
        <f>IF(OR(VLOOKUP(Table1[[#This Row],[sheet]],Prg!$A$7:$F$31,6,FALSE)=Prg!$O$2,VLOOKUP(Table1[[#This Row],[sheet]],Prg!$A$7:$F$31,6,FALSE)=Prg!$O$3),"Yes","No")</f>
        <v>Yes</v>
      </c>
      <c r="AB257" s="66">
        <v>2024</v>
      </c>
      <c r="AC257" s="72">
        <v>17</v>
      </c>
      <c r="AD257" s="66">
        <f ca="1">IF(ISERROR(VLOOKUP(Table1[[#This Row],[item]],INDIRECT("'"&amp;Table1[[#This Row],[sheet]]&amp;"'!$A$8:$T$42"),Table1[[#This Row],[r]],FALSE)),"",VLOOKUP(Table1[[#This Row],[item]],INDIRECT("'"&amp;Table1[[#This Row],[sheet]]&amp;"'!$A$8:$T$42"),Table1[[#This Row],[r]],FALSE))</f>
        <v>0</v>
      </c>
      <c r="AE257" s="72">
        <f>IF(VLOOKUP(Table1[[#This Row],[sheet]],Prg!$A$7:$J$31,10,FALSE)="","",VLOOKUP(Table1[[#This Row],[sheet]],Prg!$A$7:$J$31,10,FALSE)*1)</f>
        <v>1</v>
      </c>
      <c r="AF257" s="72" t="str">
        <f>VLOOKUP(Table1[[#This Row],[sheet]],Prg!$A$7:$J$31,5,FALSE)</f>
        <v>BOLIVIA</v>
      </c>
      <c r="AG257" s="72">
        <f>ROW()</f>
        <v>257</v>
      </c>
    </row>
    <row r="258" spans="24:33" hidden="1" x14ac:dyDescent="0.35">
      <c r="X258" s="66">
        <v>2</v>
      </c>
      <c r="Y258" s="66" t="s">
        <v>497</v>
      </c>
      <c r="Z258" s="66" t="s">
        <v>20</v>
      </c>
      <c r="AA258" s="66" t="str">
        <f>IF(OR(VLOOKUP(Table1[[#This Row],[sheet]],Prg!$A$7:$F$31,6,FALSE)=Prg!$O$2,VLOOKUP(Table1[[#This Row],[sheet]],Prg!$A$7:$F$31,6,FALSE)=Prg!$O$3),"Yes","No")</f>
        <v>Yes</v>
      </c>
      <c r="AB258" s="66">
        <v>2024</v>
      </c>
      <c r="AC258" s="72">
        <v>17</v>
      </c>
      <c r="AD258" s="66">
        <f ca="1">IF(ISERROR(VLOOKUP(Table1[[#This Row],[item]],INDIRECT("'"&amp;Table1[[#This Row],[sheet]]&amp;"'!$A$8:$T$42"),Table1[[#This Row],[r]],FALSE)),"",VLOOKUP(Table1[[#This Row],[item]],INDIRECT("'"&amp;Table1[[#This Row],[sheet]]&amp;"'!$A$8:$T$42"),Table1[[#This Row],[r]],FALSE))</f>
        <v>0</v>
      </c>
      <c r="AE258" s="72">
        <f>IF(VLOOKUP(Table1[[#This Row],[sheet]],Prg!$A$7:$J$31,10,FALSE)="","",VLOOKUP(Table1[[#This Row],[sheet]],Prg!$A$7:$J$31,10,FALSE)*1)</f>
        <v>1</v>
      </c>
      <c r="AF258" s="72" t="str">
        <f>VLOOKUP(Table1[[#This Row],[sheet]],Prg!$A$7:$J$31,5,FALSE)</f>
        <v>BOLIVIA</v>
      </c>
      <c r="AG258" s="72">
        <f>ROW()</f>
        <v>258</v>
      </c>
    </row>
    <row r="259" spans="24:33" hidden="1" x14ac:dyDescent="0.35">
      <c r="X259" s="66">
        <v>2</v>
      </c>
      <c r="Y259" s="66" t="s">
        <v>498</v>
      </c>
      <c r="Z259" s="66" t="s">
        <v>466</v>
      </c>
      <c r="AA259" s="66" t="str">
        <f>IF(OR(VLOOKUP(Table1[[#This Row],[sheet]],Prg!$A$7:$F$31,6,FALSE)=Prg!$O$2,VLOOKUP(Table1[[#This Row],[sheet]],Prg!$A$7:$F$31,6,FALSE)=Prg!$O$3),"Yes","No")</f>
        <v>Yes</v>
      </c>
      <c r="AB259" s="66">
        <v>2024</v>
      </c>
      <c r="AC259" s="72">
        <v>17</v>
      </c>
      <c r="AD259" s="66">
        <f ca="1">IF(ISERROR(VLOOKUP(Table1[[#This Row],[item]],INDIRECT("'"&amp;Table1[[#This Row],[sheet]]&amp;"'!$A$8:$T$42"),Table1[[#This Row],[r]],FALSE)),"",VLOOKUP(Table1[[#This Row],[item]],INDIRECT("'"&amp;Table1[[#This Row],[sheet]]&amp;"'!$A$8:$T$42"),Table1[[#This Row],[r]],FALSE))</f>
        <v>0</v>
      </c>
      <c r="AE259" s="72">
        <f>IF(VLOOKUP(Table1[[#This Row],[sheet]],Prg!$A$7:$J$31,10,FALSE)="","",VLOOKUP(Table1[[#This Row],[sheet]],Prg!$A$7:$J$31,10,FALSE)*1)</f>
        <v>1</v>
      </c>
      <c r="AF259" s="72" t="str">
        <f>VLOOKUP(Table1[[#This Row],[sheet]],Prg!$A$7:$J$31,5,FALSE)</f>
        <v>BOLIVIA</v>
      </c>
      <c r="AG259" s="72">
        <f>ROW()</f>
        <v>259</v>
      </c>
    </row>
    <row r="260" spans="24:33" hidden="1" x14ac:dyDescent="0.35">
      <c r="X260" s="66">
        <v>2</v>
      </c>
      <c r="Y260" s="66" t="s">
        <v>499</v>
      </c>
      <c r="Z260" s="66" t="s">
        <v>21</v>
      </c>
      <c r="AA260" s="66" t="str">
        <f>IF(OR(VLOOKUP(Table1[[#This Row],[sheet]],Prg!$A$7:$F$31,6,FALSE)=Prg!$O$2,VLOOKUP(Table1[[#This Row],[sheet]],Prg!$A$7:$F$31,6,FALSE)=Prg!$O$3),"Yes","No")</f>
        <v>Yes</v>
      </c>
      <c r="AB260" s="66">
        <v>2024</v>
      </c>
      <c r="AC260" s="72">
        <v>17</v>
      </c>
      <c r="AD260" s="66">
        <f ca="1">IF(ISERROR(VLOOKUP(Table1[[#This Row],[item]],INDIRECT("'"&amp;Table1[[#This Row],[sheet]]&amp;"'!$A$8:$T$42"),Table1[[#This Row],[r]],FALSE)),"",VLOOKUP(Table1[[#This Row],[item]],INDIRECT("'"&amp;Table1[[#This Row],[sheet]]&amp;"'!$A$8:$T$42"),Table1[[#This Row],[r]],FALSE))</f>
        <v>2000</v>
      </c>
      <c r="AE260" s="72">
        <f>IF(VLOOKUP(Table1[[#This Row],[sheet]],Prg!$A$7:$J$31,10,FALSE)="","",VLOOKUP(Table1[[#This Row],[sheet]],Prg!$A$7:$J$31,10,FALSE)*1)</f>
        <v>1</v>
      </c>
      <c r="AF260" s="72" t="str">
        <f>VLOOKUP(Table1[[#This Row],[sheet]],Prg!$A$7:$J$31,5,FALSE)</f>
        <v>BOLIVIA</v>
      </c>
      <c r="AG260" s="72">
        <f>ROW()</f>
        <v>260</v>
      </c>
    </row>
    <row r="261" spans="24:33" hidden="1" x14ac:dyDescent="0.35">
      <c r="X261" s="66">
        <v>2</v>
      </c>
      <c r="Y261" s="66" t="s">
        <v>500</v>
      </c>
      <c r="Z261" s="66" t="s">
        <v>22</v>
      </c>
      <c r="AA261" s="66" t="str">
        <f>IF(OR(VLOOKUP(Table1[[#This Row],[sheet]],Prg!$A$7:$F$31,6,FALSE)=Prg!$O$2,VLOOKUP(Table1[[#This Row],[sheet]],Prg!$A$7:$F$31,6,FALSE)=Prg!$O$3),"Yes","No")</f>
        <v>Yes</v>
      </c>
      <c r="AB261" s="66">
        <v>2024</v>
      </c>
      <c r="AC261" s="72">
        <v>17</v>
      </c>
      <c r="AD261" s="66">
        <f ca="1">IF(ISERROR(VLOOKUP(Table1[[#This Row],[item]],INDIRECT("'"&amp;Table1[[#This Row],[sheet]]&amp;"'!$A$8:$T$42"),Table1[[#This Row],[r]],FALSE)),"",VLOOKUP(Table1[[#This Row],[item]],INDIRECT("'"&amp;Table1[[#This Row],[sheet]]&amp;"'!$A$8:$T$42"),Table1[[#This Row],[r]],FALSE))</f>
        <v>0</v>
      </c>
      <c r="AE261" s="72">
        <f>IF(VLOOKUP(Table1[[#This Row],[sheet]],Prg!$A$7:$J$31,10,FALSE)="","",VLOOKUP(Table1[[#This Row],[sheet]],Prg!$A$7:$J$31,10,FALSE)*1)</f>
        <v>1</v>
      </c>
      <c r="AF261" s="72" t="str">
        <f>VLOOKUP(Table1[[#This Row],[sheet]],Prg!$A$7:$J$31,5,FALSE)</f>
        <v>BOLIVIA</v>
      </c>
      <c r="AG261" s="72">
        <f>ROW()</f>
        <v>261</v>
      </c>
    </row>
    <row r="262" spans="24:33" hidden="1" x14ac:dyDescent="0.35">
      <c r="X262" s="66">
        <v>2</v>
      </c>
      <c r="Y262" s="66" t="s">
        <v>501</v>
      </c>
      <c r="Z262" s="66" t="s">
        <v>23</v>
      </c>
      <c r="AA262" s="66" t="str">
        <f>IF(OR(VLOOKUP(Table1[[#This Row],[sheet]],Prg!$A$7:$F$31,6,FALSE)=Prg!$O$2,VLOOKUP(Table1[[#This Row],[sheet]],Prg!$A$7:$F$31,6,FALSE)=Prg!$O$3),"Yes","No")</f>
        <v>Yes</v>
      </c>
      <c r="AB262" s="66">
        <v>2024</v>
      </c>
      <c r="AC262" s="72">
        <v>17</v>
      </c>
      <c r="AD262" s="66">
        <f ca="1">IF(ISERROR(VLOOKUP(Table1[[#This Row],[item]],INDIRECT("'"&amp;Table1[[#This Row],[sheet]]&amp;"'!$A$8:$T$42"),Table1[[#This Row],[r]],FALSE)),"",VLOOKUP(Table1[[#This Row],[item]],INDIRECT("'"&amp;Table1[[#This Row],[sheet]]&amp;"'!$A$8:$T$42"),Table1[[#This Row],[r]],FALSE))</f>
        <v>2000</v>
      </c>
      <c r="AE262" s="72">
        <f>IF(VLOOKUP(Table1[[#This Row],[sheet]],Prg!$A$7:$J$31,10,FALSE)="","",VLOOKUP(Table1[[#This Row],[sheet]],Prg!$A$7:$J$31,10,FALSE)*1)</f>
        <v>1</v>
      </c>
      <c r="AF262" s="72" t="str">
        <f>VLOOKUP(Table1[[#This Row],[sheet]],Prg!$A$7:$J$31,5,FALSE)</f>
        <v>BOLIVIA</v>
      </c>
      <c r="AG262" s="72">
        <f>ROW()</f>
        <v>262</v>
      </c>
    </row>
    <row r="263" spans="24:33" hidden="1" x14ac:dyDescent="0.35">
      <c r="X263" s="66">
        <v>2</v>
      </c>
      <c r="Y263" s="66" t="s">
        <v>502</v>
      </c>
      <c r="Z263" s="66" t="s">
        <v>467</v>
      </c>
      <c r="AA263" s="66" t="str">
        <f>IF(OR(VLOOKUP(Table1[[#This Row],[sheet]],Prg!$A$7:$F$31,6,FALSE)=Prg!$O$2,VLOOKUP(Table1[[#This Row],[sheet]],Prg!$A$7:$F$31,6,FALSE)=Prg!$O$3),"Yes","No")</f>
        <v>Yes</v>
      </c>
      <c r="AB263" s="66">
        <v>2024</v>
      </c>
      <c r="AC263" s="72">
        <v>17</v>
      </c>
      <c r="AD263" s="66">
        <f ca="1">IF(ISERROR(VLOOKUP(Table1[[#This Row],[item]],INDIRECT("'"&amp;Table1[[#This Row],[sheet]]&amp;"'!$A$8:$T$42"),Table1[[#This Row],[r]],FALSE)),"",VLOOKUP(Table1[[#This Row],[item]],INDIRECT("'"&amp;Table1[[#This Row],[sheet]]&amp;"'!$A$8:$T$42"),Table1[[#This Row],[r]],FALSE))</f>
        <v>0</v>
      </c>
      <c r="AE263" s="72">
        <f>IF(VLOOKUP(Table1[[#This Row],[sheet]],Prg!$A$7:$J$31,10,FALSE)="","",VLOOKUP(Table1[[#This Row],[sheet]],Prg!$A$7:$J$31,10,FALSE)*1)</f>
        <v>1</v>
      </c>
      <c r="AF263" s="72" t="str">
        <f>VLOOKUP(Table1[[#This Row],[sheet]],Prg!$A$7:$J$31,5,FALSE)</f>
        <v>BOLIVIA</v>
      </c>
      <c r="AG263" s="72">
        <f>ROW()</f>
        <v>263</v>
      </c>
    </row>
    <row r="264" spans="24:33" hidden="1" x14ac:dyDescent="0.35">
      <c r="X264" s="66">
        <v>2</v>
      </c>
      <c r="Y264" s="66" t="s">
        <v>473</v>
      </c>
      <c r="Z264" s="66" t="s">
        <v>1</v>
      </c>
      <c r="AA264" s="66" t="str">
        <f>IF(OR(VLOOKUP(Table1[[#This Row],[sheet]],Prg!$A$7:$F$31,6,FALSE)=Prg!$O$2,VLOOKUP(Table1[[#This Row],[sheet]],Prg!$A$7:$F$31,6,FALSE)=Prg!$O$3),"Yes","No")</f>
        <v>Yes</v>
      </c>
      <c r="AB264" s="66">
        <v>2024</v>
      </c>
      <c r="AC264" s="72">
        <v>17</v>
      </c>
      <c r="AD264" s="66">
        <f ca="1">IF(ISERROR(VLOOKUP(Table1[[#This Row],[item]],INDIRECT("'"&amp;Table1[[#This Row],[sheet]]&amp;"'!$A$8:$T$42"),Table1[[#This Row],[r]],FALSE)),"",VLOOKUP(Table1[[#This Row],[item]],INDIRECT("'"&amp;Table1[[#This Row],[sheet]]&amp;"'!$A$8:$T$42"),Table1[[#This Row],[r]],FALSE))</f>
        <v>41696</v>
      </c>
      <c r="AE264" s="72">
        <f>IF(VLOOKUP(Table1[[#This Row],[sheet]],Prg!$A$7:$J$31,10,FALSE)="","",VLOOKUP(Table1[[#This Row],[sheet]],Prg!$A$7:$J$31,10,FALSE)*1)</f>
        <v>1</v>
      </c>
      <c r="AF264" s="72" t="str">
        <f>VLOOKUP(Table1[[#This Row],[sheet]],Prg!$A$7:$J$31,5,FALSE)</f>
        <v>BOLIVIA</v>
      </c>
      <c r="AG264" s="72">
        <f>ROW()</f>
        <v>264</v>
      </c>
    </row>
    <row r="265" spans="24:33" hidden="1" x14ac:dyDescent="0.35">
      <c r="X265" s="66">
        <v>2</v>
      </c>
      <c r="Y265" s="66" t="s">
        <v>474</v>
      </c>
      <c r="Z265" s="66" t="s">
        <v>24</v>
      </c>
      <c r="AA265" s="66" t="str">
        <f>IF(OR(VLOOKUP(Table1[[#This Row],[sheet]],Prg!$A$7:$F$31,6,FALSE)=Prg!$O$2,VLOOKUP(Table1[[#This Row],[sheet]],Prg!$A$7:$F$31,6,FALSE)=Prg!$O$3),"Yes","No")</f>
        <v>Yes</v>
      </c>
      <c r="AB265" s="66">
        <v>2024</v>
      </c>
      <c r="AC265" s="72">
        <v>17</v>
      </c>
      <c r="AD265" s="66">
        <f ca="1">IF(ISERROR(VLOOKUP(Table1[[#This Row],[item]],INDIRECT("'"&amp;Table1[[#This Row],[sheet]]&amp;"'!$A$8:$T$42"),Table1[[#This Row],[r]],FALSE)),"",VLOOKUP(Table1[[#This Row],[item]],INDIRECT("'"&amp;Table1[[#This Row],[sheet]]&amp;"'!$A$8:$T$42"),Table1[[#This Row],[r]],FALSE))</f>
        <v>1000</v>
      </c>
      <c r="AE265" s="72">
        <f>IF(VLOOKUP(Table1[[#This Row],[sheet]],Prg!$A$7:$J$31,10,FALSE)="","",VLOOKUP(Table1[[#This Row],[sheet]],Prg!$A$7:$J$31,10,FALSE)*1)</f>
        <v>1</v>
      </c>
      <c r="AF265" s="72" t="str">
        <f>VLOOKUP(Table1[[#This Row],[sheet]],Prg!$A$7:$J$31,5,FALSE)</f>
        <v>BOLIVIA</v>
      </c>
      <c r="AG265" s="72">
        <f>ROW()</f>
        <v>265</v>
      </c>
    </row>
    <row r="266" spans="24:33" hidden="1" x14ac:dyDescent="0.35">
      <c r="X266" s="66">
        <v>2</v>
      </c>
      <c r="Y266" s="66" t="s">
        <v>477</v>
      </c>
      <c r="Z266" s="66" t="s">
        <v>25</v>
      </c>
      <c r="AA266" s="66" t="str">
        <f>IF(OR(VLOOKUP(Table1[[#This Row],[sheet]],Prg!$A$7:$F$31,6,FALSE)=Prg!$O$2,VLOOKUP(Table1[[#This Row],[sheet]],Prg!$A$7:$F$31,6,FALSE)=Prg!$O$3),"Yes","No")</f>
        <v>Yes</v>
      </c>
      <c r="AB266" s="66">
        <v>2024</v>
      </c>
      <c r="AC266" s="72">
        <v>17</v>
      </c>
      <c r="AD266" s="66">
        <f ca="1">IF(ISERROR(VLOOKUP(Table1[[#This Row],[item]],INDIRECT("'"&amp;Table1[[#This Row],[sheet]]&amp;"'!$A$8:$T$42"),Table1[[#This Row],[r]],FALSE)),"",VLOOKUP(Table1[[#This Row],[item]],INDIRECT("'"&amp;Table1[[#This Row],[sheet]]&amp;"'!$A$8:$T$42"),Table1[[#This Row],[r]],FALSE))</f>
        <v>0</v>
      </c>
      <c r="AE266" s="72">
        <f>IF(VLOOKUP(Table1[[#This Row],[sheet]],Prg!$A$7:$J$31,10,FALSE)="","",VLOOKUP(Table1[[#This Row],[sheet]],Prg!$A$7:$J$31,10,FALSE)*1)</f>
        <v>1</v>
      </c>
      <c r="AF266" s="72" t="str">
        <f>VLOOKUP(Table1[[#This Row],[sheet]],Prg!$A$7:$J$31,5,FALSE)</f>
        <v>BOLIVIA</v>
      </c>
      <c r="AG266" s="72">
        <f>ROW()</f>
        <v>266</v>
      </c>
    </row>
    <row r="267" spans="24:33" hidden="1" x14ac:dyDescent="0.35">
      <c r="X267" s="66">
        <v>2</v>
      </c>
      <c r="Y267" s="66" t="s">
        <v>478</v>
      </c>
      <c r="Z267" s="66" t="s">
        <v>26</v>
      </c>
      <c r="AA267" s="66" t="str">
        <f>IF(OR(VLOOKUP(Table1[[#This Row],[sheet]],Prg!$A$7:$F$31,6,FALSE)=Prg!$O$2,VLOOKUP(Table1[[#This Row],[sheet]],Prg!$A$7:$F$31,6,FALSE)=Prg!$O$3),"Yes","No")</f>
        <v>Yes</v>
      </c>
      <c r="AB267" s="66">
        <v>2024</v>
      </c>
      <c r="AC267" s="72">
        <v>17</v>
      </c>
      <c r="AD267" s="66">
        <f ca="1">IF(ISERROR(VLOOKUP(Table1[[#This Row],[item]],INDIRECT("'"&amp;Table1[[#This Row],[sheet]]&amp;"'!$A$8:$T$42"),Table1[[#This Row],[r]],FALSE)),"",VLOOKUP(Table1[[#This Row],[item]],INDIRECT("'"&amp;Table1[[#This Row],[sheet]]&amp;"'!$A$8:$T$42"),Table1[[#This Row],[r]],FALSE))</f>
        <v>1000</v>
      </c>
      <c r="AE267" s="72">
        <f>IF(VLOOKUP(Table1[[#This Row],[sheet]],Prg!$A$7:$J$31,10,FALSE)="","",VLOOKUP(Table1[[#This Row],[sheet]],Prg!$A$7:$J$31,10,FALSE)*1)</f>
        <v>1</v>
      </c>
      <c r="AF267" s="72" t="str">
        <f>VLOOKUP(Table1[[#This Row],[sheet]],Prg!$A$7:$J$31,5,FALSE)</f>
        <v>BOLIVIA</v>
      </c>
      <c r="AG267" s="72">
        <f>ROW()</f>
        <v>267</v>
      </c>
    </row>
    <row r="268" spans="24:33" hidden="1" x14ac:dyDescent="0.35">
      <c r="X268" s="66">
        <v>2</v>
      </c>
      <c r="Y268" s="66" t="s">
        <v>479</v>
      </c>
      <c r="Z268" s="66" t="s">
        <v>27</v>
      </c>
      <c r="AA268" s="66" t="str">
        <f>IF(OR(VLOOKUP(Table1[[#This Row],[sheet]],Prg!$A$7:$F$31,6,FALSE)=Prg!$O$2,VLOOKUP(Table1[[#This Row],[sheet]],Prg!$A$7:$F$31,6,FALSE)=Prg!$O$3),"Yes","No")</f>
        <v>Yes</v>
      </c>
      <c r="AB268" s="66">
        <v>2024</v>
      </c>
      <c r="AC268" s="72">
        <v>17</v>
      </c>
      <c r="AD268" s="66">
        <f ca="1">IF(ISERROR(VLOOKUP(Table1[[#This Row],[item]],INDIRECT("'"&amp;Table1[[#This Row],[sheet]]&amp;"'!$A$8:$T$42"),Table1[[#This Row],[r]],FALSE)),"",VLOOKUP(Table1[[#This Row],[item]],INDIRECT("'"&amp;Table1[[#This Row],[sheet]]&amp;"'!$A$8:$T$42"),Table1[[#This Row],[r]],FALSE))</f>
        <v>0</v>
      </c>
      <c r="AE268" s="72">
        <f>IF(VLOOKUP(Table1[[#This Row],[sheet]],Prg!$A$7:$J$31,10,FALSE)="","",VLOOKUP(Table1[[#This Row],[sheet]],Prg!$A$7:$J$31,10,FALSE)*1)</f>
        <v>1</v>
      </c>
      <c r="AF268" s="72" t="str">
        <f>VLOOKUP(Table1[[#This Row],[sheet]],Prg!$A$7:$J$31,5,FALSE)</f>
        <v>BOLIVIA</v>
      </c>
      <c r="AG268" s="72">
        <f>ROW()</f>
        <v>268</v>
      </c>
    </row>
    <row r="269" spans="24:33" hidden="1" x14ac:dyDescent="0.35">
      <c r="X269" s="66">
        <v>2</v>
      </c>
      <c r="Y269" s="66" t="s">
        <v>475</v>
      </c>
      <c r="Z269" s="66" t="s">
        <v>28</v>
      </c>
      <c r="AA269" s="66" t="str">
        <f>IF(OR(VLOOKUP(Table1[[#This Row],[sheet]],Prg!$A$7:$F$31,6,FALSE)=Prg!$O$2,VLOOKUP(Table1[[#This Row],[sheet]],Prg!$A$7:$F$31,6,FALSE)=Prg!$O$3),"Yes","No")</f>
        <v>Yes</v>
      </c>
      <c r="AB269" s="66">
        <v>2024</v>
      </c>
      <c r="AC269" s="72">
        <v>17</v>
      </c>
      <c r="AD269" s="66">
        <f ca="1">IF(ISERROR(VLOOKUP(Table1[[#This Row],[item]],INDIRECT("'"&amp;Table1[[#This Row],[sheet]]&amp;"'!$A$8:$T$42"),Table1[[#This Row],[r]],FALSE)),"",VLOOKUP(Table1[[#This Row],[item]],INDIRECT("'"&amp;Table1[[#This Row],[sheet]]&amp;"'!$A$8:$T$42"),Table1[[#This Row],[r]],FALSE))</f>
        <v>24896</v>
      </c>
      <c r="AE269" s="72">
        <f>IF(VLOOKUP(Table1[[#This Row],[sheet]],Prg!$A$7:$J$31,10,FALSE)="","",VLOOKUP(Table1[[#This Row],[sheet]],Prg!$A$7:$J$31,10,FALSE)*1)</f>
        <v>1</v>
      </c>
      <c r="AF269" s="72" t="str">
        <f>VLOOKUP(Table1[[#This Row],[sheet]],Prg!$A$7:$J$31,5,FALSE)</f>
        <v>BOLIVIA</v>
      </c>
      <c r="AG269" s="72">
        <f>ROW()</f>
        <v>269</v>
      </c>
    </row>
    <row r="270" spans="24:33" hidden="1" x14ac:dyDescent="0.35">
      <c r="X270" s="66">
        <v>2</v>
      </c>
      <c r="Y270" s="66" t="s">
        <v>480</v>
      </c>
      <c r="Z270" s="66" t="s">
        <v>29</v>
      </c>
      <c r="AA270" s="66" t="str">
        <f>IF(OR(VLOOKUP(Table1[[#This Row],[sheet]],Prg!$A$7:$F$31,6,FALSE)=Prg!$O$2,VLOOKUP(Table1[[#This Row],[sheet]],Prg!$A$7:$F$31,6,FALSE)=Prg!$O$3),"Yes","No")</f>
        <v>Yes</v>
      </c>
      <c r="AB270" s="66">
        <v>2024</v>
      </c>
      <c r="AC270" s="72">
        <v>17</v>
      </c>
      <c r="AD270" s="66">
        <f ca="1">IF(ISERROR(VLOOKUP(Table1[[#This Row],[item]],INDIRECT("'"&amp;Table1[[#This Row],[sheet]]&amp;"'!$A$8:$T$42"),Table1[[#This Row],[r]],FALSE)),"",VLOOKUP(Table1[[#This Row],[item]],INDIRECT("'"&amp;Table1[[#This Row],[sheet]]&amp;"'!$A$8:$T$42"),Table1[[#This Row],[r]],FALSE))</f>
        <v>2000</v>
      </c>
      <c r="AE270" s="72">
        <f>IF(VLOOKUP(Table1[[#This Row],[sheet]],Prg!$A$7:$J$31,10,FALSE)="","",VLOOKUP(Table1[[#This Row],[sheet]],Prg!$A$7:$J$31,10,FALSE)*1)</f>
        <v>1</v>
      </c>
      <c r="AF270" s="72" t="str">
        <f>VLOOKUP(Table1[[#This Row],[sheet]],Prg!$A$7:$J$31,5,FALSE)</f>
        <v>BOLIVIA</v>
      </c>
      <c r="AG270" s="72">
        <f>ROW()</f>
        <v>270</v>
      </c>
    </row>
    <row r="271" spans="24:33" hidden="1" x14ac:dyDescent="0.35">
      <c r="X271" s="66">
        <v>2</v>
      </c>
      <c r="Y271" s="66" t="s">
        <v>481</v>
      </c>
      <c r="Z271" s="66" t="s">
        <v>30</v>
      </c>
      <c r="AA271" s="66" t="str">
        <f>IF(OR(VLOOKUP(Table1[[#This Row],[sheet]],Prg!$A$7:$F$31,6,FALSE)=Prg!$O$2,VLOOKUP(Table1[[#This Row],[sheet]],Prg!$A$7:$F$31,6,FALSE)=Prg!$O$3),"Yes","No")</f>
        <v>Yes</v>
      </c>
      <c r="AB271" s="66">
        <v>2024</v>
      </c>
      <c r="AC271" s="72">
        <v>17</v>
      </c>
      <c r="AD271" s="66">
        <f ca="1">IF(ISERROR(VLOOKUP(Table1[[#This Row],[item]],INDIRECT("'"&amp;Table1[[#This Row],[sheet]]&amp;"'!$A$8:$T$42"),Table1[[#This Row],[r]],FALSE)),"",VLOOKUP(Table1[[#This Row],[item]],INDIRECT("'"&amp;Table1[[#This Row],[sheet]]&amp;"'!$A$8:$T$42"),Table1[[#This Row],[r]],FALSE))</f>
        <v>0</v>
      </c>
      <c r="AE271" s="72">
        <f>IF(VLOOKUP(Table1[[#This Row],[sheet]],Prg!$A$7:$J$31,10,FALSE)="","",VLOOKUP(Table1[[#This Row],[sheet]],Prg!$A$7:$J$31,10,FALSE)*1)</f>
        <v>1</v>
      </c>
      <c r="AF271" s="72" t="str">
        <f>VLOOKUP(Table1[[#This Row],[sheet]],Prg!$A$7:$J$31,5,FALSE)</f>
        <v>BOLIVIA</v>
      </c>
      <c r="AG271" s="72">
        <f>ROW()</f>
        <v>271</v>
      </c>
    </row>
    <row r="272" spans="24:33" hidden="1" x14ac:dyDescent="0.35">
      <c r="X272" s="66">
        <v>2</v>
      </c>
      <c r="Y272" s="66" t="s">
        <v>482</v>
      </c>
      <c r="Z272" s="66" t="s">
        <v>27</v>
      </c>
      <c r="AA272" s="66" t="str">
        <f>IF(OR(VLOOKUP(Table1[[#This Row],[sheet]],Prg!$A$7:$F$31,6,FALSE)=Prg!$O$2,VLOOKUP(Table1[[#This Row],[sheet]],Prg!$A$7:$F$31,6,FALSE)=Prg!$O$3),"Yes","No")</f>
        <v>Yes</v>
      </c>
      <c r="AB272" s="66">
        <v>2024</v>
      </c>
      <c r="AC272" s="72">
        <v>17</v>
      </c>
      <c r="AD272" s="66">
        <f ca="1">IF(ISERROR(VLOOKUP(Table1[[#This Row],[item]],INDIRECT("'"&amp;Table1[[#This Row],[sheet]]&amp;"'!$A$8:$T$42"),Table1[[#This Row],[r]],FALSE)),"",VLOOKUP(Table1[[#This Row],[item]],INDIRECT("'"&amp;Table1[[#This Row],[sheet]]&amp;"'!$A$8:$T$42"),Table1[[#This Row],[r]],FALSE))</f>
        <v>22896</v>
      </c>
      <c r="AE272" s="72">
        <f>IF(VLOOKUP(Table1[[#This Row],[sheet]],Prg!$A$7:$J$31,10,FALSE)="","",VLOOKUP(Table1[[#This Row],[sheet]],Prg!$A$7:$J$31,10,FALSE)*1)</f>
        <v>1</v>
      </c>
      <c r="AF272" s="72" t="str">
        <f>VLOOKUP(Table1[[#This Row],[sheet]],Prg!$A$7:$J$31,5,FALSE)</f>
        <v>BOLIVIA</v>
      </c>
      <c r="AG272" s="72">
        <f>ROW()</f>
        <v>272</v>
      </c>
    </row>
    <row r="273" spans="24:33" hidden="1" x14ac:dyDescent="0.35">
      <c r="X273" s="66">
        <v>2</v>
      </c>
      <c r="Y273" s="66" t="s">
        <v>476</v>
      </c>
      <c r="Z273" s="66" t="s">
        <v>469</v>
      </c>
      <c r="AA273" s="66" t="str">
        <f>IF(OR(VLOOKUP(Table1[[#This Row],[sheet]],Prg!$A$7:$F$31,6,FALSE)=Prg!$O$2,VLOOKUP(Table1[[#This Row],[sheet]],Prg!$A$7:$F$31,6,FALSE)=Prg!$O$3),"Yes","No")</f>
        <v>Yes</v>
      </c>
      <c r="AB273" s="66">
        <v>2024</v>
      </c>
      <c r="AC273" s="72">
        <v>17</v>
      </c>
      <c r="AD273" s="66">
        <f ca="1">IF(ISERROR(VLOOKUP(Table1[[#This Row],[item]],INDIRECT("'"&amp;Table1[[#This Row],[sheet]]&amp;"'!$A$8:$T$42"),Table1[[#This Row],[r]],FALSE)),"",VLOOKUP(Table1[[#This Row],[item]],INDIRECT("'"&amp;Table1[[#This Row],[sheet]]&amp;"'!$A$8:$T$42"),Table1[[#This Row],[r]],FALSE))</f>
        <v>15800</v>
      </c>
      <c r="AE273" s="72">
        <f>IF(VLOOKUP(Table1[[#This Row],[sheet]],Prg!$A$7:$J$31,10,FALSE)="","",VLOOKUP(Table1[[#This Row],[sheet]],Prg!$A$7:$J$31,10,FALSE)*1)</f>
        <v>1</v>
      </c>
      <c r="AF273" s="72" t="str">
        <f>VLOOKUP(Table1[[#This Row],[sheet]],Prg!$A$7:$J$31,5,FALSE)</f>
        <v>BOLIVIA</v>
      </c>
      <c r="AG273" s="72">
        <f>ROW()</f>
        <v>273</v>
      </c>
    </row>
    <row r="274" spans="24:33" hidden="1" x14ac:dyDescent="0.35">
      <c r="X274" s="66">
        <v>2</v>
      </c>
      <c r="Y274" s="66" t="s">
        <v>483</v>
      </c>
      <c r="Z274" s="66" t="s">
        <v>470</v>
      </c>
      <c r="AA274" s="66" t="str">
        <f>IF(OR(VLOOKUP(Table1[[#This Row],[sheet]],Prg!$A$7:$F$31,6,FALSE)=Prg!$O$2,VLOOKUP(Table1[[#This Row],[sheet]],Prg!$A$7:$F$31,6,FALSE)=Prg!$O$3),"Yes","No")</f>
        <v>Yes</v>
      </c>
      <c r="AB274" s="66">
        <v>2024</v>
      </c>
      <c r="AC274" s="72">
        <v>17</v>
      </c>
      <c r="AD274" s="66">
        <f ca="1">IF(ISERROR(VLOOKUP(Table1[[#This Row],[item]],INDIRECT("'"&amp;Table1[[#This Row],[sheet]]&amp;"'!$A$8:$T$42"),Table1[[#This Row],[r]],FALSE)),"",VLOOKUP(Table1[[#This Row],[item]],INDIRECT("'"&amp;Table1[[#This Row],[sheet]]&amp;"'!$A$8:$T$42"),Table1[[#This Row],[r]],FALSE))</f>
        <v>0</v>
      </c>
      <c r="AE274" s="72">
        <f>IF(VLOOKUP(Table1[[#This Row],[sheet]],Prg!$A$7:$J$31,10,FALSE)="","",VLOOKUP(Table1[[#This Row],[sheet]],Prg!$A$7:$J$31,10,FALSE)*1)</f>
        <v>1</v>
      </c>
      <c r="AF274" s="72" t="str">
        <f>VLOOKUP(Table1[[#This Row],[sheet]],Prg!$A$7:$J$31,5,FALSE)</f>
        <v>BOLIVIA</v>
      </c>
      <c r="AG274" s="72">
        <f>ROW()</f>
        <v>274</v>
      </c>
    </row>
    <row r="275" spans="24:33" hidden="1" x14ac:dyDescent="0.35">
      <c r="X275" s="66">
        <v>2</v>
      </c>
      <c r="Y275" s="66" t="s">
        <v>484</v>
      </c>
      <c r="Z275" s="66" t="s">
        <v>471</v>
      </c>
      <c r="AA275" s="66" t="str">
        <f>IF(OR(VLOOKUP(Table1[[#This Row],[sheet]],Prg!$A$7:$F$31,6,FALSE)=Prg!$O$2,VLOOKUP(Table1[[#This Row],[sheet]],Prg!$A$7:$F$31,6,FALSE)=Prg!$O$3),"Yes","No")</f>
        <v>Yes</v>
      </c>
      <c r="AB275" s="66">
        <v>2024</v>
      </c>
      <c r="AC275" s="72">
        <v>17</v>
      </c>
      <c r="AD275" s="66">
        <f ca="1">IF(ISERROR(VLOOKUP(Table1[[#This Row],[item]],INDIRECT("'"&amp;Table1[[#This Row],[sheet]]&amp;"'!$A$8:$T$42"),Table1[[#This Row],[r]],FALSE)),"",VLOOKUP(Table1[[#This Row],[item]],INDIRECT("'"&amp;Table1[[#This Row],[sheet]]&amp;"'!$A$8:$T$42"),Table1[[#This Row],[r]],FALSE))</f>
        <v>0</v>
      </c>
      <c r="AE275" s="72">
        <f>IF(VLOOKUP(Table1[[#This Row],[sheet]],Prg!$A$7:$J$31,10,FALSE)="","",VLOOKUP(Table1[[#This Row],[sheet]],Prg!$A$7:$J$31,10,FALSE)*1)</f>
        <v>1</v>
      </c>
      <c r="AF275" s="72" t="str">
        <f>VLOOKUP(Table1[[#This Row],[sheet]],Prg!$A$7:$J$31,5,FALSE)</f>
        <v>BOLIVIA</v>
      </c>
      <c r="AG275" s="72">
        <f>ROW()</f>
        <v>275</v>
      </c>
    </row>
    <row r="276" spans="24:33" hidden="1" x14ac:dyDescent="0.35">
      <c r="X276" s="66">
        <v>2</v>
      </c>
      <c r="Y276" s="66" t="s">
        <v>485</v>
      </c>
      <c r="Z276" s="66" t="s">
        <v>472</v>
      </c>
      <c r="AA276" s="66" t="str">
        <f>IF(OR(VLOOKUP(Table1[[#This Row],[sheet]],Prg!$A$7:$F$31,6,FALSE)=Prg!$O$2,VLOOKUP(Table1[[#This Row],[sheet]],Prg!$A$7:$F$31,6,FALSE)=Prg!$O$3),"Yes","No")</f>
        <v>Yes</v>
      </c>
      <c r="AB276" s="66">
        <v>2024</v>
      </c>
      <c r="AC276" s="72">
        <v>17</v>
      </c>
      <c r="AD276" s="66">
        <f ca="1">IF(ISERROR(VLOOKUP(Table1[[#This Row],[item]],INDIRECT("'"&amp;Table1[[#This Row],[sheet]]&amp;"'!$A$8:$T$42"),Table1[[#This Row],[r]],FALSE)),"",VLOOKUP(Table1[[#This Row],[item]],INDIRECT("'"&amp;Table1[[#This Row],[sheet]]&amp;"'!$A$8:$T$42"),Table1[[#This Row],[r]],FALSE))</f>
        <v>15800</v>
      </c>
      <c r="AE276" s="72">
        <f>IF(VLOOKUP(Table1[[#This Row],[sheet]],Prg!$A$7:$J$31,10,FALSE)="","",VLOOKUP(Table1[[#This Row],[sheet]],Prg!$A$7:$J$31,10,FALSE)*1)</f>
        <v>1</v>
      </c>
      <c r="AF276" s="72" t="str">
        <f>VLOOKUP(Table1[[#This Row],[sheet]],Prg!$A$7:$J$31,5,FALSE)</f>
        <v>BOLIVIA</v>
      </c>
      <c r="AG276" s="72">
        <f>ROW()</f>
        <v>276</v>
      </c>
    </row>
    <row r="277" spans="24:33" hidden="1" x14ac:dyDescent="0.35">
      <c r="X277" s="66">
        <v>2</v>
      </c>
      <c r="Y277" s="66" t="s">
        <v>486</v>
      </c>
      <c r="Z277" s="66" t="s">
        <v>31</v>
      </c>
      <c r="AA277" s="66" t="str">
        <f>IF(OR(VLOOKUP(Table1[[#This Row],[sheet]],Prg!$A$7:$F$31,6,FALSE)=Prg!$O$2,VLOOKUP(Table1[[#This Row],[sheet]],Prg!$A$7:$F$31,6,FALSE)=Prg!$O$3),"Yes","No")</f>
        <v>Yes</v>
      </c>
      <c r="AB277" s="66">
        <v>2024</v>
      </c>
      <c r="AC277" s="72">
        <v>17</v>
      </c>
      <c r="AD277" s="66">
        <f ca="1">IF(ISERROR(VLOOKUP(Table1[[#This Row],[item]],INDIRECT("'"&amp;Table1[[#This Row],[sheet]]&amp;"'!$A$8:$T$42"),Table1[[#This Row],[r]],FALSE)),"",VLOOKUP(Table1[[#This Row],[item]],INDIRECT("'"&amp;Table1[[#This Row],[sheet]]&amp;"'!$A$8:$T$42"),Table1[[#This Row],[r]],FALSE))</f>
        <v>0</v>
      </c>
      <c r="AE277" s="72">
        <f>IF(VLOOKUP(Table1[[#This Row],[sheet]],Prg!$A$7:$J$31,10,FALSE)="","",VLOOKUP(Table1[[#This Row],[sheet]],Prg!$A$7:$J$31,10,FALSE)*1)</f>
        <v>1</v>
      </c>
      <c r="AF277" s="72" t="str">
        <f>VLOOKUP(Table1[[#This Row],[sheet]],Prg!$A$7:$J$31,5,FALSE)</f>
        <v>BOLIVIA</v>
      </c>
      <c r="AG277" s="72">
        <f>ROW()</f>
        <v>277</v>
      </c>
    </row>
    <row r="278" spans="24:33" hidden="1" x14ac:dyDescent="0.35">
      <c r="X278" s="66">
        <v>2</v>
      </c>
      <c r="Y278" s="70" t="s">
        <v>487</v>
      </c>
      <c r="Z278" s="70" t="s">
        <v>12</v>
      </c>
      <c r="AA278" s="70" t="str">
        <f>IF(OR(VLOOKUP(Table1[[#This Row],[sheet]],Prg!$A$7:$F$31,6,FALSE)=Prg!$O$2,VLOOKUP(Table1[[#This Row],[sheet]],Prg!$A$7:$F$31,6,FALSE)=Prg!$O$3),"Yes","No")</f>
        <v>Yes</v>
      </c>
      <c r="AB278" s="70">
        <v>2025</v>
      </c>
      <c r="AC278" s="72">
        <v>18</v>
      </c>
      <c r="AD278" s="66">
        <f ca="1">IF(ISERROR(VLOOKUP(Table1[[#This Row],[item]],INDIRECT("'"&amp;Table1[[#This Row],[sheet]]&amp;"'!$A$8:$T$42"),Table1[[#This Row],[r]],FALSE)),"",VLOOKUP(Table1[[#This Row],[item]],INDIRECT("'"&amp;Table1[[#This Row],[sheet]]&amp;"'!$A$8:$T$42"),Table1[[#This Row],[r]],FALSE))</f>
        <v>39196</v>
      </c>
      <c r="AE278" s="72">
        <f>IF(VLOOKUP(Table1[[#This Row],[sheet]],Prg!$A$7:$J$31,10,FALSE)="","",VLOOKUP(Table1[[#This Row],[sheet]],Prg!$A$7:$J$31,10,FALSE)*1)</f>
        <v>1</v>
      </c>
      <c r="AF278" s="72" t="str">
        <f>VLOOKUP(Table1[[#This Row],[sheet]],Prg!$A$7:$J$31,5,FALSE)</f>
        <v>BOLIVIA</v>
      </c>
      <c r="AG278" s="72">
        <f>ROW()</f>
        <v>278</v>
      </c>
    </row>
    <row r="279" spans="24:33" hidden="1" x14ac:dyDescent="0.35">
      <c r="X279" s="66">
        <v>2</v>
      </c>
      <c r="Y279" s="66" t="s">
        <v>488</v>
      </c>
      <c r="Z279" s="66" t="s">
        <v>13</v>
      </c>
      <c r="AA279" s="66" t="str">
        <f>IF(OR(VLOOKUP(Table1[[#This Row],[sheet]],Prg!$A$7:$F$31,6,FALSE)=Prg!$O$2,VLOOKUP(Table1[[#This Row],[sheet]],Prg!$A$7:$F$31,6,FALSE)=Prg!$O$3),"Yes","No")</f>
        <v>Yes</v>
      </c>
      <c r="AB279" s="66">
        <v>2025</v>
      </c>
      <c r="AC279" s="72">
        <v>18</v>
      </c>
      <c r="AD279" s="66">
        <f ca="1">IF(ISERROR(VLOOKUP(Table1[[#This Row],[item]],INDIRECT("'"&amp;Table1[[#This Row],[sheet]]&amp;"'!$A$8:$T$42"),Table1[[#This Row],[r]],FALSE)),"",VLOOKUP(Table1[[#This Row],[item]],INDIRECT("'"&amp;Table1[[#This Row],[sheet]]&amp;"'!$A$8:$T$42"),Table1[[#This Row],[r]],FALSE))</f>
        <v>2500</v>
      </c>
      <c r="AE279" s="72">
        <f>IF(VLOOKUP(Table1[[#This Row],[sheet]],Prg!$A$7:$J$31,10,FALSE)="","",VLOOKUP(Table1[[#This Row],[sheet]],Prg!$A$7:$J$31,10,FALSE)*1)</f>
        <v>1</v>
      </c>
      <c r="AF279" s="72" t="str">
        <f>VLOOKUP(Table1[[#This Row],[sheet]],Prg!$A$7:$J$31,5,FALSE)</f>
        <v>BOLIVIA</v>
      </c>
      <c r="AG279" s="72">
        <f>ROW()</f>
        <v>279</v>
      </c>
    </row>
    <row r="280" spans="24:33" hidden="1" x14ac:dyDescent="0.35">
      <c r="X280" s="66">
        <v>2</v>
      </c>
      <c r="Y280" s="66" t="s">
        <v>489</v>
      </c>
      <c r="Z280" s="66" t="s">
        <v>14</v>
      </c>
      <c r="AA280" s="66" t="str">
        <f>IF(OR(VLOOKUP(Table1[[#This Row],[sheet]],Prg!$A$7:$F$31,6,FALSE)=Prg!$O$2,VLOOKUP(Table1[[#This Row],[sheet]],Prg!$A$7:$F$31,6,FALSE)=Prg!$O$3),"Yes","No")</f>
        <v>Yes</v>
      </c>
      <c r="AB280" s="66">
        <v>2025</v>
      </c>
      <c r="AC280" s="72">
        <v>18</v>
      </c>
      <c r="AD280" s="66">
        <f ca="1">IF(ISERROR(VLOOKUP(Table1[[#This Row],[item]],INDIRECT("'"&amp;Table1[[#This Row],[sheet]]&amp;"'!$A$8:$T$42"),Table1[[#This Row],[r]],FALSE)),"",VLOOKUP(Table1[[#This Row],[item]],INDIRECT("'"&amp;Table1[[#This Row],[sheet]]&amp;"'!$A$8:$T$42"),Table1[[#This Row],[r]],FALSE))</f>
        <v>20896</v>
      </c>
      <c r="AE280" s="72">
        <f>IF(VLOOKUP(Table1[[#This Row],[sheet]],Prg!$A$7:$J$31,10,FALSE)="","",VLOOKUP(Table1[[#This Row],[sheet]],Prg!$A$7:$J$31,10,FALSE)*1)</f>
        <v>1</v>
      </c>
      <c r="AF280" s="72" t="str">
        <f>VLOOKUP(Table1[[#This Row],[sheet]],Prg!$A$7:$J$31,5,FALSE)</f>
        <v>BOLIVIA</v>
      </c>
      <c r="AG280" s="72">
        <f>ROW()</f>
        <v>280</v>
      </c>
    </row>
    <row r="281" spans="24:33" hidden="1" x14ac:dyDescent="0.35">
      <c r="X281" s="66">
        <v>2</v>
      </c>
      <c r="Y281" s="66" t="s">
        <v>490</v>
      </c>
      <c r="Z281" s="66" t="s">
        <v>464</v>
      </c>
      <c r="AA281" s="66" t="str">
        <f>IF(OR(VLOOKUP(Table1[[#This Row],[sheet]],Prg!$A$7:$F$31,6,FALSE)=Prg!$O$2,VLOOKUP(Table1[[#This Row],[sheet]],Prg!$A$7:$F$31,6,FALSE)=Prg!$O$3),"Yes","No")</f>
        <v>Yes</v>
      </c>
      <c r="AB281" s="66">
        <v>2025</v>
      </c>
      <c r="AC281" s="72">
        <v>18</v>
      </c>
      <c r="AD281" s="66">
        <f ca="1">IF(ISERROR(VLOOKUP(Table1[[#This Row],[item]],INDIRECT("'"&amp;Table1[[#This Row],[sheet]]&amp;"'!$A$8:$T$42"),Table1[[#This Row],[r]],FALSE)),"",VLOOKUP(Table1[[#This Row],[item]],INDIRECT("'"&amp;Table1[[#This Row],[sheet]]&amp;"'!$A$8:$T$42"),Table1[[#This Row],[r]],FALSE))</f>
        <v>15800</v>
      </c>
      <c r="AE281" s="72">
        <f>IF(VLOOKUP(Table1[[#This Row],[sheet]],Prg!$A$7:$J$31,10,FALSE)="","",VLOOKUP(Table1[[#This Row],[sheet]],Prg!$A$7:$J$31,10,FALSE)*1)</f>
        <v>1</v>
      </c>
      <c r="AF281" s="72" t="str">
        <f>VLOOKUP(Table1[[#This Row],[sheet]],Prg!$A$7:$J$31,5,FALSE)</f>
        <v>BOLIVIA</v>
      </c>
      <c r="AG281" s="72">
        <f>ROW()</f>
        <v>281</v>
      </c>
    </row>
    <row r="282" spans="24:33" hidden="1" x14ac:dyDescent="0.35">
      <c r="X282" s="66">
        <v>2</v>
      </c>
      <c r="Y282" s="66" t="s">
        <v>491</v>
      </c>
      <c r="Z282" s="66" t="s">
        <v>15</v>
      </c>
      <c r="AA282" s="66" t="str">
        <f>IF(OR(VLOOKUP(Table1[[#This Row],[sheet]],Prg!$A$7:$F$31,6,FALSE)=Prg!$O$2,VLOOKUP(Table1[[#This Row],[sheet]],Prg!$A$7:$F$31,6,FALSE)=Prg!$O$3),"Yes","No")</f>
        <v>Yes</v>
      </c>
      <c r="AB282" s="66">
        <v>2025</v>
      </c>
      <c r="AC282" s="72">
        <v>18</v>
      </c>
      <c r="AD282" s="66">
        <f ca="1">IF(ISERROR(VLOOKUP(Table1[[#This Row],[item]],INDIRECT("'"&amp;Table1[[#This Row],[sheet]]&amp;"'!$A$8:$T$42"),Table1[[#This Row],[r]],FALSE)),"",VLOOKUP(Table1[[#This Row],[item]],INDIRECT("'"&amp;Table1[[#This Row],[sheet]]&amp;"'!$A$8:$T$42"),Table1[[#This Row],[r]],FALSE))</f>
        <v>0</v>
      </c>
      <c r="AE282" s="72">
        <f>IF(VLOOKUP(Table1[[#This Row],[sheet]],Prg!$A$7:$J$31,10,FALSE)="","",VLOOKUP(Table1[[#This Row],[sheet]],Prg!$A$7:$J$31,10,FALSE)*1)</f>
        <v>1</v>
      </c>
      <c r="AF282" s="72" t="str">
        <f>VLOOKUP(Table1[[#This Row],[sheet]],Prg!$A$7:$J$31,5,FALSE)</f>
        <v>BOLIVIA</v>
      </c>
      <c r="AG282" s="72">
        <f>ROW()</f>
        <v>282</v>
      </c>
    </row>
    <row r="283" spans="24:33" hidden="1" x14ac:dyDescent="0.35">
      <c r="X283" s="66">
        <v>2</v>
      </c>
      <c r="Y283" s="66" t="s">
        <v>492</v>
      </c>
      <c r="Z283" s="66" t="s">
        <v>16</v>
      </c>
      <c r="AA283" s="66" t="str">
        <f>IF(OR(VLOOKUP(Table1[[#This Row],[sheet]],Prg!$A$7:$F$31,6,FALSE)=Prg!$O$2,VLOOKUP(Table1[[#This Row],[sheet]],Prg!$A$7:$F$31,6,FALSE)=Prg!$O$3),"Yes","No")</f>
        <v>Yes</v>
      </c>
      <c r="AB283" s="66">
        <v>2025</v>
      </c>
      <c r="AC283" s="72">
        <v>18</v>
      </c>
      <c r="AD283" s="66">
        <f ca="1">IF(ISERROR(VLOOKUP(Table1[[#This Row],[item]],INDIRECT("'"&amp;Table1[[#This Row],[sheet]]&amp;"'!$A$8:$T$42"),Table1[[#This Row],[r]],FALSE)),"",VLOOKUP(Table1[[#This Row],[item]],INDIRECT("'"&amp;Table1[[#This Row],[sheet]]&amp;"'!$A$8:$T$42"),Table1[[#This Row],[r]],FALSE))</f>
        <v>0</v>
      </c>
      <c r="AE283" s="72">
        <f>IF(VLOOKUP(Table1[[#This Row],[sheet]],Prg!$A$7:$J$31,10,FALSE)="","",VLOOKUP(Table1[[#This Row],[sheet]],Prg!$A$7:$J$31,10,FALSE)*1)</f>
        <v>1</v>
      </c>
      <c r="AF283" s="72" t="str">
        <f>VLOOKUP(Table1[[#This Row],[sheet]],Prg!$A$7:$J$31,5,FALSE)</f>
        <v>BOLIVIA</v>
      </c>
      <c r="AG283" s="72">
        <f>ROW()</f>
        <v>283</v>
      </c>
    </row>
    <row r="284" spans="24:33" hidden="1" x14ac:dyDescent="0.35">
      <c r="X284" s="66">
        <v>2</v>
      </c>
      <c r="Y284" s="66" t="s">
        <v>493</v>
      </c>
      <c r="Z284" s="66" t="s">
        <v>17</v>
      </c>
      <c r="AA284" s="66" t="str">
        <f>IF(OR(VLOOKUP(Table1[[#This Row],[sheet]],Prg!$A$7:$F$31,6,FALSE)=Prg!$O$2,VLOOKUP(Table1[[#This Row],[sheet]],Prg!$A$7:$F$31,6,FALSE)=Prg!$O$3),"Yes","No")</f>
        <v>Yes</v>
      </c>
      <c r="AB284" s="66">
        <v>2025</v>
      </c>
      <c r="AC284" s="72">
        <v>18</v>
      </c>
      <c r="AD284" s="66">
        <f ca="1">IF(ISERROR(VLOOKUP(Table1[[#This Row],[item]],INDIRECT("'"&amp;Table1[[#This Row],[sheet]]&amp;"'!$A$8:$T$42"),Table1[[#This Row],[r]],FALSE)),"",VLOOKUP(Table1[[#This Row],[item]],INDIRECT("'"&amp;Table1[[#This Row],[sheet]]&amp;"'!$A$8:$T$42"),Table1[[#This Row],[r]],FALSE))</f>
        <v>0</v>
      </c>
      <c r="AE284" s="72">
        <f>IF(VLOOKUP(Table1[[#This Row],[sheet]],Prg!$A$7:$J$31,10,FALSE)="","",VLOOKUP(Table1[[#This Row],[sheet]],Prg!$A$7:$J$31,10,FALSE)*1)</f>
        <v>1</v>
      </c>
      <c r="AF284" s="72" t="str">
        <f>VLOOKUP(Table1[[#This Row],[sheet]],Prg!$A$7:$J$31,5,FALSE)</f>
        <v>BOLIVIA</v>
      </c>
      <c r="AG284" s="72">
        <f>ROW()</f>
        <v>284</v>
      </c>
    </row>
    <row r="285" spans="24:33" hidden="1" x14ac:dyDescent="0.35">
      <c r="X285" s="66">
        <v>2</v>
      </c>
      <c r="Y285" s="66" t="s">
        <v>494</v>
      </c>
      <c r="Z285" s="66" t="s">
        <v>465</v>
      </c>
      <c r="AA285" s="66" t="str">
        <f>IF(OR(VLOOKUP(Table1[[#This Row],[sheet]],Prg!$A$7:$F$31,6,FALSE)=Prg!$O$2,VLOOKUP(Table1[[#This Row],[sheet]],Prg!$A$7:$F$31,6,FALSE)=Prg!$O$3),"Yes","No")</f>
        <v>Yes</v>
      </c>
      <c r="AB285" s="66">
        <v>2025</v>
      </c>
      <c r="AC285" s="72">
        <v>18</v>
      </c>
      <c r="AD285" s="66">
        <f ca="1">IF(ISERROR(VLOOKUP(Table1[[#This Row],[item]],INDIRECT("'"&amp;Table1[[#This Row],[sheet]]&amp;"'!$A$8:$T$42"),Table1[[#This Row],[r]],FALSE)),"",VLOOKUP(Table1[[#This Row],[item]],INDIRECT("'"&amp;Table1[[#This Row],[sheet]]&amp;"'!$A$8:$T$42"),Table1[[#This Row],[r]],FALSE))</f>
        <v>0</v>
      </c>
      <c r="AE285" s="72">
        <f>IF(VLOOKUP(Table1[[#This Row],[sheet]],Prg!$A$7:$J$31,10,FALSE)="","",VLOOKUP(Table1[[#This Row],[sheet]],Prg!$A$7:$J$31,10,FALSE)*1)</f>
        <v>1</v>
      </c>
      <c r="AF285" s="72" t="str">
        <f>VLOOKUP(Table1[[#This Row],[sheet]],Prg!$A$7:$J$31,5,FALSE)</f>
        <v>BOLIVIA</v>
      </c>
      <c r="AG285" s="72">
        <f>ROW()</f>
        <v>285</v>
      </c>
    </row>
    <row r="286" spans="24:33" hidden="1" x14ac:dyDescent="0.35">
      <c r="X286" s="66">
        <v>2</v>
      </c>
      <c r="Y286" s="66" t="s">
        <v>495</v>
      </c>
      <c r="Z286" s="66" t="s">
        <v>18</v>
      </c>
      <c r="AA286" s="66" t="str">
        <f>IF(OR(VLOOKUP(Table1[[#This Row],[sheet]],Prg!$A$7:$F$31,6,FALSE)=Prg!$O$2,VLOOKUP(Table1[[#This Row],[sheet]],Prg!$A$7:$F$31,6,FALSE)=Prg!$O$3),"Yes","No")</f>
        <v>Yes</v>
      </c>
      <c r="AB286" s="66">
        <v>2025</v>
      </c>
      <c r="AC286" s="72">
        <v>18</v>
      </c>
      <c r="AD286" s="66">
        <f ca="1">IF(ISERROR(VLOOKUP(Table1[[#This Row],[item]],INDIRECT("'"&amp;Table1[[#This Row],[sheet]]&amp;"'!$A$8:$T$42"),Table1[[#This Row],[r]],FALSE)),"",VLOOKUP(Table1[[#This Row],[item]],INDIRECT("'"&amp;Table1[[#This Row],[sheet]]&amp;"'!$A$8:$T$42"),Table1[[#This Row],[r]],FALSE))</f>
        <v>0</v>
      </c>
      <c r="AE286" s="72">
        <f>IF(VLOOKUP(Table1[[#This Row],[sheet]],Prg!$A$7:$J$31,10,FALSE)="","",VLOOKUP(Table1[[#This Row],[sheet]],Prg!$A$7:$J$31,10,FALSE)*1)</f>
        <v>1</v>
      </c>
      <c r="AF286" s="72" t="str">
        <f>VLOOKUP(Table1[[#This Row],[sheet]],Prg!$A$7:$J$31,5,FALSE)</f>
        <v>BOLIVIA</v>
      </c>
      <c r="AG286" s="72">
        <f>ROW()</f>
        <v>286</v>
      </c>
    </row>
    <row r="287" spans="24:33" hidden="1" x14ac:dyDescent="0.35">
      <c r="X287" s="66">
        <v>2</v>
      </c>
      <c r="Y287" s="66" t="s">
        <v>496</v>
      </c>
      <c r="Z287" s="66" t="s">
        <v>19</v>
      </c>
      <c r="AA287" s="66" t="str">
        <f>IF(OR(VLOOKUP(Table1[[#This Row],[sheet]],Prg!$A$7:$F$31,6,FALSE)=Prg!$O$2,VLOOKUP(Table1[[#This Row],[sheet]],Prg!$A$7:$F$31,6,FALSE)=Prg!$O$3),"Yes","No")</f>
        <v>Yes</v>
      </c>
      <c r="AB287" s="66">
        <v>2025</v>
      </c>
      <c r="AC287" s="72">
        <v>18</v>
      </c>
      <c r="AD287" s="66">
        <f ca="1">IF(ISERROR(VLOOKUP(Table1[[#This Row],[item]],INDIRECT("'"&amp;Table1[[#This Row],[sheet]]&amp;"'!$A$8:$T$42"),Table1[[#This Row],[r]],FALSE)),"",VLOOKUP(Table1[[#This Row],[item]],INDIRECT("'"&amp;Table1[[#This Row],[sheet]]&amp;"'!$A$8:$T$42"),Table1[[#This Row],[r]],FALSE))</f>
        <v>0</v>
      </c>
      <c r="AE287" s="72">
        <f>IF(VLOOKUP(Table1[[#This Row],[sheet]],Prg!$A$7:$J$31,10,FALSE)="","",VLOOKUP(Table1[[#This Row],[sheet]],Prg!$A$7:$J$31,10,FALSE)*1)</f>
        <v>1</v>
      </c>
      <c r="AF287" s="72" t="str">
        <f>VLOOKUP(Table1[[#This Row],[sheet]],Prg!$A$7:$J$31,5,FALSE)</f>
        <v>BOLIVIA</v>
      </c>
      <c r="AG287" s="72">
        <f>ROW()</f>
        <v>287</v>
      </c>
    </row>
    <row r="288" spans="24:33" hidden="1" x14ac:dyDescent="0.35">
      <c r="X288" s="66">
        <v>2</v>
      </c>
      <c r="Y288" s="66" t="s">
        <v>497</v>
      </c>
      <c r="Z288" s="66" t="s">
        <v>20</v>
      </c>
      <c r="AA288" s="66" t="str">
        <f>IF(OR(VLOOKUP(Table1[[#This Row],[sheet]],Prg!$A$7:$F$31,6,FALSE)=Prg!$O$2,VLOOKUP(Table1[[#This Row],[sheet]],Prg!$A$7:$F$31,6,FALSE)=Prg!$O$3),"Yes","No")</f>
        <v>Yes</v>
      </c>
      <c r="AB288" s="66">
        <v>2025</v>
      </c>
      <c r="AC288" s="72">
        <v>18</v>
      </c>
      <c r="AD288" s="66">
        <f ca="1">IF(ISERROR(VLOOKUP(Table1[[#This Row],[item]],INDIRECT("'"&amp;Table1[[#This Row],[sheet]]&amp;"'!$A$8:$T$42"),Table1[[#This Row],[r]],FALSE)),"",VLOOKUP(Table1[[#This Row],[item]],INDIRECT("'"&amp;Table1[[#This Row],[sheet]]&amp;"'!$A$8:$T$42"),Table1[[#This Row],[r]],FALSE))</f>
        <v>0</v>
      </c>
      <c r="AE288" s="72">
        <f>IF(VLOOKUP(Table1[[#This Row],[sheet]],Prg!$A$7:$J$31,10,FALSE)="","",VLOOKUP(Table1[[#This Row],[sheet]],Prg!$A$7:$J$31,10,FALSE)*1)</f>
        <v>1</v>
      </c>
      <c r="AF288" s="72" t="str">
        <f>VLOOKUP(Table1[[#This Row],[sheet]],Prg!$A$7:$J$31,5,FALSE)</f>
        <v>BOLIVIA</v>
      </c>
      <c r="AG288" s="72">
        <f>ROW()</f>
        <v>288</v>
      </c>
    </row>
    <row r="289" spans="24:33" hidden="1" x14ac:dyDescent="0.35">
      <c r="X289" s="66">
        <v>2</v>
      </c>
      <c r="Y289" s="66" t="s">
        <v>498</v>
      </c>
      <c r="Z289" s="66" t="s">
        <v>466</v>
      </c>
      <c r="AA289" s="66" t="str">
        <f>IF(OR(VLOOKUP(Table1[[#This Row],[sheet]],Prg!$A$7:$F$31,6,FALSE)=Prg!$O$2,VLOOKUP(Table1[[#This Row],[sheet]],Prg!$A$7:$F$31,6,FALSE)=Prg!$O$3),"Yes","No")</f>
        <v>Yes</v>
      </c>
      <c r="AB289" s="66">
        <v>2025</v>
      </c>
      <c r="AC289" s="72">
        <v>18</v>
      </c>
      <c r="AD289" s="66">
        <f ca="1">IF(ISERROR(VLOOKUP(Table1[[#This Row],[item]],INDIRECT("'"&amp;Table1[[#This Row],[sheet]]&amp;"'!$A$8:$T$42"),Table1[[#This Row],[r]],FALSE)),"",VLOOKUP(Table1[[#This Row],[item]],INDIRECT("'"&amp;Table1[[#This Row],[sheet]]&amp;"'!$A$8:$T$42"),Table1[[#This Row],[r]],FALSE))</f>
        <v>0</v>
      </c>
      <c r="AE289" s="72">
        <f>IF(VLOOKUP(Table1[[#This Row],[sheet]],Prg!$A$7:$J$31,10,FALSE)="","",VLOOKUP(Table1[[#This Row],[sheet]],Prg!$A$7:$J$31,10,FALSE)*1)</f>
        <v>1</v>
      </c>
      <c r="AF289" s="72" t="str">
        <f>VLOOKUP(Table1[[#This Row],[sheet]],Prg!$A$7:$J$31,5,FALSE)</f>
        <v>BOLIVIA</v>
      </c>
      <c r="AG289" s="72">
        <f>ROW()</f>
        <v>289</v>
      </c>
    </row>
    <row r="290" spans="24:33" hidden="1" x14ac:dyDescent="0.35">
      <c r="X290" s="66">
        <v>2</v>
      </c>
      <c r="Y290" s="66" t="s">
        <v>499</v>
      </c>
      <c r="Z290" s="66" t="s">
        <v>21</v>
      </c>
      <c r="AA290" s="66" t="str">
        <f>IF(OR(VLOOKUP(Table1[[#This Row],[sheet]],Prg!$A$7:$F$31,6,FALSE)=Prg!$O$2,VLOOKUP(Table1[[#This Row],[sheet]],Prg!$A$7:$F$31,6,FALSE)=Prg!$O$3),"Yes","No")</f>
        <v>Yes</v>
      </c>
      <c r="AB290" s="66">
        <v>2025</v>
      </c>
      <c r="AC290" s="72">
        <v>18</v>
      </c>
      <c r="AD290" s="66">
        <f ca="1">IF(ISERROR(VLOOKUP(Table1[[#This Row],[item]],INDIRECT("'"&amp;Table1[[#This Row],[sheet]]&amp;"'!$A$8:$T$42"),Table1[[#This Row],[r]],FALSE)),"",VLOOKUP(Table1[[#This Row],[item]],INDIRECT("'"&amp;Table1[[#This Row],[sheet]]&amp;"'!$A$8:$T$42"),Table1[[#This Row],[r]],FALSE))</f>
        <v>2000</v>
      </c>
      <c r="AE290" s="72">
        <f>IF(VLOOKUP(Table1[[#This Row],[sheet]],Prg!$A$7:$J$31,10,FALSE)="","",VLOOKUP(Table1[[#This Row],[sheet]],Prg!$A$7:$J$31,10,FALSE)*1)</f>
        <v>1</v>
      </c>
      <c r="AF290" s="72" t="str">
        <f>VLOOKUP(Table1[[#This Row],[sheet]],Prg!$A$7:$J$31,5,FALSE)</f>
        <v>BOLIVIA</v>
      </c>
      <c r="AG290" s="72">
        <f>ROW()</f>
        <v>290</v>
      </c>
    </row>
    <row r="291" spans="24:33" hidden="1" x14ac:dyDescent="0.35">
      <c r="X291" s="66">
        <v>2</v>
      </c>
      <c r="Y291" s="66" t="s">
        <v>500</v>
      </c>
      <c r="Z291" s="66" t="s">
        <v>22</v>
      </c>
      <c r="AA291" s="66" t="str">
        <f>IF(OR(VLOOKUP(Table1[[#This Row],[sheet]],Prg!$A$7:$F$31,6,FALSE)=Prg!$O$2,VLOOKUP(Table1[[#This Row],[sheet]],Prg!$A$7:$F$31,6,FALSE)=Prg!$O$3),"Yes","No")</f>
        <v>Yes</v>
      </c>
      <c r="AB291" s="66">
        <v>2025</v>
      </c>
      <c r="AC291" s="72">
        <v>18</v>
      </c>
      <c r="AD291" s="66">
        <f ca="1">IF(ISERROR(VLOOKUP(Table1[[#This Row],[item]],INDIRECT("'"&amp;Table1[[#This Row],[sheet]]&amp;"'!$A$8:$T$42"),Table1[[#This Row],[r]],FALSE)),"",VLOOKUP(Table1[[#This Row],[item]],INDIRECT("'"&amp;Table1[[#This Row],[sheet]]&amp;"'!$A$8:$T$42"),Table1[[#This Row],[r]],FALSE))</f>
        <v>0</v>
      </c>
      <c r="AE291" s="72">
        <f>IF(VLOOKUP(Table1[[#This Row],[sheet]],Prg!$A$7:$J$31,10,FALSE)="","",VLOOKUP(Table1[[#This Row],[sheet]],Prg!$A$7:$J$31,10,FALSE)*1)</f>
        <v>1</v>
      </c>
      <c r="AF291" s="72" t="str">
        <f>VLOOKUP(Table1[[#This Row],[sheet]],Prg!$A$7:$J$31,5,FALSE)</f>
        <v>BOLIVIA</v>
      </c>
      <c r="AG291" s="72">
        <f>ROW()</f>
        <v>291</v>
      </c>
    </row>
    <row r="292" spans="24:33" hidden="1" x14ac:dyDescent="0.35">
      <c r="X292" s="66">
        <v>2</v>
      </c>
      <c r="Y292" s="66" t="s">
        <v>501</v>
      </c>
      <c r="Z292" s="66" t="s">
        <v>23</v>
      </c>
      <c r="AA292" s="66" t="str">
        <f>IF(OR(VLOOKUP(Table1[[#This Row],[sheet]],Prg!$A$7:$F$31,6,FALSE)=Prg!$O$2,VLOOKUP(Table1[[#This Row],[sheet]],Prg!$A$7:$F$31,6,FALSE)=Prg!$O$3),"Yes","No")</f>
        <v>Yes</v>
      </c>
      <c r="AB292" s="66">
        <v>2025</v>
      </c>
      <c r="AC292" s="72">
        <v>18</v>
      </c>
      <c r="AD292" s="66">
        <f ca="1">IF(ISERROR(VLOOKUP(Table1[[#This Row],[item]],INDIRECT("'"&amp;Table1[[#This Row],[sheet]]&amp;"'!$A$8:$T$42"),Table1[[#This Row],[r]],FALSE)),"",VLOOKUP(Table1[[#This Row],[item]],INDIRECT("'"&amp;Table1[[#This Row],[sheet]]&amp;"'!$A$8:$T$42"),Table1[[#This Row],[r]],FALSE))</f>
        <v>2000</v>
      </c>
      <c r="AE292" s="72">
        <f>IF(VLOOKUP(Table1[[#This Row],[sheet]],Prg!$A$7:$J$31,10,FALSE)="","",VLOOKUP(Table1[[#This Row],[sheet]],Prg!$A$7:$J$31,10,FALSE)*1)</f>
        <v>1</v>
      </c>
      <c r="AF292" s="72" t="str">
        <f>VLOOKUP(Table1[[#This Row],[sheet]],Prg!$A$7:$J$31,5,FALSE)</f>
        <v>BOLIVIA</v>
      </c>
      <c r="AG292" s="72">
        <f>ROW()</f>
        <v>292</v>
      </c>
    </row>
    <row r="293" spans="24:33" hidden="1" x14ac:dyDescent="0.35">
      <c r="X293" s="66">
        <v>2</v>
      </c>
      <c r="Y293" s="66" t="s">
        <v>502</v>
      </c>
      <c r="Z293" s="66" t="s">
        <v>467</v>
      </c>
      <c r="AA293" s="66" t="str">
        <f>IF(OR(VLOOKUP(Table1[[#This Row],[sheet]],Prg!$A$7:$F$31,6,FALSE)=Prg!$O$2,VLOOKUP(Table1[[#This Row],[sheet]],Prg!$A$7:$F$31,6,FALSE)=Prg!$O$3),"Yes","No")</f>
        <v>Yes</v>
      </c>
      <c r="AB293" s="66">
        <v>2025</v>
      </c>
      <c r="AC293" s="72">
        <v>18</v>
      </c>
      <c r="AD293" s="66">
        <f ca="1">IF(ISERROR(VLOOKUP(Table1[[#This Row],[item]],INDIRECT("'"&amp;Table1[[#This Row],[sheet]]&amp;"'!$A$8:$T$42"),Table1[[#This Row],[r]],FALSE)),"",VLOOKUP(Table1[[#This Row],[item]],INDIRECT("'"&amp;Table1[[#This Row],[sheet]]&amp;"'!$A$8:$T$42"),Table1[[#This Row],[r]],FALSE))</f>
        <v>0</v>
      </c>
      <c r="AE293" s="72">
        <f>IF(VLOOKUP(Table1[[#This Row],[sheet]],Prg!$A$7:$J$31,10,FALSE)="","",VLOOKUP(Table1[[#This Row],[sheet]],Prg!$A$7:$J$31,10,FALSE)*1)</f>
        <v>1</v>
      </c>
      <c r="AF293" s="72" t="str">
        <f>VLOOKUP(Table1[[#This Row],[sheet]],Prg!$A$7:$J$31,5,FALSE)</f>
        <v>BOLIVIA</v>
      </c>
      <c r="AG293" s="72">
        <f>ROW()</f>
        <v>293</v>
      </c>
    </row>
    <row r="294" spans="24:33" hidden="1" x14ac:dyDescent="0.35">
      <c r="X294" s="66">
        <v>2</v>
      </c>
      <c r="Y294" s="66" t="s">
        <v>473</v>
      </c>
      <c r="Z294" s="66" t="s">
        <v>1</v>
      </c>
      <c r="AA294" s="66" t="str">
        <f>IF(OR(VLOOKUP(Table1[[#This Row],[sheet]],Prg!$A$7:$F$31,6,FALSE)=Prg!$O$2,VLOOKUP(Table1[[#This Row],[sheet]],Prg!$A$7:$F$31,6,FALSE)=Prg!$O$3),"Yes","No")</f>
        <v>Yes</v>
      </c>
      <c r="AB294" s="66">
        <v>2025</v>
      </c>
      <c r="AC294" s="72">
        <v>18</v>
      </c>
      <c r="AD294" s="66">
        <f ca="1">IF(ISERROR(VLOOKUP(Table1[[#This Row],[item]],INDIRECT("'"&amp;Table1[[#This Row],[sheet]]&amp;"'!$A$8:$T$42"),Table1[[#This Row],[r]],FALSE)),"",VLOOKUP(Table1[[#This Row],[item]],INDIRECT("'"&amp;Table1[[#This Row],[sheet]]&amp;"'!$A$8:$T$42"),Table1[[#This Row],[r]],FALSE))</f>
        <v>41196</v>
      </c>
      <c r="AE294" s="72">
        <f>IF(VLOOKUP(Table1[[#This Row],[sheet]],Prg!$A$7:$J$31,10,FALSE)="","",VLOOKUP(Table1[[#This Row],[sheet]],Prg!$A$7:$J$31,10,FALSE)*1)</f>
        <v>1</v>
      </c>
      <c r="AF294" s="72" t="str">
        <f>VLOOKUP(Table1[[#This Row],[sheet]],Prg!$A$7:$J$31,5,FALSE)</f>
        <v>BOLIVIA</v>
      </c>
      <c r="AG294" s="72">
        <f>ROW()</f>
        <v>294</v>
      </c>
    </row>
    <row r="295" spans="24:33" hidden="1" x14ac:dyDescent="0.35">
      <c r="X295" s="66">
        <v>2</v>
      </c>
      <c r="Y295" s="66" t="s">
        <v>474</v>
      </c>
      <c r="Z295" s="66" t="s">
        <v>24</v>
      </c>
      <c r="AA295" s="66" t="str">
        <f>IF(OR(VLOOKUP(Table1[[#This Row],[sheet]],Prg!$A$7:$F$31,6,FALSE)=Prg!$O$2,VLOOKUP(Table1[[#This Row],[sheet]],Prg!$A$7:$F$31,6,FALSE)=Prg!$O$3),"Yes","No")</f>
        <v>Yes</v>
      </c>
      <c r="AB295" s="66">
        <v>2025</v>
      </c>
      <c r="AC295" s="72">
        <v>18</v>
      </c>
      <c r="AD295" s="66">
        <f ca="1">IF(ISERROR(VLOOKUP(Table1[[#This Row],[item]],INDIRECT("'"&amp;Table1[[#This Row],[sheet]]&amp;"'!$A$8:$T$42"),Table1[[#This Row],[r]],FALSE)),"",VLOOKUP(Table1[[#This Row],[item]],INDIRECT("'"&amp;Table1[[#This Row],[sheet]]&amp;"'!$A$8:$T$42"),Table1[[#This Row],[r]],FALSE))</f>
        <v>2500</v>
      </c>
      <c r="AE295" s="72">
        <f>IF(VLOOKUP(Table1[[#This Row],[sheet]],Prg!$A$7:$J$31,10,FALSE)="","",VLOOKUP(Table1[[#This Row],[sheet]],Prg!$A$7:$J$31,10,FALSE)*1)</f>
        <v>1</v>
      </c>
      <c r="AF295" s="72" t="str">
        <f>VLOOKUP(Table1[[#This Row],[sheet]],Prg!$A$7:$J$31,5,FALSE)</f>
        <v>BOLIVIA</v>
      </c>
      <c r="AG295" s="72">
        <f>ROW()</f>
        <v>295</v>
      </c>
    </row>
    <row r="296" spans="24:33" hidden="1" x14ac:dyDescent="0.35">
      <c r="X296" s="66">
        <v>2</v>
      </c>
      <c r="Y296" s="66" t="s">
        <v>477</v>
      </c>
      <c r="Z296" s="66" t="s">
        <v>25</v>
      </c>
      <c r="AA296" s="66" t="str">
        <f>IF(OR(VLOOKUP(Table1[[#This Row],[sheet]],Prg!$A$7:$F$31,6,FALSE)=Prg!$O$2,VLOOKUP(Table1[[#This Row],[sheet]],Prg!$A$7:$F$31,6,FALSE)=Prg!$O$3),"Yes","No")</f>
        <v>Yes</v>
      </c>
      <c r="AB296" s="66">
        <v>2025</v>
      </c>
      <c r="AC296" s="72">
        <v>18</v>
      </c>
      <c r="AD296" s="66">
        <f ca="1">IF(ISERROR(VLOOKUP(Table1[[#This Row],[item]],INDIRECT("'"&amp;Table1[[#This Row],[sheet]]&amp;"'!$A$8:$T$42"),Table1[[#This Row],[r]],FALSE)),"",VLOOKUP(Table1[[#This Row],[item]],INDIRECT("'"&amp;Table1[[#This Row],[sheet]]&amp;"'!$A$8:$T$42"),Table1[[#This Row],[r]],FALSE))</f>
        <v>0</v>
      </c>
      <c r="AE296" s="72">
        <f>IF(VLOOKUP(Table1[[#This Row],[sheet]],Prg!$A$7:$J$31,10,FALSE)="","",VLOOKUP(Table1[[#This Row],[sheet]],Prg!$A$7:$J$31,10,FALSE)*1)</f>
        <v>1</v>
      </c>
      <c r="AF296" s="72" t="str">
        <f>VLOOKUP(Table1[[#This Row],[sheet]],Prg!$A$7:$J$31,5,FALSE)</f>
        <v>BOLIVIA</v>
      </c>
      <c r="AG296" s="72">
        <f>ROW()</f>
        <v>296</v>
      </c>
    </row>
    <row r="297" spans="24:33" hidden="1" x14ac:dyDescent="0.35">
      <c r="X297" s="66">
        <v>2</v>
      </c>
      <c r="Y297" s="66" t="s">
        <v>478</v>
      </c>
      <c r="Z297" s="66" t="s">
        <v>26</v>
      </c>
      <c r="AA297" s="66" t="str">
        <f>IF(OR(VLOOKUP(Table1[[#This Row],[sheet]],Prg!$A$7:$F$31,6,FALSE)=Prg!$O$2,VLOOKUP(Table1[[#This Row],[sheet]],Prg!$A$7:$F$31,6,FALSE)=Prg!$O$3),"Yes","No")</f>
        <v>Yes</v>
      </c>
      <c r="AB297" s="66">
        <v>2025</v>
      </c>
      <c r="AC297" s="72">
        <v>18</v>
      </c>
      <c r="AD297" s="66">
        <f ca="1">IF(ISERROR(VLOOKUP(Table1[[#This Row],[item]],INDIRECT("'"&amp;Table1[[#This Row],[sheet]]&amp;"'!$A$8:$T$42"),Table1[[#This Row],[r]],FALSE)),"",VLOOKUP(Table1[[#This Row],[item]],INDIRECT("'"&amp;Table1[[#This Row],[sheet]]&amp;"'!$A$8:$T$42"),Table1[[#This Row],[r]],FALSE))</f>
        <v>2500</v>
      </c>
      <c r="AE297" s="72">
        <f>IF(VLOOKUP(Table1[[#This Row],[sheet]],Prg!$A$7:$J$31,10,FALSE)="","",VLOOKUP(Table1[[#This Row],[sheet]],Prg!$A$7:$J$31,10,FALSE)*1)</f>
        <v>1</v>
      </c>
      <c r="AF297" s="72" t="str">
        <f>VLOOKUP(Table1[[#This Row],[sheet]],Prg!$A$7:$J$31,5,FALSE)</f>
        <v>BOLIVIA</v>
      </c>
      <c r="AG297" s="72">
        <f>ROW()</f>
        <v>297</v>
      </c>
    </row>
    <row r="298" spans="24:33" hidden="1" x14ac:dyDescent="0.35">
      <c r="X298" s="66">
        <v>2</v>
      </c>
      <c r="Y298" s="66" t="s">
        <v>479</v>
      </c>
      <c r="Z298" s="66" t="s">
        <v>27</v>
      </c>
      <c r="AA298" s="66" t="str">
        <f>IF(OR(VLOOKUP(Table1[[#This Row],[sheet]],Prg!$A$7:$F$31,6,FALSE)=Prg!$O$2,VLOOKUP(Table1[[#This Row],[sheet]],Prg!$A$7:$F$31,6,FALSE)=Prg!$O$3),"Yes","No")</f>
        <v>Yes</v>
      </c>
      <c r="AB298" s="66">
        <v>2025</v>
      </c>
      <c r="AC298" s="72">
        <v>18</v>
      </c>
      <c r="AD298" s="66">
        <f ca="1">IF(ISERROR(VLOOKUP(Table1[[#This Row],[item]],INDIRECT("'"&amp;Table1[[#This Row],[sheet]]&amp;"'!$A$8:$T$42"),Table1[[#This Row],[r]],FALSE)),"",VLOOKUP(Table1[[#This Row],[item]],INDIRECT("'"&amp;Table1[[#This Row],[sheet]]&amp;"'!$A$8:$T$42"),Table1[[#This Row],[r]],FALSE))</f>
        <v>0</v>
      </c>
      <c r="AE298" s="72">
        <f>IF(VLOOKUP(Table1[[#This Row],[sheet]],Prg!$A$7:$J$31,10,FALSE)="","",VLOOKUP(Table1[[#This Row],[sheet]],Prg!$A$7:$J$31,10,FALSE)*1)</f>
        <v>1</v>
      </c>
      <c r="AF298" s="72" t="str">
        <f>VLOOKUP(Table1[[#This Row],[sheet]],Prg!$A$7:$J$31,5,FALSE)</f>
        <v>BOLIVIA</v>
      </c>
      <c r="AG298" s="72">
        <f>ROW()</f>
        <v>298</v>
      </c>
    </row>
    <row r="299" spans="24:33" hidden="1" x14ac:dyDescent="0.35">
      <c r="X299" s="66">
        <v>2</v>
      </c>
      <c r="Y299" s="66" t="s">
        <v>475</v>
      </c>
      <c r="Z299" s="66" t="s">
        <v>28</v>
      </c>
      <c r="AA299" s="66" t="str">
        <f>IF(OR(VLOOKUP(Table1[[#This Row],[sheet]],Prg!$A$7:$F$31,6,FALSE)=Prg!$O$2,VLOOKUP(Table1[[#This Row],[sheet]],Prg!$A$7:$F$31,6,FALSE)=Prg!$O$3),"Yes","No")</f>
        <v>Yes</v>
      </c>
      <c r="AB299" s="66">
        <v>2025</v>
      </c>
      <c r="AC299" s="72">
        <v>18</v>
      </c>
      <c r="AD299" s="66">
        <f ca="1">IF(ISERROR(VLOOKUP(Table1[[#This Row],[item]],INDIRECT("'"&amp;Table1[[#This Row],[sheet]]&amp;"'!$A$8:$T$42"),Table1[[#This Row],[r]],FALSE)),"",VLOOKUP(Table1[[#This Row],[item]],INDIRECT("'"&amp;Table1[[#This Row],[sheet]]&amp;"'!$A$8:$T$42"),Table1[[#This Row],[r]],FALSE))</f>
        <v>22896</v>
      </c>
      <c r="AE299" s="72">
        <f>IF(VLOOKUP(Table1[[#This Row],[sheet]],Prg!$A$7:$J$31,10,FALSE)="","",VLOOKUP(Table1[[#This Row],[sheet]],Prg!$A$7:$J$31,10,FALSE)*1)</f>
        <v>1</v>
      </c>
      <c r="AF299" s="72" t="str">
        <f>VLOOKUP(Table1[[#This Row],[sheet]],Prg!$A$7:$J$31,5,FALSE)</f>
        <v>BOLIVIA</v>
      </c>
      <c r="AG299" s="72">
        <f>ROW()</f>
        <v>299</v>
      </c>
    </row>
    <row r="300" spans="24:33" hidden="1" x14ac:dyDescent="0.35">
      <c r="X300" s="66">
        <v>2</v>
      </c>
      <c r="Y300" s="66" t="s">
        <v>480</v>
      </c>
      <c r="Z300" s="66" t="s">
        <v>29</v>
      </c>
      <c r="AA300" s="66" t="str">
        <f>IF(OR(VLOOKUP(Table1[[#This Row],[sheet]],Prg!$A$7:$F$31,6,FALSE)=Prg!$O$2,VLOOKUP(Table1[[#This Row],[sheet]],Prg!$A$7:$F$31,6,FALSE)=Prg!$O$3),"Yes","No")</f>
        <v>Yes</v>
      </c>
      <c r="AB300" s="66">
        <v>2025</v>
      </c>
      <c r="AC300" s="72">
        <v>18</v>
      </c>
      <c r="AD300" s="66">
        <f ca="1">IF(ISERROR(VLOOKUP(Table1[[#This Row],[item]],INDIRECT("'"&amp;Table1[[#This Row],[sheet]]&amp;"'!$A$8:$T$42"),Table1[[#This Row],[r]],FALSE)),"",VLOOKUP(Table1[[#This Row],[item]],INDIRECT("'"&amp;Table1[[#This Row],[sheet]]&amp;"'!$A$8:$T$42"),Table1[[#This Row],[r]],FALSE))</f>
        <v>2000</v>
      </c>
      <c r="AE300" s="72">
        <f>IF(VLOOKUP(Table1[[#This Row],[sheet]],Prg!$A$7:$J$31,10,FALSE)="","",VLOOKUP(Table1[[#This Row],[sheet]],Prg!$A$7:$J$31,10,FALSE)*1)</f>
        <v>1</v>
      </c>
      <c r="AF300" s="72" t="str">
        <f>VLOOKUP(Table1[[#This Row],[sheet]],Prg!$A$7:$J$31,5,FALSE)</f>
        <v>BOLIVIA</v>
      </c>
      <c r="AG300" s="72">
        <f>ROW()</f>
        <v>300</v>
      </c>
    </row>
    <row r="301" spans="24:33" hidden="1" x14ac:dyDescent="0.35">
      <c r="X301" s="66">
        <v>2</v>
      </c>
      <c r="Y301" s="66" t="s">
        <v>481</v>
      </c>
      <c r="Z301" s="66" t="s">
        <v>30</v>
      </c>
      <c r="AA301" s="66" t="str">
        <f>IF(OR(VLOOKUP(Table1[[#This Row],[sheet]],Prg!$A$7:$F$31,6,FALSE)=Prg!$O$2,VLOOKUP(Table1[[#This Row],[sheet]],Prg!$A$7:$F$31,6,FALSE)=Prg!$O$3),"Yes","No")</f>
        <v>Yes</v>
      </c>
      <c r="AB301" s="66">
        <v>2025</v>
      </c>
      <c r="AC301" s="72">
        <v>18</v>
      </c>
      <c r="AD301" s="66">
        <f ca="1">IF(ISERROR(VLOOKUP(Table1[[#This Row],[item]],INDIRECT("'"&amp;Table1[[#This Row],[sheet]]&amp;"'!$A$8:$T$42"),Table1[[#This Row],[r]],FALSE)),"",VLOOKUP(Table1[[#This Row],[item]],INDIRECT("'"&amp;Table1[[#This Row],[sheet]]&amp;"'!$A$8:$T$42"),Table1[[#This Row],[r]],FALSE))</f>
        <v>0</v>
      </c>
      <c r="AE301" s="72">
        <f>IF(VLOOKUP(Table1[[#This Row],[sheet]],Prg!$A$7:$J$31,10,FALSE)="","",VLOOKUP(Table1[[#This Row],[sheet]],Prg!$A$7:$J$31,10,FALSE)*1)</f>
        <v>1</v>
      </c>
      <c r="AF301" s="72" t="str">
        <f>VLOOKUP(Table1[[#This Row],[sheet]],Prg!$A$7:$J$31,5,FALSE)</f>
        <v>BOLIVIA</v>
      </c>
      <c r="AG301" s="72">
        <f>ROW()</f>
        <v>301</v>
      </c>
    </row>
    <row r="302" spans="24:33" hidden="1" x14ac:dyDescent="0.35">
      <c r="X302" s="66">
        <v>2</v>
      </c>
      <c r="Y302" s="66" t="s">
        <v>482</v>
      </c>
      <c r="Z302" s="66" t="s">
        <v>27</v>
      </c>
      <c r="AA302" s="66" t="str">
        <f>IF(OR(VLOOKUP(Table1[[#This Row],[sheet]],Prg!$A$7:$F$31,6,FALSE)=Prg!$O$2,VLOOKUP(Table1[[#This Row],[sheet]],Prg!$A$7:$F$31,6,FALSE)=Prg!$O$3),"Yes","No")</f>
        <v>Yes</v>
      </c>
      <c r="AB302" s="66">
        <v>2025</v>
      </c>
      <c r="AC302" s="72">
        <v>18</v>
      </c>
      <c r="AD302" s="66">
        <f ca="1">IF(ISERROR(VLOOKUP(Table1[[#This Row],[item]],INDIRECT("'"&amp;Table1[[#This Row],[sheet]]&amp;"'!$A$8:$T$42"),Table1[[#This Row],[r]],FALSE)),"",VLOOKUP(Table1[[#This Row],[item]],INDIRECT("'"&amp;Table1[[#This Row],[sheet]]&amp;"'!$A$8:$T$42"),Table1[[#This Row],[r]],FALSE))</f>
        <v>20896</v>
      </c>
      <c r="AE302" s="72">
        <f>IF(VLOOKUP(Table1[[#This Row],[sheet]],Prg!$A$7:$J$31,10,FALSE)="","",VLOOKUP(Table1[[#This Row],[sheet]],Prg!$A$7:$J$31,10,FALSE)*1)</f>
        <v>1</v>
      </c>
      <c r="AF302" s="72" t="str">
        <f>VLOOKUP(Table1[[#This Row],[sheet]],Prg!$A$7:$J$31,5,FALSE)</f>
        <v>BOLIVIA</v>
      </c>
      <c r="AG302" s="72">
        <f>ROW()</f>
        <v>302</v>
      </c>
    </row>
    <row r="303" spans="24:33" hidden="1" x14ac:dyDescent="0.35">
      <c r="X303" s="66">
        <v>2</v>
      </c>
      <c r="Y303" s="66" t="s">
        <v>476</v>
      </c>
      <c r="Z303" s="66" t="s">
        <v>469</v>
      </c>
      <c r="AA303" s="66" t="str">
        <f>IF(OR(VLOOKUP(Table1[[#This Row],[sheet]],Prg!$A$7:$F$31,6,FALSE)=Prg!$O$2,VLOOKUP(Table1[[#This Row],[sheet]],Prg!$A$7:$F$31,6,FALSE)=Prg!$O$3),"Yes","No")</f>
        <v>Yes</v>
      </c>
      <c r="AB303" s="66">
        <v>2025</v>
      </c>
      <c r="AC303" s="72">
        <v>18</v>
      </c>
      <c r="AD303" s="66">
        <f ca="1">IF(ISERROR(VLOOKUP(Table1[[#This Row],[item]],INDIRECT("'"&amp;Table1[[#This Row],[sheet]]&amp;"'!$A$8:$T$42"),Table1[[#This Row],[r]],FALSE)),"",VLOOKUP(Table1[[#This Row],[item]],INDIRECT("'"&amp;Table1[[#This Row],[sheet]]&amp;"'!$A$8:$T$42"),Table1[[#This Row],[r]],FALSE))</f>
        <v>15800</v>
      </c>
      <c r="AE303" s="72">
        <f>IF(VLOOKUP(Table1[[#This Row],[sheet]],Prg!$A$7:$J$31,10,FALSE)="","",VLOOKUP(Table1[[#This Row],[sheet]],Prg!$A$7:$J$31,10,FALSE)*1)</f>
        <v>1</v>
      </c>
      <c r="AF303" s="72" t="str">
        <f>VLOOKUP(Table1[[#This Row],[sheet]],Prg!$A$7:$J$31,5,FALSE)</f>
        <v>BOLIVIA</v>
      </c>
      <c r="AG303" s="72">
        <f>ROW()</f>
        <v>303</v>
      </c>
    </row>
    <row r="304" spans="24:33" hidden="1" x14ac:dyDescent="0.35">
      <c r="X304" s="66">
        <v>2</v>
      </c>
      <c r="Y304" s="66" t="s">
        <v>483</v>
      </c>
      <c r="Z304" s="66" t="s">
        <v>470</v>
      </c>
      <c r="AA304" s="66" t="str">
        <f>IF(OR(VLOOKUP(Table1[[#This Row],[sheet]],Prg!$A$7:$F$31,6,FALSE)=Prg!$O$2,VLOOKUP(Table1[[#This Row],[sheet]],Prg!$A$7:$F$31,6,FALSE)=Prg!$O$3),"Yes","No")</f>
        <v>Yes</v>
      </c>
      <c r="AB304" s="66">
        <v>2025</v>
      </c>
      <c r="AC304" s="72">
        <v>18</v>
      </c>
      <c r="AD304" s="66">
        <f ca="1">IF(ISERROR(VLOOKUP(Table1[[#This Row],[item]],INDIRECT("'"&amp;Table1[[#This Row],[sheet]]&amp;"'!$A$8:$T$42"),Table1[[#This Row],[r]],FALSE)),"",VLOOKUP(Table1[[#This Row],[item]],INDIRECT("'"&amp;Table1[[#This Row],[sheet]]&amp;"'!$A$8:$T$42"),Table1[[#This Row],[r]],FALSE))</f>
        <v>0</v>
      </c>
      <c r="AE304" s="72">
        <f>IF(VLOOKUP(Table1[[#This Row],[sheet]],Prg!$A$7:$J$31,10,FALSE)="","",VLOOKUP(Table1[[#This Row],[sheet]],Prg!$A$7:$J$31,10,FALSE)*1)</f>
        <v>1</v>
      </c>
      <c r="AF304" s="72" t="str">
        <f>VLOOKUP(Table1[[#This Row],[sheet]],Prg!$A$7:$J$31,5,FALSE)</f>
        <v>BOLIVIA</v>
      </c>
      <c r="AG304" s="72">
        <f>ROW()</f>
        <v>304</v>
      </c>
    </row>
    <row r="305" spans="24:33" hidden="1" x14ac:dyDescent="0.35">
      <c r="X305" s="66">
        <v>2</v>
      </c>
      <c r="Y305" s="66" t="s">
        <v>484</v>
      </c>
      <c r="Z305" s="66" t="s">
        <v>471</v>
      </c>
      <c r="AA305" s="66" t="str">
        <f>IF(OR(VLOOKUP(Table1[[#This Row],[sheet]],Prg!$A$7:$F$31,6,FALSE)=Prg!$O$2,VLOOKUP(Table1[[#This Row],[sheet]],Prg!$A$7:$F$31,6,FALSE)=Prg!$O$3),"Yes","No")</f>
        <v>Yes</v>
      </c>
      <c r="AB305" s="66">
        <v>2025</v>
      </c>
      <c r="AC305" s="72">
        <v>18</v>
      </c>
      <c r="AD305" s="66">
        <f ca="1">IF(ISERROR(VLOOKUP(Table1[[#This Row],[item]],INDIRECT("'"&amp;Table1[[#This Row],[sheet]]&amp;"'!$A$8:$T$42"),Table1[[#This Row],[r]],FALSE)),"",VLOOKUP(Table1[[#This Row],[item]],INDIRECT("'"&amp;Table1[[#This Row],[sheet]]&amp;"'!$A$8:$T$42"),Table1[[#This Row],[r]],FALSE))</f>
        <v>0</v>
      </c>
      <c r="AE305" s="72">
        <f>IF(VLOOKUP(Table1[[#This Row],[sheet]],Prg!$A$7:$J$31,10,FALSE)="","",VLOOKUP(Table1[[#This Row],[sheet]],Prg!$A$7:$J$31,10,FALSE)*1)</f>
        <v>1</v>
      </c>
      <c r="AF305" s="72" t="str">
        <f>VLOOKUP(Table1[[#This Row],[sheet]],Prg!$A$7:$J$31,5,FALSE)</f>
        <v>BOLIVIA</v>
      </c>
      <c r="AG305" s="72">
        <f>ROW()</f>
        <v>305</v>
      </c>
    </row>
    <row r="306" spans="24:33" hidden="1" x14ac:dyDescent="0.35">
      <c r="X306" s="66">
        <v>2</v>
      </c>
      <c r="Y306" s="66" t="s">
        <v>485</v>
      </c>
      <c r="Z306" s="66" t="s">
        <v>472</v>
      </c>
      <c r="AA306" s="66" t="str">
        <f>IF(OR(VLOOKUP(Table1[[#This Row],[sheet]],Prg!$A$7:$F$31,6,FALSE)=Prg!$O$2,VLOOKUP(Table1[[#This Row],[sheet]],Prg!$A$7:$F$31,6,FALSE)=Prg!$O$3),"Yes","No")</f>
        <v>Yes</v>
      </c>
      <c r="AB306" s="66">
        <v>2025</v>
      </c>
      <c r="AC306" s="72">
        <v>18</v>
      </c>
      <c r="AD306" s="66">
        <f ca="1">IF(ISERROR(VLOOKUP(Table1[[#This Row],[item]],INDIRECT("'"&amp;Table1[[#This Row],[sheet]]&amp;"'!$A$8:$T$42"),Table1[[#This Row],[r]],FALSE)),"",VLOOKUP(Table1[[#This Row],[item]],INDIRECT("'"&amp;Table1[[#This Row],[sheet]]&amp;"'!$A$8:$T$42"),Table1[[#This Row],[r]],FALSE))</f>
        <v>15800</v>
      </c>
      <c r="AE306" s="72">
        <f>IF(VLOOKUP(Table1[[#This Row],[sheet]],Prg!$A$7:$J$31,10,FALSE)="","",VLOOKUP(Table1[[#This Row],[sheet]],Prg!$A$7:$J$31,10,FALSE)*1)</f>
        <v>1</v>
      </c>
      <c r="AF306" s="72" t="str">
        <f>VLOOKUP(Table1[[#This Row],[sheet]],Prg!$A$7:$J$31,5,FALSE)</f>
        <v>BOLIVIA</v>
      </c>
      <c r="AG306" s="72">
        <f>ROW()</f>
        <v>306</v>
      </c>
    </row>
    <row r="307" spans="24:33" hidden="1" x14ac:dyDescent="0.35">
      <c r="X307" s="66">
        <v>2</v>
      </c>
      <c r="Y307" s="66" t="s">
        <v>486</v>
      </c>
      <c r="Z307" s="66" t="s">
        <v>31</v>
      </c>
      <c r="AA307" s="66" t="str">
        <f>IF(OR(VLOOKUP(Table1[[#This Row],[sheet]],Prg!$A$7:$F$31,6,FALSE)=Prg!$O$2,VLOOKUP(Table1[[#This Row],[sheet]],Prg!$A$7:$F$31,6,FALSE)=Prg!$O$3),"Yes","No")</f>
        <v>Yes</v>
      </c>
      <c r="AB307" s="66">
        <v>2025</v>
      </c>
      <c r="AC307" s="72">
        <v>18</v>
      </c>
      <c r="AD307" s="66">
        <f ca="1">IF(ISERROR(VLOOKUP(Table1[[#This Row],[item]],INDIRECT("'"&amp;Table1[[#This Row],[sheet]]&amp;"'!$A$8:$T$42"),Table1[[#This Row],[r]],FALSE)),"",VLOOKUP(Table1[[#This Row],[item]],INDIRECT("'"&amp;Table1[[#This Row],[sheet]]&amp;"'!$A$8:$T$42"),Table1[[#This Row],[r]],FALSE))</f>
        <v>0</v>
      </c>
      <c r="AE307" s="72">
        <f>IF(VLOOKUP(Table1[[#This Row],[sheet]],Prg!$A$7:$J$31,10,FALSE)="","",VLOOKUP(Table1[[#This Row],[sheet]],Prg!$A$7:$J$31,10,FALSE)*1)</f>
        <v>1</v>
      </c>
      <c r="AF307" s="72" t="str">
        <f>VLOOKUP(Table1[[#This Row],[sheet]],Prg!$A$7:$J$31,5,FALSE)</f>
        <v>BOLIVIA</v>
      </c>
      <c r="AG307" s="72">
        <f>ROW()</f>
        <v>307</v>
      </c>
    </row>
    <row r="308" spans="24:33" hidden="1" x14ac:dyDescent="0.35">
      <c r="X308" s="66">
        <v>2</v>
      </c>
      <c r="Y308" s="70" t="s">
        <v>487</v>
      </c>
      <c r="Z308" s="70" t="s">
        <v>12</v>
      </c>
      <c r="AA308" s="70" t="str">
        <f>IF(OR(VLOOKUP(Table1[[#This Row],[sheet]],Prg!$A$7:$F$31,6,FALSE)=Prg!$O$2,VLOOKUP(Table1[[#This Row],[sheet]],Prg!$A$7:$F$31,6,FALSE)=Prg!$O$3),"Yes","No")</f>
        <v>Yes</v>
      </c>
      <c r="AB308" s="70">
        <v>2026</v>
      </c>
      <c r="AC308" s="72">
        <v>19</v>
      </c>
      <c r="AD308" s="66">
        <f ca="1">IF(ISERROR(VLOOKUP(Table1[[#This Row],[item]],INDIRECT("'"&amp;Table1[[#This Row],[sheet]]&amp;"'!$A$8:$T$42"),Table1[[#This Row],[r]],FALSE)),"",VLOOKUP(Table1[[#This Row],[item]],INDIRECT("'"&amp;Table1[[#This Row],[sheet]]&amp;"'!$A$8:$T$42"),Table1[[#This Row],[r]],FALSE))</f>
        <v>39201</v>
      </c>
      <c r="AE308" s="72">
        <f>IF(VLOOKUP(Table1[[#This Row],[sheet]],Prg!$A$7:$J$31,10,FALSE)="","",VLOOKUP(Table1[[#This Row],[sheet]],Prg!$A$7:$J$31,10,FALSE)*1)</f>
        <v>1</v>
      </c>
      <c r="AF308" s="72" t="str">
        <f>VLOOKUP(Table1[[#This Row],[sheet]],Prg!$A$7:$J$31,5,FALSE)</f>
        <v>BOLIVIA</v>
      </c>
      <c r="AG308" s="72">
        <f>ROW()</f>
        <v>308</v>
      </c>
    </row>
    <row r="309" spans="24:33" hidden="1" x14ac:dyDescent="0.35">
      <c r="X309" s="66">
        <v>2</v>
      </c>
      <c r="Y309" s="66" t="s">
        <v>488</v>
      </c>
      <c r="Z309" s="66" t="s">
        <v>13</v>
      </c>
      <c r="AA309" s="66" t="str">
        <f>IF(OR(VLOOKUP(Table1[[#This Row],[sheet]],Prg!$A$7:$F$31,6,FALSE)=Prg!$O$2,VLOOKUP(Table1[[#This Row],[sheet]],Prg!$A$7:$F$31,6,FALSE)=Prg!$O$3),"Yes","No")</f>
        <v>Yes</v>
      </c>
      <c r="AB309" s="66">
        <v>2026</v>
      </c>
      <c r="AC309" s="72">
        <v>19</v>
      </c>
      <c r="AD309" s="66">
        <f ca="1">IF(ISERROR(VLOOKUP(Table1[[#This Row],[item]],INDIRECT("'"&amp;Table1[[#This Row],[sheet]]&amp;"'!$A$8:$T$42"),Table1[[#This Row],[r]],FALSE)),"",VLOOKUP(Table1[[#This Row],[item]],INDIRECT("'"&amp;Table1[[#This Row],[sheet]]&amp;"'!$A$8:$T$42"),Table1[[#This Row],[r]],FALSE))</f>
        <v>2500</v>
      </c>
      <c r="AE309" s="72">
        <f>IF(VLOOKUP(Table1[[#This Row],[sheet]],Prg!$A$7:$J$31,10,FALSE)="","",VLOOKUP(Table1[[#This Row],[sheet]],Prg!$A$7:$J$31,10,FALSE)*1)</f>
        <v>1</v>
      </c>
      <c r="AF309" s="72" t="str">
        <f>VLOOKUP(Table1[[#This Row],[sheet]],Prg!$A$7:$J$31,5,FALSE)</f>
        <v>BOLIVIA</v>
      </c>
      <c r="AG309" s="72">
        <f>ROW()</f>
        <v>309</v>
      </c>
    </row>
    <row r="310" spans="24:33" hidden="1" x14ac:dyDescent="0.35">
      <c r="X310" s="66">
        <v>2</v>
      </c>
      <c r="Y310" s="66" t="s">
        <v>489</v>
      </c>
      <c r="Z310" s="66" t="s">
        <v>14</v>
      </c>
      <c r="AA310" s="66" t="str">
        <f>IF(OR(VLOOKUP(Table1[[#This Row],[sheet]],Prg!$A$7:$F$31,6,FALSE)=Prg!$O$2,VLOOKUP(Table1[[#This Row],[sheet]],Prg!$A$7:$F$31,6,FALSE)=Prg!$O$3),"Yes","No")</f>
        <v>Yes</v>
      </c>
      <c r="AB310" s="66">
        <v>2026</v>
      </c>
      <c r="AC310" s="72">
        <v>19</v>
      </c>
      <c r="AD310" s="66">
        <f ca="1">IF(ISERROR(VLOOKUP(Table1[[#This Row],[item]],INDIRECT("'"&amp;Table1[[#This Row],[sheet]]&amp;"'!$A$8:$T$42"),Table1[[#This Row],[r]],FALSE)),"",VLOOKUP(Table1[[#This Row],[item]],INDIRECT("'"&amp;Table1[[#This Row],[sheet]]&amp;"'!$A$8:$T$42"),Table1[[#This Row],[r]],FALSE))</f>
        <v>20901</v>
      </c>
      <c r="AE310" s="72">
        <f>IF(VLOOKUP(Table1[[#This Row],[sheet]],Prg!$A$7:$J$31,10,FALSE)="","",VLOOKUP(Table1[[#This Row],[sheet]],Prg!$A$7:$J$31,10,FALSE)*1)</f>
        <v>1</v>
      </c>
      <c r="AF310" s="72" t="str">
        <f>VLOOKUP(Table1[[#This Row],[sheet]],Prg!$A$7:$J$31,5,FALSE)</f>
        <v>BOLIVIA</v>
      </c>
      <c r="AG310" s="72">
        <f>ROW()</f>
        <v>310</v>
      </c>
    </row>
    <row r="311" spans="24:33" hidden="1" x14ac:dyDescent="0.35">
      <c r="X311" s="66">
        <v>2</v>
      </c>
      <c r="Y311" s="66" t="s">
        <v>490</v>
      </c>
      <c r="Z311" s="66" t="s">
        <v>464</v>
      </c>
      <c r="AA311" s="66" t="str">
        <f>IF(OR(VLOOKUP(Table1[[#This Row],[sheet]],Prg!$A$7:$F$31,6,FALSE)=Prg!$O$2,VLOOKUP(Table1[[#This Row],[sheet]],Prg!$A$7:$F$31,6,FALSE)=Prg!$O$3),"Yes","No")</f>
        <v>Yes</v>
      </c>
      <c r="AB311" s="66">
        <v>2026</v>
      </c>
      <c r="AC311" s="72">
        <v>19</v>
      </c>
      <c r="AD311" s="66">
        <f ca="1">IF(ISERROR(VLOOKUP(Table1[[#This Row],[item]],INDIRECT("'"&amp;Table1[[#This Row],[sheet]]&amp;"'!$A$8:$T$42"),Table1[[#This Row],[r]],FALSE)),"",VLOOKUP(Table1[[#This Row],[item]],INDIRECT("'"&amp;Table1[[#This Row],[sheet]]&amp;"'!$A$8:$T$42"),Table1[[#This Row],[r]],FALSE))</f>
        <v>15800</v>
      </c>
      <c r="AE311" s="72">
        <f>IF(VLOOKUP(Table1[[#This Row],[sheet]],Prg!$A$7:$J$31,10,FALSE)="","",VLOOKUP(Table1[[#This Row],[sheet]],Prg!$A$7:$J$31,10,FALSE)*1)</f>
        <v>1</v>
      </c>
      <c r="AF311" s="72" t="str">
        <f>VLOOKUP(Table1[[#This Row],[sheet]],Prg!$A$7:$J$31,5,FALSE)</f>
        <v>BOLIVIA</v>
      </c>
      <c r="AG311" s="72">
        <f>ROW()</f>
        <v>311</v>
      </c>
    </row>
    <row r="312" spans="24:33" hidden="1" x14ac:dyDescent="0.35">
      <c r="X312" s="66">
        <v>2</v>
      </c>
      <c r="Y312" s="66" t="s">
        <v>491</v>
      </c>
      <c r="Z312" s="66" t="s">
        <v>15</v>
      </c>
      <c r="AA312" s="66" t="str">
        <f>IF(OR(VLOOKUP(Table1[[#This Row],[sheet]],Prg!$A$7:$F$31,6,FALSE)=Prg!$O$2,VLOOKUP(Table1[[#This Row],[sheet]],Prg!$A$7:$F$31,6,FALSE)=Prg!$O$3),"Yes","No")</f>
        <v>Yes</v>
      </c>
      <c r="AB312" s="66">
        <v>2026</v>
      </c>
      <c r="AC312" s="72">
        <v>19</v>
      </c>
      <c r="AD312" s="66">
        <f ca="1">IF(ISERROR(VLOOKUP(Table1[[#This Row],[item]],INDIRECT("'"&amp;Table1[[#This Row],[sheet]]&amp;"'!$A$8:$T$42"),Table1[[#This Row],[r]],FALSE)),"",VLOOKUP(Table1[[#This Row],[item]],INDIRECT("'"&amp;Table1[[#This Row],[sheet]]&amp;"'!$A$8:$T$42"),Table1[[#This Row],[r]],FALSE))</f>
        <v>0</v>
      </c>
      <c r="AE312" s="72">
        <f>IF(VLOOKUP(Table1[[#This Row],[sheet]],Prg!$A$7:$J$31,10,FALSE)="","",VLOOKUP(Table1[[#This Row],[sheet]],Prg!$A$7:$J$31,10,FALSE)*1)</f>
        <v>1</v>
      </c>
      <c r="AF312" s="72" t="str">
        <f>VLOOKUP(Table1[[#This Row],[sheet]],Prg!$A$7:$J$31,5,FALSE)</f>
        <v>BOLIVIA</v>
      </c>
      <c r="AG312" s="72">
        <f>ROW()</f>
        <v>312</v>
      </c>
    </row>
    <row r="313" spans="24:33" hidden="1" x14ac:dyDescent="0.35">
      <c r="X313" s="66">
        <v>2</v>
      </c>
      <c r="Y313" s="66" t="s">
        <v>492</v>
      </c>
      <c r="Z313" s="66" t="s">
        <v>16</v>
      </c>
      <c r="AA313" s="66" t="str">
        <f>IF(OR(VLOOKUP(Table1[[#This Row],[sheet]],Prg!$A$7:$F$31,6,FALSE)=Prg!$O$2,VLOOKUP(Table1[[#This Row],[sheet]],Prg!$A$7:$F$31,6,FALSE)=Prg!$O$3),"Yes","No")</f>
        <v>Yes</v>
      </c>
      <c r="AB313" s="66">
        <v>2026</v>
      </c>
      <c r="AC313" s="72">
        <v>19</v>
      </c>
      <c r="AD313" s="66">
        <f ca="1">IF(ISERROR(VLOOKUP(Table1[[#This Row],[item]],INDIRECT("'"&amp;Table1[[#This Row],[sheet]]&amp;"'!$A$8:$T$42"),Table1[[#This Row],[r]],FALSE)),"",VLOOKUP(Table1[[#This Row],[item]],INDIRECT("'"&amp;Table1[[#This Row],[sheet]]&amp;"'!$A$8:$T$42"),Table1[[#This Row],[r]],FALSE))</f>
        <v>0</v>
      </c>
      <c r="AE313" s="72">
        <f>IF(VLOOKUP(Table1[[#This Row],[sheet]],Prg!$A$7:$J$31,10,FALSE)="","",VLOOKUP(Table1[[#This Row],[sheet]],Prg!$A$7:$J$31,10,FALSE)*1)</f>
        <v>1</v>
      </c>
      <c r="AF313" s="72" t="str">
        <f>VLOOKUP(Table1[[#This Row],[sheet]],Prg!$A$7:$J$31,5,FALSE)</f>
        <v>BOLIVIA</v>
      </c>
      <c r="AG313" s="72">
        <f>ROW()</f>
        <v>313</v>
      </c>
    </row>
    <row r="314" spans="24:33" hidden="1" x14ac:dyDescent="0.35">
      <c r="X314" s="66">
        <v>2</v>
      </c>
      <c r="Y314" s="66" t="s">
        <v>493</v>
      </c>
      <c r="Z314" s="66" t="s">
        <v>17</v>
      </c>
      <c r="AA314" s="66" t="str">
        <f>IF(OR(VLOOKUP(Table1[[#This Row],[sheet]],Prg!$A$7:$F$31,6,FALSE)=Prg!$O$2,VLOOKUP(Table1[[#This Row],[sheet]],Prg!$A$7:$F$31,6,FALSE)=Prg!$O$3),"Yes","No")</f>
        <v>Yes</v>
      </c>
      <c r="AB314" s="66">
        <v>2026</v>
      </c>
      <c r="AC314" s="72">
        <v>19</v>
      </c>
      <c r="AD314" s="66">
        <f ca="1">IF(ISERROR(VLOOKUP(Table1[[#This Row],[item]],INDIRECT("'"&amp;Table1[[#This Row],[sheet]]&amp;"'!$A$8:$T$42"),Table1[[#This Row],[r]],FALSE)),"",VLOOKUP(Table1[[#This Row],[item]],INDIRECT("'"&amp;Table1[[#This Row],[sheet]]&amp;"'!$A$8:$T$42"),Table1[[#This Row],[r]],FALSE))</f>
        <v>0</v>
      </c>
      <c r="AE314" s="72">
        <f>IF(VLOOKUP(Table1[[#This Row],[sheet]],Prg!$A$7:$J$31,10,FALSE)="","",VLOOKUP(Table1[[#This Row],[sheet]],Prg!$A$7:$J$31,10,FALSE)*1)</f>
        <v>1</v>
      </c>
      <c r="AF314" s="72" t="str">
        <f>VLOOKUP(Table1[[#This Row],[sheet]],Prg!$A$7:$J$31,5,FALSE)</f>
        <v>BOLIVIA</v>
      </c>
      <c r="AG314" s="72">
        <f>ROW()</f>
        <v>314</v>
      </c>
    </row>
    <row r="315" spans="24:33" hidden="1" x14ac:dyDescent="0.35">
      <c r="X315" s="66">
        <v>2</v>
      </c>
      <c r="Y315" s="66" t="s">
        <v>494</v>
      </c>
      <c r="Z315" s="66" t="s">
        <v>465</v>
      </c>
      <c r="AA315" s="66" t="str">
        <f>IF(OR(VLOOKUP(Table1[[#This Row],[sheet]],Prg!$A$7:$F$31,6,FALSE)=Prg!$O$2,VLOOKUP(Table1[[#This Row],[sheet]],Prg!$A$7:$F$31,6,FALSE)=Prg!$O$3),"Yes","No")</f>
        <v>Yes</v>
      </c>
      <c r="AB315" s="66">
        <v>2026</v>
      </c>
      <c r="AC315" s="72">
        <v>19</v>
      </c>
      <c r="AD315" s="66">
        <f ca="1">IF(ISERROR(VLOOKUP(Table1[[#This Row],[item]],INDIRECT("'"&amp;Table1[[#This Row],[sheet]]&amp;"'!$A$8:$T$42"),Table1[[#This Row],[r]],FALSE)),"",VLOOKUP(Table1[[#This Row],[item]],INDIRECT("'"&amp;Table1[[#This Row],[sheet]]&amp;"'!$A$8:$T$42"),Table1[[#This Row],[r]],FALSE))</f>
        <v>0</v>
      </c>
      <c r="AE315" s="72">
        <f>IF(VLOOKUP(Table1[[#This Row],[sheet]],Prg!$A$7:$J$31,10,FALSE)="","",VLOOKUP(Table1[[#This Row],[sheet]],Prg!$A$7:$J$31,10,FALSE)*1)</f>
        <v>1</v>
      </c>
      <c r="AF315" s="72" t="str">
        <f>VLOOKUP(Table1[[#This Row],[sheet]],Prg!$A$7:$J$31,5,FALSE)</f>
        <v>BOLIVIA</v>
      </c>
      <c r="AG315" s="72">
        <f>ROW()</f>
        <v>315</v>
      </c>
    </row>
    <row r="316" spans="24:33" hidden="1" x14ac:dyDescent="0.35">
      <c r="X316" s="66">
        <v>2</v>
      </c>
      <c r="Y316" s="66" t="s">
        <v>495</v>
      </c>
      <c r="Z316" s="66" t="s">
        <v>18</v>
      </c>
      <c r="AA316" s="66" t="str">
        <f>IF(OR(VLOOKUP(Table1[[#This Row],[sheet]],Prg!$A$7:$F$31,6,FALSE)=Prg!$O$2,VLOOKUP(Table1[[#This Row],[sheet]],Prg!$A$7:$F$31,6,FALSE)=Prg!$O$3),"Yes","No")</f>
        <v>Yes</v>
      </c>
      <c r="AB316" s="66">
        <v>2026</v>
      </c>
      <c r="AC316" s="72">
        <v>19</v>
      </c>
      <c r="AD316" s="66">
        <f ca="1">IF(ISERROR(VLOOKUP(Table1[[#This Row],[item]],INDIRECT("'"&amp;Table1[[#This Row],[sheet]]&amp;"'!$A$8:$T$42"),Table1[[#This Row],[r]],FALSE)),"",VLOOKUP(Table1[[#This Row],[item]],INDIRECT("'"&amp;Table1[[#This Row],[sheet]]&amp;"'!$A$8:$T$42"),Table1[[#This Row],[r]],FALSE))</f>
        <v>0</v>
      </c>
      <c r="AE316" s="72">
        <f>IF(VLOOKUP(Table1[[#This Row],[sheet]],Prg!$A$7:$J$31,10,FALSE)="","",VLOOKUP(Table1[[#This Row],[sheet]],Prg!$A$7:$J$31,10,FALSE)*1)</f>
        <v>1</v>
      </c>
      <c r="AF316" s="72" t="str">
        <f>VLOOKUP(Table1[[#This Row],[sheet]],Prg!$A$7:$J$31,5,FALSE)</f>
        <v>BOLIVIA</v>
      </c>
      <c r="AG316" s="72">
        <f>ROW()</f>
        <v>316</v>
      </c>
    </row>
    <row r="317" spans="24:33" hidden="1" x14ac:dyDescent="0.35">
      <c r="X317" s="66">
        <v>2</v>
      </c>
      <c r="Y317" s="66" t="s">
        <v>496</v>
      </c>
      <c r="Z317" s="66" t="s">
        <v>19</v>
      </c>
      <c r="AA317" s="66" t="str">
        <f>IF(OR(VLOOKUP(Table1[[#This Row],[sheet]],Prg!$A$7:$F$31,6,FALSE)=Prg!$O$2,VLOOKUP(Table1[[#This Row],[sheet]],Prg!$A$7:$F$31,6,FALSE)=Prg!$O$3),"Yes","No")</f>
        <v>Yes</v>
      </c>
      <c r="AB317" s="66">
        <v>2026</v>
      </c>
      <c r="AC317" s="72">
        <v>19</v>
      </c>
      <c r="AD317" s="66">
        <f ca="1">IF(ISERROR(VLOOKUP(Table1[[#This Row],[item]],INDIRECT("'"&amp;Table1[[#This Row],[sheet]]&amp;"'!$A$8:$T$42"),Table1[[#This Row],[r]],FALSE)),"",VLOOKUP(Table1[[#This Row],[item]],INDIRECT("'"&amp;Table1[[#This Row],[sheet]]&amp;"'!$A$8:$T$42"),Table1[[#This Row],[r]],FALSE))</f>
        <v>0</v>
      </c>
      <c r="AE317" s="72">
        <f>IF(VLOOKUP(Table1[[#This Row],[sheet]],Prg!$A$7:$J$31,10,FALSE)="","",VLOOKUP(Table1[[#This Row],[sheet]],Prg!$A$7:$J$31,10,FALSE)*1)</f>
        <v>1</v>
      </c>
      <c r="AF317" s="72" t="str">
        <f>VLOOKUP(Table1[[#This Row],[sheet]],Prg!$A$7:$J$31,5,FALSE)</f>
        <v>BOLIVIA</v>
      </c>
      <c r="AG317" s="72">
        <f>ROW()</f>
        <v>317</v>
      </c>
    </row>
    <row r="318" spans="24:33" hidden="1" x14ac:dyDescent="0.35">
      <c r="X318" s="66">
        <v>2</v>
      </c>
      <c r="Y318" s="66" t="s">
        <v>497</v>
      </c>
      <c r="Z318" s="66" t="s">
        <v>20</v>
      </c>
      <c r="AA318" s="66" t="str">
        <f>IF(OR(VLOOKUP(Table1[[#This Row],[sheet]],Prg!$A$7:$F$31,6,FALSE)=Prg!$O$2,VLOOKUP(Table1[[#This Row],[sheet]],Prg!$A$7:$F$31,6,FALSE)=Prg!$O$3),"Yes","No")</f>
        <v>Yes</v>
      </c>
      <c r="AB318" s="66">
        <v>2026</v>
      </c>
      <c r="AC318" s="72">
        <v>19</v>
      </c>
      <c r="AD318" s="66">
        <f ca="1">IF(ISERROR(VLOOKUP(Table1[[#This Row],[item]],INDIRECT("'"&amp;Table1[[#This Row],[sheet]]&amp;"'!$A$8:$T$42"),Table1[[#This Row],[r]],FALSE)),"",VLOOKUP(Table1[[#This Row],[item]],INDIRECT("'"&amp;Table1[[#This Row],[sheet]]&amp;"'!$A$8:$T$42"),Table1[[#This Row],[r]],FALSE))</f>
        <v>0</v>
      </c>
      <c r="AE318" s="72">
        <f>IF(VLOOKUP(Table1[[#This Row],[sheet]],Prg!$A$7:$J$31,10,FALSE)="","",VLOOKUP(Table1[[#This Row],[sheet]],Prg!$A$7:$J$31,10,FALSE)*1)</f>
        <v>1</v>
      </c>
      <c r="AF318" s="72" t="str">
        <f>VLOOKUP(Table1[[#This Row],[sheet]],Prg!$A$7:$J$31,5,FALSE)</f>
        <v>BOLIVIA</v>
      </c>
      <c r="AG318" s="72">
        <f>ROW()</f>
        <v>318</v>
      </c>
    </row>
    <row r="319" spans="24:33" hidden="1" x14ac:dyDescent="0.35">
      <c r="X319" s="66">
        <v>2</v>
      </c>
      <c r="Y319" s="66" t="s">
        <v>498</v>
      </c>
      <c r="Z319" s="66" t="s">
        <v>466</v>
      </c>
      <c r="AA319" s="66" t="str">
        <f>IF(OR(VLOOKUP(Table1[[#This Row],[sheet]],Prg!$A$7:$F$31,6,FALSE)=Prg!$O$2,VLOOKUP(Table1[[#This Row],[sheet]],Prg!$A$7:$F$31,6,FALSE)=Prg!$O$3),"Yes","No")</f>
        <v>Yes</v>
      </c>
      <c r="AB319" s="66">
        <v>2026</v>
      </c>
      <c r="AC319" s="72">
        <v>19</v>
      </c>
      <c r="AD319" s="66">
        <f ca="1">IF(ISERROR(VLOOKUP(Table1[[#This Row],[item]],INDIRECT("'"&amp;Table1[[#This Row],[sheet]]&amp;"'!$A$8:$T$42"),Table1[[#This Row],[r]],FALSE)),"",VLOOKUP(Table1[[#This Row],[item]],INDIRECT("'"&amp;Table1[[#This Row],[sheet]]&amp;"'!$A$8:$T$42"),Table1[[#This Row],[r]],FALSE))</f>
        <v>0</v>
      </c>
      <c r="AE319" s="72">
        <f>IF(VLOOKUP(Table1[[#This Row],[sheet]],Prg!$A$7:$J$31,10,FALSE)="","",VLOOKUP(Table1[[#This Row],[sheet]],Prg!$A$7:$J$31,10,FALSE)*1)</f>
        <v>1</v>
      </c>
      <c r="AF319" s="72" t="str">
        <f>VLOOKUP(Table1[[#This Row],[sheet]],Prg!$A$7:$J$31,5,FALSE)</f>
        <v>BOLIVIA</v>
      </c>
      <c r="AG319" s="72">
        <f>ROW()</f>
        <v>319</v>
      </c>
    </row>
    <row r="320" spans="24:33" hidden="1" x14ac:dyDescent="0.35">
      <c r="X320" s="66">
        <v>2</v>
      </c>
      <c r="Y320" s="66" t="s">
        <v>499</v>
      </c>
      <c r="Z320" s="66" t="s">
        <v>21</v>
      </c>
      <c r="AA320" s="66" t="str">
        <f>IF(OR(VLOOKUP(Table1[[#This Row],[sheet]],Prg!$A$7:$F$31,6,FALSE)=Prg!$O$2,VLOOKUP(Table1[[#This Row],[sheet]],Prg!$A$7:$F$31,6,FALSE)=Prg!$O$3),"Yes","No")</f>
        <v>Yes</v>
      </c>
      <c r="AB320" s="66">
        <v>2026</v>
      </c>
      <c r="AC320" s="72">
        <v>19</v>
      </c>
      <c r="AD320" s="66">
        <f ca="1">IF(ISERROR(VLOOKUP(Table1[[#This Row],[item]],INDIRECT("'"&amp;Table1[[#This Row],[sheet]]&amp;"'!$A$8:$T$42"),Table1[[#This Row],[r]],FALSE)),"",VLOOKUP(Table1[[#This Row],[item]],INDIRECT("'"&amp;Table1[[#This Row],[sheet]]&amp;"'!$A$8:$T$42"),Table1[[#This Row],[r]],FALSE))</f>
        <v>2000</v>
      </c>
      <c r="AE320" s="72">
        <f>IF(VLOOKUP(Table1[[#This Row],[sheet]],Prg!$A$7:$J$31,10,FALSE)="","",VLOOKUP(Table1[[#This Row],[sheet]],Prg!$A$7:$J$31,10,FALSE)*1)</f>
        <v>1</v>
      </c>
      <c r="AF320" s="72" t="str">
        <f>VLOOKUP(Table1[[#This Row],[sheet]],Prg!$A$7:$J$31,5,FALSE)</f>
        <v>BOLIVIA</v>
      </c>
      <c r="AG320" s="72">
        <f>ROW()</f>
        <v>320</v>
      </c>
    </row>
    <row r="321" spans="24:33" hidden="1" x14ac:dyDescent="0.35">
      <c r="X321" s="66">
        <v>2</v>
      </c>
      <c r="Y321" s="66" t="s">
        <v>500</v>
      </c>
      <c r="Z321" s="66" t="s">
        <v>22</v>
      </c>
      <c r="AA321" s="66" t="str">
        <f>IF(OR(VLOOKUP(Table1[[#This Row],[sheet]],Prg!$A$7:$F$31,6,FALSE)=Prg!$O$2,VLOOKUP(Table1[[#This Row],[sheet]],Prg!$A$7:$F$31,6,FALSE)=Prg!$O$3),"Yes","No")</f>
        <v>Yes</v>
      </c>
      <c r="AB321" s="66">
        <v>2026</v>
      </c>
      <c r="AC321" s="72">
        <v>19</v>
      </c>
      <c r="AD321" s="66">
        <f ca="1">IF(ISERROR(VLOOKUP(Table1[[#This Row],[item]],INDIRECT("'"&amp;Table1[[#This Row],[sheet]]&amp;"'!$A$8:$T$42"),Table1[[#This Row],[r]],FALSE)),"",VLOOKUP(Table1[[#This Row],[item]],INDIRECT("'"&amp;Table1[[#This Row],[sheet]]&amp;"'!$A$8:$T$42"),Table1[[#This Row],[r]],FALSE))</f>
        <v>0</v>
      </c>
      <c r="AE321" s="72">
        <f>IF(VLOOKUP(Table1[[#This Row],[sheet]],Prg!$A$7:$J$31,10,FALSE)="","",VLOOKUP(Table1[[#This Row],[sheet]],Prg!$A$7:$J$31,10,FALSE)*1)</f>
        <v>1</v>
      </c>
      <c r="AF321" s="72" t="str">
        <f>VLOOKUP(Table1[[#This Row],[sheet]],Prg!$A$7:$J$31,5,FALSE)</f>
        <v>BOLIVIA</v>
      </c>
      <c r="AG321" s="72">
        <f>ROW()</f>
        <v>321</v>
      </c>
    </row>
    <row r="322" spans="24:33" hidden="1" x14ac:dyDescent="0.35">
      <c r="X322" s="66">
        <v>2</v>
      </c>
      <c r="Y322" s="66" t="s">
        <v>501</v>
      </c>
      <c r="Z322" s="66" t="s">
        <v>23</v>
      </c>
      <c r="AA322" s="66" t="str">
        <f>IF(OR(VLOOKUP(Table1[[#This Row],[sheet]],Prg!$A$7:$F$31,6,FALSE)=Prg!$O$2,VLOOKUP(Table1[[#This Row],[sheet]],Prg!$A$7:$F$31,6,FALSE)=Prg!$O$3),"Yes","No")</f>
        <v>Yes</v>
      </c>
      <c r="AB322" s="66">
        <v>2026</v>
      </c>
      <c r="AC322" s="72">
        <v>19</v>
      </c>
      <c r="AD322" s="66">
        <f ca="1">IF(ISERROR(VLOOKUP(Table1[[#This Row],[item]],INDIRECT("'"&amp;Table1[[#This Row],[sheet]]&amp;"'!$A$8:$T$42"),Table1[[#This Row],[r]],FALSE)),"",VLOOKUP(Table1[[#This Row],[item]],INDIRECT("'"&amp;Table1[[#This Row],[sheet]]&amp;"'!$A$8:$T$42"),Table1[[#This Row],[r]],FALSE))</f>
        <v>2000</v>
      </c>
      <c r="AE322" s="72">
        <f>IF(VLOOKUP(Table1[[#This Row],[sheet]],Prg!$A$7:$J$31,10,FALSE)="","",VLOOKUP(Table1[[#This Row],[sheet]],Prg!$A$7:$J$31,10,FALSE)*1)</f>
        <v>1</v>
      </c>
      <c r="AF322" s="72" t="str">
        <f>VLOOKUP(Table1[[#This Row],[sheet]],Prg!$A$7:$J$31,5,FALSE)</f>
        <v>BOLIVIA</v>
      </c>
      <c r="AG322" s="72">
        <f>ROW()</f>
        <v>322</v>
      </c>
    </row>
    <row r="323" spans="24:33" hidden="1" x14ac:dyDescent="0.35">
      <c r="X323" s="66">
        <v>2</v>
      </c>
      <c r="Y323" s="66" t="s">
        <v>502</v>
      </c>
      <c r="Z323" s="66" t="s">
        <v>467</v>
      </c>
      <c r="AA323" s="66" t="str">
        <f>IF(OR(VLOOKUP(Table1[[#This Row],[sheet]],Prg!$A$7:$F$31,6,FALSE)=Prg!$O$2,VLOOKUP(Table1[[#This Row],[sheet]],Prg!$A$7:$F$31,6,FALSE)=Prg!$O$3),"Yes","No")</f>
        <v>Yes</v>
      </c>
      <c r="AB323" s="66">
        <v>2026</v>
      </c>
      <c r="AC323" s="72">
        <v>19</v>
      </c>
      <c r="AD323" s="66">
        <f ca="1">IF(ISERROR(VLOOKUP(Table1[[#This Row],[item]],INDIRECT("'"&amp;Table1[[#This Row],[sheet]]&amp;"'!$A$8:$T$42"),Table1[[#This Row],[r]],FALSE)),"",VLOOKUP(Table1[[#This Row],[item]],INDIRECT("'"&amp;Table1[[#This Row],[sheet]]&amp;"'!$A$8:$T$42"),Table1[[#This Row],[r]],FALSE))</f>
        <v>0</v>
      </c>
      <c r="AE323" s="72">
        <f>IF(VLOOKUP(Table1[[#This Row],[sheet]],Prg!$A$7:$J$31,10,FALSE)="","",VLOOKUP(Table1[[#This Row],[sheet]],Prg!$A$7:$J$31,10,FALSE)*1)</f>
        <v>1</v>
      </c>
      <c r="AF323" s="72" t="str">
        <f>VLOOKUP(Table1[[#This Row],[sheet]],Prg!$A$7:$J$31,5,FALSE)</f>
        <v>BOLIVIA</v>
      </c>
      <c r="AG323" s="72">
        <f>ROW()</f>
        <v>323</v>
      </c>
    </row>
    <row r="324" spans="24:33" hidden="1" x14ac:dyDescent="0.35">
      <c r="X324" s="66">
        <v>2</v>
      </c>
      <c r="Y324" s="66" t="s">
        <v>473</v>
      </c>
      <c r="Z324" s="66" t="s">
        <v>1</v>
      </c>
      <c r="AA324" s="66" t="str">
        <f>IF(OR(VLOOKUP(Table1[[#This Row],[sheet]],Prg!$A$7:$F$31,6,FALSE)=Prg!$O$2,VLOOKUP(Table1[[#This Row],[sheet]],Prg!$A$7:$F$31,6,FALSE)=Prg!$O$3),"Yes","No")</f>
        <v>Yes</v>
      </c>
      <c r="AB324" s="66">
        <v>2026</v>
      </c>
      <c r="AC324" s="72">
        <v>19</v>
      </c>
      <c r="AD324" s="66">
        <f ca="1">IF(ISERROR(VLOOKUP(Table1[[#This Row],[item]],INDIRECT("'"&amp;Table1[[#This Row],[sheet]]&amp;"'!$A$8:$T$42"),Table1[[#This Row],[r]],FALSE)),"",VLOOKUP(Table1[[#This Row],[item]],INDIRECT("'"&amp;Table1[[#This Row],[sheet]]&amp;"'!$A$8:$T$42"),Table1[[#This Row],[r]],FALSE))</f>
        <v>41201</v>
      </c>
      <c r="AE324" s="72">
        <f>IF(VLOOKUP(Table1[[#This Row],[sheet]],Prg!$A$7:$J$31,10,FALSE)="","",VLOOKUP(Table1[[#This Row],[sheet]],Prg!$A$7:$J$31,10,FALSE)*1)</f>
        <v>1</v>
      </c>
      <c r="AF324" s="72" t="str">
        <f>VLOOKUP(Table1[[#This Row],[sheet]],Prg!$A$7:$J$31,5,FALSE)</f>
        <v>BOLIVIA</v>
      </c>
      <c r="AG324" s="72">
        <f>ROW()</f>
        <v>324</v>
      </c>
    </row>
    <row r="325" spans="24:33" hidden="1" x14ac:dyDescent="0.35">
      <c r="X325" s="66">
        <v>2</v>
      </c>
      <c r="Y325" s="66" t="s">
        <v>474</v>
      </c>
      <c r="Z325" s="66" t="s">
        <v>24</v>
      </c>
      <c r="AA325" s="66" t="str">
        <f>IF(OR(VLOOKUP(Table1[[#This Row],[sheet]],Prg!$A$7:$F$31,6,FALSE)=Prg!$O$2,VLOOKUP(Table1[[#This Row],[sheet]],Prg!$A$7:$F$31,6,FALSE)=Prg!$O$3),"Yes","No")</f>
        <v>Yes</v>
      </c>
      <c r="AB325" s="66">
        <v>2026</v>
      </c>
      <c r="AC325" s="72">
        <v>19</v>
      </c>
      <c r="AD325" s="66">
        <f ca="1">IF(ISERROR(VLOOKUP(Table1[[#This Row],[item]],INDIRECT("'"&amp;Table1[[#This Row],[sheet]]&amp;"'!$A$8:$T$42"),Table1[[#This Row],[r]],FALSE)),"",VLOOKUP(Table1[[#This Row],[item]],INDIRECT("'"&amp;Table1[[#This Row],[sheet]]&amp;"'!$A$8:$T$42"),Table1[[#This Row],[r]],FALSE))</f>
        <v>2500</v>
      </c>
      <c r="AE325" s="72">
        <f>IF(VLOOKUP(Table1[[#This Row],[sheet]],Prg!$A$7:$J$31,10,FALSE)="","",VLOOKUP(Table1[[#This Row],[sheet]],Prg!$A$7:$J$31,10,FALSE)*1)</f>
        <v>1</v>
      </c>
      <c r="AF325" s="72" t="str">
        <f>VLOOKUP(Table1[[#This Row],[sheet]],Prg!$A$7:$J$31,5,FALSE)</f>
        <v>BOLIVIA</v>
      </c>
      <c r="AG325" s="72">
        <f>ROW()</f>
        <v>325</v>
      </c>
    </row>
    <row r="326" spans="24:33" hidden="1" x14ac:dyDescent="0.35">
      <c r="X326" s="66">
        <v>2</v>
      </c>
      <c r="Y326" s="66" t="s">
        <v>477</v>
      </c>
      <c r="Z326" s="66" t="s">
        <v>25</v>
      </c>
      <c r="AA326" s="66" t="str">
        <f>IF(OR(VLOOKUP(Table1[[#This Row],[sheet]],Prg!$A$7:$F$31,6,FALSE)=Prg!$O$2,VLOOKUP(Table1[[#This Row],[sheet]],Prg!$A$7:$F$31,6,FALSE)=Prg!$O$3),"Yes","No")</f>
        <v>Yes</v>
      </c>
      <c r="AB326" s="66">
        <v>2026</v>
      </c>
      <c r="AC326" s="72">
        <v>19</v>
      </c>
      <c r="AD326" s="66">
        <f ca="1">IF(ISERROR(VLOOKUP(Table1[[#This Row],[item]],INDIRECT("'"&amp;Table1[[#This Row],[sheet]]&amp;"'!$A$8:$T$42"),Table1[[#This Row],[r]],FALSE)),"",VLOOKUP(Table1[[#This Row],[item]],INDIRECT("'"&amp;Table1[[#This Row],[sheet]]&amp;"'!$A$8:$T$42"),Table1[[#This Row],[r]],FALSE))</f>
        <v>0</v>
      </c>
      <c r="AE326" s="72">
        <f>IF(VLOOKUP(Table1[[#This Row],[sheet]],Prg!$A$7:$J$31,10,FALSE)="","",VLOOKUP(Table1[[#This Row],[sheet]],Prg!$A$7:$J$31,10,FALSE)*1)</f>
        <v>1</v>
      </c>
      <c r="AF326" s="72" t="str">
        <f>VLOOKUP(Table1[[#This Row],[sheet]],Prg!$A$7:$J$31,5,FALSE)</f>
        <v>BOLIVIA</v>
      </c>
      <c r="AG326" s="72">
        <f>ROW()</f>
        <v>326</v>
      </c>
    </row>
    <row r="327" spans="24:33" hidden="1" x14ac:dyDescent="0.35">
      <c r="X327" s="66">
        <v>2</v>
      </c>
      <c r="Y327" s="66" t="s">
        <v>478</v>
      </c>
      <c r="Z327" s="66" t="s">
        <v>26</v>
      </c>
      <c r="AA327" s="66" t="str">
        <f>IF(OR(VLOOKUP(Table1[[#This Row],[sheet]],Prg!$A$7:$F$31,6,FALSE)=Prg!$O$2,VLOOKUP(Table1[[#This Row],[sheet]],Prg!$A$7:$F$31,6,FALSE)=Prg!$O$3),"Yes","No")</f>
        <v>Yes</v>
      </c>
      <c r="AB327" s="66">
        <v>2026</v>
      </c>
      <c r="AC327" s="72">
        <v>19</v>
      </c>
      <c r="AD327" s="66">
        <f ca="1">IF(ISERROR(VLOOKUP(Table1[[#This Row],[item]],INDIRECT("'"&amp;Table1[[#This Row],[sheet]]&amp;"'!$A$8:$T$42"),Table1[[#This Row],[r]],FALSE)),"",VLOOKUP(Table1[[#This Row],[item]],INDIRECT("'"&amp;Table1[[#This Row],[sheet]]&amp;"'!$A$8:$T$42"),Table1[[#This Row],[r]],FALSE))</f>
        <v>2500</v>
      </c>
      <c r="AE327" s="72">
        <f>IF(VLOOKUP(Table1[[#This Row],[sheet]],Prg!$A$7:$J$31,10,FALSE)="","",VLOOKUP(Table1[[#This Row],[sheet]],Prg!$A$7:$J$31,10,FALSE)*1)</f>
        <v>1</v>
      </c>
      <c r="AF327" s="72" t="str">
        <f>VLOOKUP(Table1[[#This Row],[sheet]],Prg!$A$7:$J$31,5,FALSE)</f>
        <v>BOLIVIA</v>
      </c>
      <c r="AG327" s="72">
        <f>ROW()</f>
        <v>327</v>
      </c>
    </row>
    <row r="328" spans="24:33" hidden="1" x14ac:dyDescent="0.35">
      <c r="X328" s="66">
        <v>2</v>
      </c>
      <c r="Y328" s="66" t="s">
        <v>479</v>
      </c>
      <c r="Z328" s="66" t="s">
        <v>27</v>
      </c>
      <c r="AA328" s="66" t="str">
        <f>IF(OR(VLOOKUP(Table1[[#This Row],[sheet]],Prg!$A$7:$F$31,6,FALSE)=Prg!$O$2,VLOOKUP(Table1[[#This Row],[sheet]],Prg!$A$7:$F$31,6,FALSE)=Prg!$O$3),"Yes","No")</f>
        <v>Yes</v>
      </c>
      <c r="AB328" s="66">
        <v>2026</v>
      </c>
      <c r="AC328" s="72">
        <v>19</v>
      </c>
      <c r="AD328" s="66">
        <f ca="1">IF(ISERROR(VLOOKUP(Table1[[#This Row],[item]],INDIRECT("'"&amp;Table1[[#This Row],[sheet]]&amp;"'!$A$8:$T$42"),Table1[[#This Row],[r]],FALSE)),"",VLOOKUP(Table1[[#This Row],[item]],INDIRECT("'"&amp;Table1[[#This Row],[sheet]]&amp;"'!$A$8:$T$42"),Table1[[#This Row],[r]],FALSE))</f>
        <v>0</v>
      </c>
      <c r="AE328" s="72">
        <f>IF(VLOOKUP(Table1[[#This Row],[sheet]],Prg!$A$7:$J$31,10,FALSE)="","",VLOOKUP(Table1[[#This Row],[sheet]],Prg!$A$7:$J$31,10,FALSE)*1)</f>
        <v>1</v>
      </c>
      <c r="AF328" s="72" t="str">
        <f>VLOOKUP(Table1[[#This Row],[sheet]],Prg!$A$7:$J$31,5,FALSE)</f>
        <v>BOLIVIA</v>
      </c>
      <c r="AG328" s="72">
        <f>ROW()</f>
        <v>328</v>
      </c>
    </row>
    <row r="329" spans="24:33" hidden="1" x14ac:dyDescent="0.35">
      <c r="X329" s="66">
        <v>2</v>
      </c>
      <c r="Y329" s="66" t="s">
        <v>475</v>
      </c>
      <c r="Z329" s="66" t="s">
        <v>28</v>
      </c>
      <c r="AA329" s="66" t="str">
        <f>IF(OR(VLOOKUP(Table1[[#This Row],[sheet]],Prg!$A$7:$F$31,6,FALSE)=Prg!$O$2,VLOOKUP(Table1[[#This Row],[sheet]],Prg!$A$7:$F$31,6,FALSE)=Prg!$O$3),"Yes","No")</f>
        <v>Yes</v>
      </c>
      <c r="AB329" s="66">
        <v>2026</v>
      </c>
      <c r="AC329" s="72">
        <v>19</v>
      </c>
      <c r="AD329" s="66">
        <f ca="1">IF(ISERROR(VLOOKUP(Table1[[#This Row],[item]],INDIRECT("'"&amp;Table1[[#This Row],[sheet]]&amp;"'!$A$8:$T$42"),Table1[[#This Row],[r]],FALSE)),"",VLOOKUP(Table1[[#This Row],[item]],INDIRECT("'"&amp;Table1[[#This Row],[sheet]]&amp;"'!$A$8:$T$42"),Table1[[#This Row],[r]],FALSE))</f>
        <v>22901</v>
      </c>
      <c r="AE329" s="72">
        <f>IF(VLOOKUP(Table1[[#This Row],[sheet]],Prg!$A$7:$J$31,10,FALSE)="","",VLOOKUP(Table1[[#This Row],[sheet]],Prg!$A$7:$J$31,10,FALSE)*1)</f>
        <v>1</v>
      </c>
      <c r="AF329" s="72" t="str">
        <f>VLOOKUP(Table1[[#This Row],[sheet]],Prg!$A$7:$J$31,5,FALSE)</f>
        <v>BOLIVIA</v>
      </c>
      <c r="AG329" s="72">
        <f>ROW()</f>
        <v>329</v>
      </c>
    </row>
    <row r="330" spans="24:33" hidden="1" x14ac:dyDescent="0.35">
      <c r="X330" s="66">
        <v>2</v>
      </c>
      <c r="Y330" s="66" t="s">
        <v>480</v>
      </c>
      <c r="Z330" s="66" t="s">
        <v>29</v>
      </c>
      <c r="AA330" s="66" t="str">
        <f>IF(OR(VLOOKUP(Table1[[#This Row],[sheet]],Prg!$A$7:$F$31,6,FALSE)=Prg!$O$2,VLOOKUP(Table1[[#This Row],[sheet]],Prg!$A$7:$F$31,6,FALSE)=Prg!$O$3),"Yes","No")</f>
        <v>Yes</v>
      </c>
      <c r="AB330" s="66">
        <v>2026</v>
      </c>
      <c r="AC330" s="72">
        <v>19</v>
      </c>
      <c r="AD330" s="66">
        <f ca="1">IF(ISERROR(VLOOKUP(Table1[[#This Row],[item]],INDIRECT("'"&amp;Table1[[#This Row],[sheet]]&amp;"'!$A$8:$T$42"),Table1[[#This Row],[r]],FALSE)),"",VLOOKUP(Table1[[#This Row],[item]],INDIRECT("'"&amp;Table1[[#This Row],[sheet]]&amp;"'!$A$8:$T$42"),Table1[[#This Row],[r]],FALSE))</f>
        <v>2000</v>
      </c>
      <c r="AE330" s="72">
        <f>IF(VLOOKUP(Table1[[#This Row],[sheet]],Prg!$A$7:$J$31,10,FALSE)="","",VLOOKUP(Table1[[#This Row],[sheet]],Prg!$A$7:$J$31,10,FALSE)*1)</f>
        <v>1</v>
      </c>
      <c r="AF330" s="72" t="str">
        <f>VLOOKUP(Table1[[#This Row],[sheet]],Prg!$A$7:$J$31,5,FALSE)</f>
        <v>BOLIVIA</v>
      </c>
      <c r="AG330" s="72">
        <f>ROW()</f>
        <v>330</v>
      </c>
    </row>
    <row r="331" spans="24:33" hidden="1" x14ac:dyDescent="0.35">
      <c r="X331" s="66">
        <v>2</v>
      </c>
      <c r="Y331" s="66" t="s">
        <v>481</v>
      </c>
      <c r="Z331" s="66" t="s">
        <v>30</v>
      </c>
      <c r="AA331" s="66" t="str">
        <f>IF(OR(VLOOKUP(Table1[[#This Row],[sheet]],Prg!$A$7:$F$31,6,FALSE)=Prg!$O$2,VLOOKUP(Table1[[#This Row],[sheet]],Prg!$A$7:$F$31,6,FALSE)=Prg!$O$3),"Yes","No")</f>
        <v>Yes</v>
      </c>
      <c r="AB331" s="66">
        <v>2026</v>
      </c>
      <c r="AC331" s="72">
        <v>19</v>
      </c>
      <c r="AD331" s="66">
        <f ca="1">IF(ISERROR(VLOOKUP(Table1[[#This Row],[item]],INDIRECT("'"&amp;Table1[[#This Row],[sheet]]&amp;"'!$A$8:$T$42"),Table1[[#This Row],[r]],FALSE)),"",VLOOKUP(Table1[[#This Row],[item]],INDIRECT("'"&amp;Table1[[#This Row],[sheet]]&amp;"'!$A$8:$T$42"),Table1[[#This Row],[r]],FALSE))</f>
        <v>0</v>
      </c>
      <c r="AE331" s="72">
        <f>IF(VLOOKUP(Table1[[#This Row],[sheet]],Prg!$A$7:$J$31,10,FALSE)="","",VLOOKUP(Table1[[#This Row],[sheet]],Prg!$A$7:$J$31,10,FALSE)*1)</f>
        <v>1</v>
      </c>
      <c r="AF331" s="72" t="str">
        <f>VLOOKUP(Table1[[#This Row],[sheet]],Prg!$A$7:$J$31,5,FALSE)</f>
        <v>BOLIVIA</v>
      </c>
      <c r="AG331" s="72">
        <f>ROW()</f>
        <v>331</v>
      </c>
    </row>
    <row r="332" spans="24:33" hidden="1" x14ac:dyDescent="0.35">
      <c r="X332" s="66">
        <v>2</v>
      </c>
      <c r="Y332" s="66" t="s">
        <v>482</v>
      </c>
      <c r="Z332" s="66" t="s">
        <v>27</v>
      </c>
      <c r="AA332" s="66" t="str">
        <f>IF(OR(VLOOKUP(Table1[[#This Row],[sheet]],Prg!$A$7:$F$31,6,FALSE)=Prg!$O$2,VLOOKUP(Table1[[#This Row],[sheet]],Prg!$A$7:$F$31,6,FALSE)=Prg!$O$3),"Yes","No")</f>
        <v>Yes</v>
      </c>
      <c r="AB332" s="66">
        <v>2026</v>
      </c>
      <c r="AC332" s="72">
        <v>19</v>
      </c>
      <c r="AD332" s="66">
        <f ca="1">IF(ISERROR(VLOOKUP(Table1[[#This Row],[item]],INDIRECT("'"&amp;Table1[[#This Row],[sheet]]&amp;"'!$A$8:$T$42"),Table1[[#This Row],[r]],FALSE)),"",VLOOKUP(Table1[[#This Row],[item]],INDIRECT("'"&amp;Table1[[#This Row],[sheet]]&amp;"'!$A$8:$T$42"),Table1[[#This Row],[r]],FALSE))</f>
        <v>20901</v>
      </c>
      <c r="AE332" s="72">
        <f>IF(VLOOKUP(Table1[[#This Row],[sheet]],Prg!$A$7:$J$31,10,FALSE)="","",VLOOKUP(Table1[[#This Row],[sheet]],Prg!$A$7:$J$31,10,FALSE)*1)</f>
        <v>1</v>
      </c>
      <c r="AF332" s="72" t="str">
        <f>VLOOKUP(Table1[[#This Row],[sheet]],Prg!$A$7:$J$31,5,FALSE)</f>
        <v>BOLIVIA</v>
      </c>
      <c r="AG332" s="72">
        <f>ROW()</f>
        <v>332</v>
      </c>
    </row>
    <row r="333" spans="24:33" hidden="1" x14ac:dyDescent="0.35">
      <c r="X333" s="66">
        <v>2</v>
      </c>
      <c r="Y333" s="66" t="s">
        <v>476</v>
      </c>
      <c r="Z333" s="66" t="s">
        <v>469</v>
      </c>
      <c r="AA333" s="66" t="str">
        <f>IF(OR(VLOOKUP(Table1[[#This Row],[sheet]],Prg!$A$7:$F$31,6,FALSE)=Prg!$O$2,VLOOKUP(Table1[[#This Row],[sheet]],Prg!$A$7:$F$31,6,FALSE)=Prg!$O$3),"Yes","No")</f>
        <v>Yes</v>
      </c>
      <c r="AB333" s="66">
        <v>2026</v>
      </c>
      <c r="AC333" s="72">
        <v>19</v>
      </c>
      <c r="AD333" s="66">
        <f ca="1">IF(ISERROR(VLOOKUP(Table1[[#This Row],[item]],INDIRECT("'"&amp;Table1[[#This Row],[sheet]]&amp;"'!$A$8:$T$42"),Table1[[#This Row],[r]],FALSE)),"",VLOOKUP(Table1[[#This Row],[item]],INDIRECT("'"&amp;Table1[[#This Row],[sheet]]&amp;"'!$A$8:$T$42"),Table1[[#This Row],[r]],FALSE))</f>
        <v>15800</v>
      </c>
      <c r="AE333" s="72">
        <f>IF(VLOOKUP(Table1[[#This Row],[sheet]],Prg!$A$7:$J$31,10,FALSE)="","",VLOOKUP(Table1[[#This Row],[sheet]],Prg!$A$7:$J$31,10,FALSE)*1)</f>
        <v>1</v>
      </c>
      <c r="AF333" s="72" t="str">
        <f>VLOOKUP(Table1[[#This Row],[sheet]],Prg!$A$7:$J$31,5,FALSE)</f>
        <v>BOLIVIA</v>
      </c>
      <c r="AG333" s="72">
        <f>ROW()</f>
        <v>333</v>
      </c>
    </row>
    <row r="334" spans="24:33" hidden="1" x14ac:dyDescent="0.35">
      <c r="X334" s="66">
        <v>2</v>
      </c>
      <c r="Y334" s="66" t="s">
        <v>483</v>
      </c>
      <c r="Z334" s="66" t="s">
        <v>470</v>
      </c>
      <c r="AA334" s="66" t="str">
        <f>IF(OR(VLOOKUP(Table1[[#This Row],[sheet]],Prg!$A$7:$F$31,6,FALSE)=Prg!$O$2,VLOOKUP(Table1[[#This Row],[sheet]],Prg!$A$7:$F$31,6,FALSE)=Prg!$O$3),"Yes","No")</f>
        <v>Yes</v>
      </c>
      <c r="AB334" s="66">
        <v>2026</v>
      </c>
      <c r="AC334" s="72">
        <v>19</v>
      </c>
      <c r="AD334" s="66">
        <f ca="1">IF(ISERROR(VLOOKUP(Table1[[#This Row],[item]],INDIRECT("'"&amp;Table1[[#This Row],[sheet]]&amp;"'!$A$8:$T$42"),Table1[[#This Row],[r]],FALSE)),"",VLOOKUP(Table1[[#This Row],[item]],INDIRECT("'"&amp;Table1[[#This Row],[sheet]]&amp;"'!$A$8:$T$42"),Table1[[#This Row],[r]],FALSE))</f>
        <v>0</v>
      </c>
      <c r="AE334" s="72">
        <f>IF(VLOOKUP(Table1[[#This Row],[sheet]],Prg!$A$7:$J$31,10,FALSE)="","",VLOOKUP(Table1[[#This Row],[sheet]],Prg!$A$7:$J$31,10,FALSE)*1)</f>
        <v>1</v>
      </c>
      <c r="AF334" s="72" t="str">
        <f>VLOOKUP(Table1[[#This Row],[sheet]],Prg!$A$7:$J$31,5,FALSE)</f>
        <v>BOLIVIA</v>
      </c>
      <c r="AG334" s="72">
        <f>ROW()</f>
        <v>334</v>
      </c>
    </row>
    <row r="335" spans="24:33" hidden="1" x14ac:dyDescent="0.35">
      <c r="X335" s="66">
        <v>2</v>
      </c>
      <c r="Y335" s="66" t="s">
        <v>484</v>
      </c>
      <c r="Z335" s="66" t="s">
        <v>471</v>
      </c>
      <c r="AA335" s="66" t="str">
        <f>IF(OR(VLOOKUP(Table1[[#This Row],[sheet]],Prg!$A$7:$F$31,6,FALSE)=Prg!$O$2,VLOOKUP(Table1[[#This Row],[sheet]],Prg!$A$7:$F$31,6,FALSE)=Prg!$O$3),"Yes","No")</f>
        <v>Yes</v>
      </c>
      <c r="AB335" s="66">
        <v>2026</v>
      </c>
      <c r="AC335" s="72">
        <v>19</v>
      </c>
      <c r="AD335" s="66">
        <f ca="1">IF(ISERROR(VLOOKUP(Table1[[#This Row],[item]],INDIRECT("'"&amp;Table1[[#This Row],[sheet]]&amp;"'!$A$8:$T$42"),Table1[[#This Row],[r]],FALSE)),"",VLOOKUP(Table1[[#This Row],[item]],INDIRECT("'"&amp;Table1[[#This Row],[sheet]]&amp;"'!$A$8:$T$42"),Table1[[#This Row],[r]],FALSE))</f>
        <v>0</v>
      </c>
      <c r="AE335" s="72">
        <f>IF(VLOOKUP(Table1[[#This Row],[sheet]],Prg!$A$7:$J$31,10,FALSE)="","",VLOOKUP(Table1[[#This Row],[sheet]],Prg!$A$7:$J$31,10,FALSE)*1)</f>
        <v>1</v>
      </c>
      <c r="AF335" s="72" t="str">
        <f>VLOOKUP(Table1[[#This Row],[sheet]],Prg!$A$7:$J$31,5,FALSE)</f>
        <v>BOLIVIA</v>
      </c>
      <c r="AG335" s="72">
        <f>ROW()</f>
        <v>335</v>
      </c>
    </row>
    <row r="336" spans="24:33" hidden="1" x14ac:dyDescent="0.35">
      <c r="X336" s="66">
        <v>2</v>
      </c>
      <c r="Y336" s="66" t="s">
        <v>485</v>
      </c>
      <c r="Z336" s="66" t="s">
        <v>472</v>
      </c>
      <c r="AA336" s="66" t="str">
        <f>IF(OR(VLOOKUP(Table1[[#This Row],[sheet]],Prg!$A$7:$F$31,6,FALSE)=Prg!$O$2,VLOOKUP(Table1[[#This Row],[sheet]],Prg!$A$7:$F$31,6,FALSE)=Prg!$O$3),"Yes","No")</f>
        <v>Yes</v>
      </c>
      <c r="AB336" s="66">
        <v>2026</v>
      </c>
      <c r="AC336" s="72">
        <v>19</v>
      </c>
      <c r="AD336" s="66">
        <f ca="1">IF(ISERROR(VLOOKUP(Table1[[#This Row],[item]],INDIRECT("'"&amp;Table1[[#This Row],[sheet]]&amp;"'!$A$8:$T$42"),Table1[[#This Row],[r]],FALSE)),"",VLOOKUP(Table1[[#This Row],[item]],INDIRECT("'"&amp;Table1[[#This Row],[sheet]]&amp;"'!$A$8:$T$42"),Table1[[#This Row],[r]],FALSE))</f>
        <v>15800</v>
      </c>
      <c r="AE336" s="72">
        <f>IF(VLOOKUP(Table1[[#This Row],[sheet]],Prg!$A$7:$J$31,10,FALSE)="","",VLOOKUP(Table1[[#This Row],[sheet]],Prg!$A$7:$J$31,10,FALSE)*1)</f>
        <v>1</v>
      </c>
      <c r="AF336" s="72" t="str">
        <f>VLOOKUP(Table1[[#This Row],[sheet]],Prg!$A$7:$J$31,5,FALSE)</f>
        <v>BOLIVIA</v>
      </c>
      <c r="AG336" s="72">
        <f>ROW()</f>
        <v>336</v>
      </c>
    </row>
    <row r="337" spans="24:33" hidden="1" x14ac:dyDescent="0.35">
      <c r="X337" s="66">
        <v>2</v>
      </c>
      <c r="Y337" s="66" t="s">
        <v>486</v>
      </c>
      <c r="Z337" s="66" t="s">
        <v>31</v>
      </c>
      <c r="AA337" s="66" t="str">
        <f>IF(OR(VLOOKUP(Table1[[#This Row],[sheet]],Prg!$A$7:$F$31,6,FALSE)=Prg!$O$2,VLOOKUP(Table1[[#This Row],[sheet]],Prg!$A$7:$F$31,6,FALSE)=Prg!$O$3),"Yes","No")</f>
        <v>Yes</v>
      </c>
      <c r="AB337" s="66">
        <v>2026</v>
      </c>
      <c r="AC337" s="72">
        <v>19</v>
      </c>
      <c r="AD337" s="66">
        <f ca="1">IF(ISERROR(VLOOKUP(Table1[[#This Row],[item]],INDIRECT("'"&amp;Table1[[#This Row],[sheet]]&amp;"'!$A$8:$T$42"),Table1[[#This Row],[r]],FALSE)),"",VLOOKUP(Table1[[#This Row],[item]],INDIRECT("'"&amp;Table1[[#This Row],[sheet]]&amp;"'!$A$8:$T$42"),Table1[[#This Row],[r]],FALSE))</f>
        <v>0</v>
      </c>
      <c r="AE337" s="72">
        <f>IF(VLOOKUP(Table1[[#This Row],[sheet]],Prg!$A$7:$J$31,10,FALSE)="","",VLOOKUP(Table1[[#This Row],[sheet]],Prg!$A$7:$J$31,10,FALSE)*1)</f>
        <v>1</v>
      </c>
      <c r="AF337" s="72" t="str">
        <f>VLOOKUP(Table1[[#This Row],[sheet]],Prg!$A$7:$J$31,5,FALSE)</f>
        <v>BOLIVIA</v>
      </c>
      <c r="AG337" s="72">
        <f>ROW()</f>
        <v>337</v>
      </c>
    </row>
    <row r="338" spans="24:33" hidden="1" x14ac:dyDescent="0.35">
      <c r="X338" s="66">
        <v>2</v>
      </c>
      <c r="Y338" s="70" t="s">
        <v>487</v>
      </c>
      <c r="Z338" s="70" t="s">
        <v>12</v>
      </c>
      <c r="AA338" s="70" t="str">
        <f>IF(OR(VLOOKUP(Table1[[#This Row],[sheet]],Prg!$A$7:$F$31,6,FALSE)=Prg!$O$2,VLOOKUP(Table1[[#This Row],[sheet]],Prg!$A$7:$F$31,6,FALSE)=Prg!$O$3),"Yes","No")</f>
        <v>Yes</v>
      </c>
      <c r="AB338" s="70" t="s">
        <v>2</v>
      </c>
      <c r="AC338" s="72">
        <v>20</v>
      </c>
      <c r="AD338" s="66">
        <f ca="1">IF(ISERROR(VLOOKUP(Table1[[#This Row],[item]],INDIRECT("'"&amp;Table1[[#This Row],[sheet]]&amp;"'!$A$8:$T$42"),Table1[[#This Row],[r]],FALSE)),"",VLOOKUP(Table1[[#This Row],[item]],INDIRECT("'"&amp;Table1[[#This Row],[sheet]]&amp;"'!$A$8:$T$42"),Table1[[#This Row],[r]],FALSE))</f>
        <v>197485</v>
      </c>
      <c r="AE338" s="72">
        <f>IF(VLOOKUP(Table1[[#This Row],[sheet]],Prg!$A$7:$J$31,10,FALSE)="","",VLOOKUP(Table1[[#This Row],[sheet]],Prg!$A$7:$J$31,10,FALSE)*1)</f>
        <v>1</v>
      </c>
      <c r="AF338" s="72" t="str">
        <f>VLOOKUP(Table1[[#This Row],[sheet]],Prg!$A$7:$J$31,5,FALSE)</f>
        <v>BOLIVIA</v>
      </c>
      <c r="AG338" s="72">
        <f>ROW()</f>
        <v>338</v>
      </c>
    </row>
    <row r="339" spans="24:33" hidden="1" x14ac:dyDescent="0.35">
      <c r="X339" s="66">
        <v>2</v>
      </c>
      <c r="Y339" s="66" t="s">
        <v>488</v>
      </c>
      <c r="Z339" s="66" t="s">
        <v>13</v>
      </c>
      <c r="AA339" s="66" t="str">
        <f>IF(OR(VLOOKUP(Table1[[#This Row],[sheet]],Prg!$A$7:$F$31,6,FALSE)=Prg!$O$2,VLOOKUP(Table1[[#This Row],[sheet]],Prg!$A$7:$F$31,6,FALSE)=Prg!$O$3),"Yes","No")</f>
        <v>Yes</v>
      </c>
      <c r="AB339" s="66" t="s">
        <v>2</v>
      </c>
      <c r="AC339" s="72">
        <v>20</v>
      </c>
      <c r="AD339" s="66">
        <f ca="1">IF(ISERROR(VLOOKUP(Table1[[#This Row],[item]],INDIRECT("'"&amp;Table1[[#This Row],[sheet]]&amp;"'!$A$8:$T$42"),Table1[[#This Row],[r]],FALSE)),"",VLOOKUP(Table1[[#This Row],[item]],INDIRECT("'"&amp;Table1[[#This Row],[sheet]]&amp;"'!$A$8:$T$42"),Table1[[#This Row],[r]],FALSE))</f>
        <v>8000</v>
      </c>
      <c r="AE339" s="72">
        <f>IF(VLOOKUP(Table1[[#This Row],[sheet]],Prg!$A$7:$J$31,10,FALSE)="","",VLOOKUP(Table1[[#This Row],[sheet]],Prg!$A$7:$J$31,10,FALSE)*1)</f>
        <v>1</v>
      </c>
      <c r="AF339" s="72" t="str">
        <f>VLOOKUP(Table1[[#This Row],[sheet]],Prg!$A$7:$J$31,5,FALSE)</f>
        <v>BOLIVIA</v>
      </c>
      <c r="AG339" s="72">
        <f>ROW()</f>
        <v>339</v>
      </c>
    </row>
    <row r="340" spans="24:33" hidden="1" x14ac:dyDescent="0.35">
      <c r="X340" s="66">
        <v>2</v>
      </c>
      <c r="Y340" s="66" t="s">
        <v>489</v>
      </c>
      <c r="Z340" s="66" t="s">
        <v>14</v>
      </c>
      <c r="AA340" s="66" t="str">
        <f>IF(OR(VLOOKUP(Table1[[#This Row],[sheet]],Prg!$A$7:$F$31,6,FALSE)=Prg!$O$2,VLOOKUP(Table1[[#This Row],[sheet]],Prg!$A$7:$F$31,6,FALSE)=Prg!$O$3),"Yes","No")</f>
        <v>Yes</v>
      </c>
      <c r="AB340" s="66" t="s">
        <v>2</v>
      </c>
      <c r="AC340" s="72">
        <v>20</v>
      </c>
      <c r="AD340" s="66">
        <f ca="1">IF(ISERROR(VLOOKUP(Table1[[#This Row],[item]],INDIRECT("'"&amp;Table1[[#This Row],[sheet]]&amp;"'!$A$8:$T$42"),Table1[[#This Row],[r]],FALSE)),"",VLOOKUP(Table1[[#This Row],[item]],INDIRECT("'"&amp;Table1[[#This Row],[sheet]]&amp;"'!$A$8:$T$42"),Table1[[#This Row],[r]],FALSE))</f>
        <v>110485</v>
      </c>
      <c r="AE340" s="72">
        <f>IF(VLOOKUP(Table1[[#This Row],[sheet]],Prg!$A$7:$J$31,10,FALSE)="","",VLOOKUP(Table1[[#This Row],[sheet]],Prg!$A$7:$J$31,10,FALSE)*1)</f>
        <v>1</v>
      </c>
      <c r="AF340" s="72" t="str">
        <f>VLOOKUP(Table1[[#This Row],[sheet]],Prg!$A$7:$J$31,5,FALSE)</f>
        <v>BOLIVIA</v>
      </c>
      <c r="AG340" s="72">
        <f>ROW()</f>
        <v>340</v>
      </c>
    </row>
    <row r="341" spans="24:33" hidden="1" x14ac:dyDescent="0.35">
      <c r="X341" s="66">
        <v>2</v>
      </c>
      <c r="Y341" s="66" t="s">
        <v>490</v>
      </c>
      <c r="Z341" s="66" t="s">
        <v>464</v>
      </c>
      <c r="AA341" s="66" t="str">
        <f>IF(OR(VLOOKUP(Table1[[#This Row],[sheet]],Prg!$A$7:$F$31,6,FALSE)=Prg!$O$2,VLOOKUP(Table1[[#This Row],[sheet]],Prg!$A$7:$F$31,6,FALSE)=Prg!$O$3),"Yes","No")</f>
        <v>Yes</v>
      </c>
      <c r="AB341" s="66" t="s">
        <v>2</v>
      </c>
      <c r="AC341" s="72">
        <v>20</v>
      </c>
      <c r="AD341" s="66">
        <f ca="1">IF(ISERROR(VLOOKUP(Table1[[#This Row],[item]],INDIRECT("'"&amp;Table1[[#This Row],[sheet]]&amp;"'!$A$8:$T$42"),Table1[[#This Row],[r]],FALSE)),"",VLOOKUP(Table1[[#This Row],[item]],INDIRECT("'"&amp;Table1[[#This Row],[sheet]]&amp;"'!$A$8:$T$42"),Table1[[#This Row],[r]],FALSE))</f>
        <v>79000</v>
      </c>
      <c r="AE341" s="72">
        <f>IF(VLOOKUP(Table1[[#This Row],[sheet]],Prg!$A$7:$J$31,10,FALSE)="","",VLOOKUP(Table1[[#This Row],[sheet]],Prg!$A$7:$J$31,10,FALSE)*1)</f>
        <v>1</v>
      </c>
      <c r="AF341" s="72" t="str">
        <f>VLOOKUP(Table1[[#This Row],[sheet]],Prg!$A$7:$J$31,5,FALSE)</f>
        <v>BOLIVIA</v>
      </c>
      <c r="AG341" s="72">
        <f>ROW()</f>
        <v>341</v>
      </c>
    </row>
    <row r="342" spans="24:33" hidden="1" x14ac:dyDescent="0.35">
      <c r="X342" s="66">
        <v>2</v>
      </c>
      <c r="Y342" s="66" t="s">
        <v>491</v>
      </c>
      <c r="Z342" s="66" t="s">
        <v>15</v>
      </c>
      <c r="AA342" s="66" t="str">
        <f>IF(OR(VLOOKUP(Table1[[#This Row],[sheet]],Prg!$A$7:$F$31,6,FALSE)=Prg!$O$2,VLOOKUP(Table1[[#This Row],[sheet]],Prg!$A$7:$F$31,6,FALSE)=Prg!$O$3),"Yes","No")</f>
        <v>Yes</v>
      </c>
      <c r="AB342" s="66" t="s">
        <v>2</v>
      </c>
      <c r="AC342" s="72">
        <v>20</v>
      </c>
      <c r="AD342" s="66">
        <f ca="1">IF(ISERROR(VLOOKUP(Table1[[#This Row],[item]],INDIRECT("'"&amp;Table1[[#This Row],[sheet]]&amp;"'!$A$8:$T$42"),Table1[[#This Row],[r]],FALSE)),"",VLOOKUP(Table1[[#This Row],[item]],INDIRECT("'"&amp;Table1[[#This Row],[sheet]]&amp;"'!$A$8:$T$42"),Table1[[#This Row],[r]],FALSE))</f>
        <v>0</v>
      </c>
      <c r="AE342" s="72">
        <f>IF(VLOOKUP(Table1[[#This Row],[sheet]],Prg!$A$7:$J$31,10,FALSE)="","",VLOOKUP(Table1[[#This Row],[sheet]],Prg!$A$7:$J$31,10,FALSE)*1)</f>
        <v>1</v>
      </c>
      <c r="AF342" s="72" t="str">
        <f>VLOOKUP(Table1[[#This Row],[sheet]],Prg!$A$7:$J$31,5,FALSE)</f>
        <v>BOLIVIA</v>
      </c>
      <c r="AG342" s="72">
        <f>ROW()</f>
        <v>342</v>
      </c>
    </row>
    <row r="343" spans="24:33" hidden="1" x14ac:dyDescent="0.35">
      <c r="X343" s="66">
        <v>2</v>
      </c>
      <c r="Y343" s="66" t="s">
        <v>492</v>
      </c>
      <c r="Z343" s="66" t="s">
        <v>16</v>
      </c>
      <c r="AA343" s="66" t="str">
        <f>IF(OR(VLOOKUP(Table1[[#This Row],[sheet]],Prg!$A$7:$F$31,6,FALSE)=Prg!$O$2,VLOOKUP(Table1[[#This Row],[sheet]],Prg!$A$7:$F$31,6,FALSE)=Prg!$O$3),"Yes","No")</f>
        <v>Yes</v>
      </c>
      <c r="AB343" s="66" t="s">
        <v>2</v>
      </c>
      <c r="AC343" s="72">
        <v>20</v>
      </c>
      <c r="AD343" s="66">
        <f ca="1">IF(ISERROR(VLOOKUP(Table1[[#This Row],[item]],INDIRECT("'"&amp;Table1[[#This Row],[sheet]]&amp;"'!$A$8:$T$42"),Table1[[#This Row],[r]],FALSE)),"",VLOOKUP(Table1[[#This Row],[item]],INDIRECT("'"&amp;Table1[[#This Row],[sheet]]&amp;"'!$A$8:$T$42"),Table1[[#This Row],[r]],FALSE))</f>
        <v>0</v>
      </c>
      <c r="AE343" s="72">
        <f>IF(VLOOKUP(Table1[[#This Row],[sheet]],Prg!$A$7:$J$31,10,FALSE)="","",VLOOKUP(Table1[[#This Row],[sheet]],Prg!$A$7:$J$31,10,FALSE)*1)</f>
        <v>1</v>
      </c>
      <c r="AF343" s="72" t="str">
        <f>VLOOKUP(Table1[[#This Row],[sheet]],Prg!$A$7:$J$31,5,FALSE)</f>
        <v>BOLIVIA</v>
      </c>
      <c r="AG343" s="72">
        <f>ROW()</f>
        <v>343</v>
      </c>
    </row>
    <row r="344" spans="24:33" hidden="1" x14ac:dyDescent="0.35">
      <c r="X344" s="66">
        <v>2</v>
      </c>
      <c r="Y344" s="66" t="s">
        <v>493</v>
      </c>
      <c r="Z344" s="66" t="s">
        <v>17</v>
      </c>
      <c r="AA344" s="66" t="str">
        <f>IF(OR(VLOOKUP(Table1[[#This Row],[sheet]],Prg!$A$7:$F$31,6,FALSE)=Prg!$O$2,VLOOKUP(Table1[[#This Row],[sheet]],Prg!$A$7:$F$31,6,FALSE)=Prg!$O$3),"Yes","No")</f>
        <v>Yes</v>
      </c>
      <c r="AB344" s="66" t="s">
        <v>2</v>
      </c>
      <c r="AC344" s="72">
        <v>20</v>
      </c>
      <c r="AD344" s="66">
        <f ca="1">IF(ISERROR(VLOOKUP(Table1[[#This Row],[item]],INDIRECT("'"&amp;Table1[[#This Row],[sheet]]&amp;"'!$A$8:$T$42"),Table1[[#This Row],[r]],FALSE)),"",VLOOKUP(Table1[[#This Row],[item]],INDIRECT("'"&amp;Table1[[#This Row],[sheet]]&amp;"'!$A$8:$T$42"),Table1[[#This Row],[r]],FALSE))</f>
        <v>0</v>
      </c>
      <c r="AE344" s="72">
        <f>IF(VLOOKUP(Table1[[#This Row],[sheet]],Prg!$A$7:$J$31,10,FALSE)="","",VLOOKUP(Table1[[#This Row],[sheet]],Prg!$A$7:$J$31,10,FALSE)*1)</f>
        <v>1</v>
      </c>
      <c r="AF344" s="72" t="str">
        <f>VLOOKUP(Table1[[#This Row],[sheet]],Prg!$A$7:$J$31,5,FALSE)</f>
        <v>BOLIVIA</v>
      </c>
      <c r="AG344" s="72">
        <f>ROW()</f>
        <v>344</v>
      </c>
    </row>
    <row r="345" spans="24:33" hidden="1" x14ac:dyDescent="0.35">
      <c r="X345" s="66">
        <v>2</v>
      </c>
      <c r="Y345" s="66" t="s">
        <v>494</v>
      </c>
      <c r="Z345" s="66" t="s">
        <v>465</v>
      </c>
      <c r="AA345" s="66" t="str">
        <f>IF(OR(VLOOKUP(Table1[[#This Row],[sheet]],Prg!$A$7:$F$31,6,FALSE)=Prg!$O$2,VLOOKUP(Table1[[#This Row],[sheet]],Prg!$A$7:$F$31,6,FALSE)=Prg!$O$3),"Yes","No")</f>
        <v>Yes</v>
      </c>
      <c r="AB345" s="66" t="s">
        <v>2</v>
      </c>
      <c r="AC345" s="72">
        <v>20</v>
      </c>
      <c r="AD345" s="66">
        <f ca="1">IF(ISERROR(VLOOKUP(Table1[[#This Row],[item]],INDIRECT("'"&amp;Table1[[#This Row],[sheet]]&amp;"'!$A$8:$T$42"),Table1[[#This Row],[r]],FALSE)),"",VLOOKUP(Table1[[#This Row],[item]],INDIRECT("'"&amp;Table1[[#This Row],[sheet]]&amp;"'!$A$8:$T$42"),Table1[[#This Row],[r]],FALSE))</f>
        <v>0</v>
      </c>
      <c r="AE345" s="72">
        <f>IF(VLOOKUP(Table1[[#This Row],[sheet]],Prg!$A$7:$J$31,10,FALSE)="","",VLOOKUP(Table1[[#This Row],[sheet]],Prg!$A$7:$J$31,10,FALSE)*1)</f>
        <v>1</v>
      </c>
      <c r="AF345" s="72" t="str">
        <f>VLOOKUP(Table1[[#This Row],[sheet]],Prg!$A$7:$J$31,5,FALSE)</f>
        <v>BOLIVIA</v>
      </c>
      <c r="AG345" s="72">
        <f>ROW()</f>
        <v>345</v>
      </c>
    </row>
    <row r="346" spans="24:33" hidden="1" x14ac:dyDescent="0.35">
      <c r="X346" s="66">
        <v>2</v>
      </c>
      <c r="Y346" s="66" t="s">
        <v>495</v>
      </c>
      <c r="Z346" s="66" t="s">
        <v>18</v>
      </c>
      <c r="AA346" s="66" t="str">
        <f>IF(OR(VLOOKUP(Table1[[#This Row],[sheet]],Prg!$A$7:$F$31,6,FALSE)=Prg!$O$2,VLOOKUP(Table1[[#This Row],[sheet]],Prg!$A$7:$F$31,6,FALSE)=Prg!$O$3),"Yes","No")</f>
        <v>Yes</v>
      </c>
      <c r="AB346" s="66" t="s">
        <v>2</v>
      </c>
      <c r="AC346" s="72">
        <v>20</v>
      </c>
      <c r="AD346" s="66">
        <f ca="1">IF(ISERROR(VLOOKUP(Table1[[#This Row],[item]],INDIRECT("'"&amp;Table1[[#This Row],[sheet]]&amp;"'!$A$8:$T$42"),Table1[[#This Row],[r]],FALSE)),"",VLOOKUP(Table1[[#This Row],[item]],INDIRECT("'"&amp;Table1[[#This Row],[sheet]]&amp;"'!$A$8:$T$42"),Table1[[#This Row],[r]],FALSE))</f>
        <v>0</v>
      </c>
      <c r="AE346" s="72">
        <f>IF(VLOOKUP(Table1[[#This Row],[sheet]],Prg!$A$7:$J$31,10,FALSE)="","",VLOOKUP(Table1[[#This Row],[sheet]],Prg!$A$7:$J$31,10,FALSE)*1)</f>
        <v>1</v>
      </c>
      <c r="AF346" s="72" t="str">
        <f>VLOOKUP(Table1[[#This Row],[sheet]],Prg!$A$7:$J$31,5,FALSE)</f>
        <v>BOLIVIA</v>
      </c>
      <c r="AG346" s="72">
        <f>ROW()</f>
        <v>346</v>
      </c>
    </row>
    <row r="347" spans="24:33" hidden="1" x14ac:dyDescent="0.35">
      <c r="X347" s="66">
        <v>2</v>
      </c>
      <c r="Y347" s="66" t="s">
        <v>496</v>
      </c>
      <c r="Z347" s="66" t="s">
        <v>19</v>
      </c>
      <c r="AA347" s="66" t="str">
        <f>IF(OR(VLOOKUP(Table1[[#This Row],[sheet]],Prg!$A$7:$F$31,6,FALSE)=Prg!$O$2,VLOOKUP(Table1[[#This Row],[sheet]],Prg!$A$7:$F$31,6,FALSE)=Prg!$O$3),"Yes","No")</f>
        <v>Yes</v>
      </c>
      <c r="AB347" s="66" t="s">
        <v>2</v>
      </c>
      <c r="AC347" s="72">
        <v>20</v>
      </c>
      <c r="AD347" s="66">
        <f ca="1">IF(ISERROR(VLOOKUP(Table1[[#This Row],[item]],INDIRECT("'"&amp;Table1[[#This Row],[sheet]]&amp;"'!$A$8:$T$42"),Table1[[#This Row],[r]],FALSE)),"",VLOOKUP(Table1[[#This Row],[item]],INDIRECT("'"&amp;Table1[[#This Row],[sheet]]&amp;"'!$A$8:$T$42"),Table1[[#This Row],[r]],FALSE))</f>
        <v>0</v>
      </c>
      <c r="AE347" s="72">
        <f>IF(VLOOKUP(Table1[[#This Row],[sheet]],Prg!$A$7:$J$31,10,FALSE)="","",VLOOKUP(Table1[[#This Row],[sheet]],Prg!$A$7:$J$31,10,FALSE)*1)</f>
        <v>1</v>
      </c>
      <c r="AF347" s="72" t="str">
        <f>VLOOKUP(Table1[[#This Row],[sheet]],Prg!$A$7:$J$31,5,FALSE)</f>
        <v>BOLIVIA</v>
      </c>
      <c r="AG347" s="72">
        <f>ROW()</f>
        <v>347</v>
      </c>
    </row>
    <row r="348" spans="24:33" hidden="1" x14ac:dyDescent="0.35">
      <c r="X348" s="66">
        <v>2</v>
      </c>
      <c r="Y348" s="66" t="s">
        <v>497</v>
      </c>
      <c r="Z348" s="66" t="s">
        <v>20</v>
      </c>
      <c r="AA348" s="66" t="str">
        <f>IF(OR(VLOOKUP(Table1[[#This Row],[sheet]],Prg!$A$7:$F$31,6,FALSE)=Prg!$O$2,VLOOKUP(Table1[[#This Row],[sheet]],Prg!$A$7:$F$31,6,FALSE)=Prg!$O$3),"Yes","No")</f>
        <v>Yes</v>
      </c>
      <c r="AB348" s="66" t="s">
        <v>2</v>
      </c>
      <c r="AC348" s="72">
        <v>20</v>
      </c>
      <c r="AD348" s="66">
        <f ca="1">IF(ISERROR(VLOOKUP(Table1[[#This Row],[item]],INDIRECT("'"&amp;Table1[[#This Row],[sheet]]&amp;"'!$A$8:$T$42"),Table1[[#This Row],[r]],FALSE)),"",VLOOKUP(Table1[[#This Row],[item]],INDIRECT("'"&amp;Table1[[#This Row],[sheet]]&amp;"'!$A$8:$T$42"),Table1[[#This Row],[r]],FALSE))</f>
        <v>0</v>
      </c>
      <c r="AE348" s="72">
        <f>IF(VLOOKUP(Table1[[#This Row],[sheet]],Prg!$A$7:$J$31,10,FALSE)="","",VLOOKUP(Table1[[#This Row],[sheet]],Prg!$A$7:$J$31,10,FALSE)*1)</f>
        <v>1</v>
      </c>
      <c r="AF348" s="72" t="str">
        <f>VLOOKUP(Table1[[#This Row],[sheet]],Prg!$A$7:$J$31,5,FALSE)</f>
        <v>BOLIVIA</v>
      </c>
      <c r="AG348" s="72">
        <f>ROW()</f>
        <v>348</v>
      </c>
    </row>
    <row r="349" spans="24:33" hidden="1" x14ac:dyDescent="0.35">
      <c r="X349" s="66">
        <v>2</v>
      </c>
      <c r="Y349" s="66" t="s">
        <v>498</v>
      </c>
      <c r="Z349" s="66" t="s">
        <v>466</v>
      </c>
      <c r="AA349" s="66" t="str">
        <f>IF(OR(VLOOKUP(Table1[[#This Row],[sheet]],Prg!$A$7:$F$31,6,FALSE)=Prg!$O$2,VLOOKUP(Table1[[#This Row],[sheet]],Prg!$A$7:$F$31,6,FALSE)=Prg!$O$3),"Yes","No")</f>
        <v>Yes</v>
      </c>
      <c r="AB349" s="66" t="s">
        <v>2</v>
      </c>
      <c r="AC349" s="72">
        <v>20</v>
      </c>
      <c r="AD349" s="66">
        <f ca="1">IF(ISERROR(VLOOKUP(Table1[[#This Row],[item]],INDIRECT("'"&amp;Table1[[#This Row],[sheet]]&amp;"'!$A$8:$T$42"),Table1[[#This Row],[r]],FALSE)),"",VLOOKUP(Table1[[#This Row],[item]],INDIRECT("'"&amp;Table1[[#This Row],[sheet]]&amp;"'!$A$8:$T$42"),Table1[[#This Row],[r]],FALSE))</f>
        <v>0</v>
      </c>
      <c r="AE349" s="72">
        <f>IF(VLOOKUP(Table1[[#This Row],[sheet]],Prg!$A$7:$J$31,10,FALSE)="","",VLOOKUP(Table1[[#This Row],[sheet]],Prg!$A$7:$J$31,10,FALSE)*1)</f>
        <v>1</v>
      </c>
      <c r="AF349" s="72" t="str">
        <f>VLOOKUP(Table1[[#This Row],[sheet]],Prg!$A$7:$J$31,5,FALSE)</f>
        <v>BOLIVIA</v>
      </c>
      <c r="AG349" s="72">
        <f>ROW()</f>
        <v>349</v>
      </c>
    </row>
    <row r="350" spans="24:33" hidden="1" x14ac:dyDescent="0.35">
      <c r="X350" s="66">
        <v>2</v>
      </c>
      <c r="Y350" s="66" t="s">
        <v>499</v>
      </c>
      <c r="Z350" s="66" t="s">
        <v>21</v>
      </c>
      <c r="AA350" s="66" t="str">
        <f>IF(OR(VLOOKUP(Table1[[#This Row],[sheet]],Prg!$A$7:$F$31,6,FALSE)=Prg!$O$2,VLOOKUP(Table1[[#This Row],[sheet]],Prg!$A$7:$F$31,6,FALSE)=Prg!$O$3),"Yes","No")</f>
        <v>Yes</v>
      </c>
      <c r="AB350" s="66" t="s">
        <v>2</v>
      </c>
      <c r="AC350" s="72">
        <v>20</v>
      </c>
      <c r="AD350" s="66">
        <f ca="1">IF(ISERROR(VLOOKUP(Table1[[#This Row],[item]],INDIRECT("'"&amp;Table1[[#This Row],[sheet]]&amp;"'!$A$8:$T$42"),Table1[[#This Row],[r]],FALSE)),"",VLOOKUP(Table1[[#This Row],[item]],INDIRECT("'"&amp;Table1[[#This Row],[sheet]]&amp;"'!$A$8:$T$42"),Table1[[#This Row],[r]],FALSE))</f>
        <v>10000</v>
      </c>
      <c r="AE350" s="72">
        <f>IF(VLOOKUP(Table1[[#This Row],[sheet]],Prg!$A$7:$J$31,10,FALSE)="","",VLOOKUP(Table1[[#This Row],[sheet]],Prg!$A$7:$J$31,10,FALSE)*1)</f>
        <v>1</v>
      </c>
      <c r="AF350" s="72" t="str">
        <f>VLOOKUP(Table1[[#This Row],[sheet]],Prg!$A$7:$J$31,5,FALSE)</f>
        <v>BOLIVIA</v>
      </c>
      <c r="AG350" s="72">
        <f>ROW()</f>
        <v>350</v>
      </c>
    </row>
    <row r="351" spans="24:33" hidden="1" x14ac:dyDescent="0.35">
      <c r="X351" s="66">
        <v>2</v>
      </c>
      <c r="Y351" s="66" t="s">
        <v>500</v>
      </c>
      <c r="Z351" s="66" t="s">
        <v>22</v>
      </c>
      <c r="AA351" s="66" t="str">
        <f>IF(OR(VLOOKUP(Table1[[#This Row],[sheet]],Prg!$A$7:$F$31,6,FALSE)=Prg!$O$2,VLOOKUP(Table1[[#This Row],[sheet]],Prg!$A$7:$F$31,6,FALSE)=Prg!$O$3),"Yes","No")</f>
        <v>Yes</v>
      </c>
      <c r="AB351" s="66" t="s">
        <v>2</v>
      </c>
      <c r="AC351" s="72">
        <v>20</v>
      </c>
      <c r="AD351" s="66">
        <f ca="1">IF(ISERROR(VLOOKUP(Table1[[#This Row],[item]],INDIRECT("'"&amp;Table1[[#This Row],[sheet]]&amp;"'!$A$8:$T$42"),Table1[[#This Row],[r]],FALSE)),"",VLOOKUP(Table1[[#This Row],[item]],INDIRECT("'"&amp;Table1[[#This Row],[sheet]]&amp;"'!$A$8:$T$42"),Table1[[#This Row],[r]],FALSE))</f>
        <v>0</v>
      </c>
      <c r="AE351" s="72">
        <f>IF(VLOOKUP(Table1[[#This Row],[sheet]],Prg!$A$7:$J$31,10,FALSE)="","",VLOOKUP(Table1[[#This Row],[sheet]],Prg!$A$7:$J$31,10,FALSE)*1)</f>
        <v>1</v>
      </c>
      <c r="AF351" s="72" t="str">
        <f>VLOOKUP(Table1[[#This Row],[sheet]],Prg!$A$7:$J$31,5,FALSE)</f>
        <v>BOLIVIA</v>
      </c>
      <c r="AG351" s="72">
        <f>ROW()</f>
        <v>351</v>
      </c>
    </row>
    <row r="352" spans="24:33" hidden="1" x14ac:dyDescent="0.35">
      <c r="X352" s="66">
        <v>2</v>
      </c>
      <c r="Y352" s="66" t="s">
        <v>501</v>
      </c>
      <c r="Z352" s="66" t="s">
        <v>23</v>
      </c>
      <c r="AA352" s="66" t="str">
        <f>IF(OR(VLOOKUP(Table1[[#This Row],[sheet]],Prg!$A$7:$F$31,6,FALSE)=Prg!$O$2,VLOOKUP(Table1[[#This Row],[sheet]],Prg!$A$7:$F$31,6,FALSE)=Prg!$O$3),"Yes","No")</f>
        <v>Yes</v>
      </c>
      <c r="AB352" s="66" t="s">
        <v>2</v>
      </c>
      <c r="AC352" s="72">
        <v>20</v>
      </c>
      <c r="AD352" s="66">
        <f ca="1">IF(ISERROR(VLOOKUP(Table1[[#This Row],[item]],INDIRECT("'"&amp;Table1[[#This Row],[sheet]]&amp;"'!$A$8:$T$42"),Table1[[#This Row],[r]],FALSE)),"",VLOOKUP(Table1[[#This Row],[item]],INDIRECT("'"&amp;Table1[[#This Row],[sheet]]&amp;"'!$A$8:$T$42"),Table1[[#This Row],[r]],FALSE))</f>
        <v>10000</v>
      </c>
      <c r="AE352" s="72">
        <f>IF(VLOOKUP(Table1[[#This Row],[sheet]],Prg!$A$7:$J$31,10,FALSE)="","",VLOOKUP(Table1[[#This Row],[sheet]],Prg!$A$7:$J$31,10,FALSE)*1)</f>
        <v>1</v>
      </c>
      <c r="AF352" s="72" t="str">
        <f>VLOOKUP(Table1[[#This Row],[sheet]],Prg!$A$7:$J$31,5,FALSE)</f>
        <v>BOLIVIA</v>
      </c>
      <c r="AG352" s="72">
        <f>ROW()</f>
        <v>352</v>
      </c>
    </row>
    <row r="353" spans="24:33" hidden="1" x14ac:dyDescent="0.35">
      <c r="X353" s="66">
        <v>2</v>
      </c>
      <c r="Y353" s="66" t="s">
        <v>502</v>
      </c>
      <c r="Z353" s="66" t="s">
        <v>467</v>
      </c>
      <c r="AA353" s="66" t="str">
        <f>IF(OR(VLOOKUP(Table1[[#This Row],[sheet]],Prg!$A$7:$F$31,6,FALSE)=Prg!$O$2,VLOOKUP(Table1[[#This Row],[sheet]],Prg!$A$7:$F$31,6,FALSE)=Prg!$O$3),"Yes","No")</f>
        <v>Yes</v>
      </c>
      <c r="AB353" s="66" t="s">
        <v>2</v>
      </c>
      <c r="AC353" s="72">
        <v>20</v>
      </c>
      <c r="AD353" s="66">
        <f ca="1">IF(ISERROR(VLOOKUP(Table1[[#This Row],[item]],INDIRECT("'"&amp;Table1[[#This Row],[sheet]]&amp;"'!$A$8:$T$42"),Table1[[#This Row],[r]],FALSE)),"",VLOOKUP(Table1[[#This Row],[item]],INDIRECT("'"&amp;Table1[[#This Row],[sheet]]&amp;"'!$A$8:$T$42"),Table1[[#This Row],[r]],FALSE))</f>
        <v>0</v>
      </c>
      <c r="AE353" s="72">
        <f>IF(VLOOKUP(Table1[[#This Row],[sheet]],Prg!$A$7:$J$31,10,FALSE)="","",VLOOKUP(Table1[[#This Row],[sheet]],Prg!$A$7:$J$31,10,FALSE)*1)</f>
        <v>1</v>
      </c>
      <c r="AF353" s="72" t="str">
        <f>VLOOKUP(Table1[[#This Row],[sheet]],Prg!$A$7:$J$31,5,FALSE)</f>
        <v>BOLIVIA</v>
      </c>
      <c r="AG353" s="72">
        <f>ROW()</f>
        <v>353</v>
      </c>
    </row>
    <row r="354" spans="24:33" hidden="1" x14ac:dyDescent="0.35">
      <c r="X354" s="66">
        <v>2</v>
      </c>
      <c r="Y354" s="66" t="s">
        <v>473</v>
      </c>
      <c r="Z354" s="66" t="s">
        <v>1</v>
      </c>
      <c r="AA354" s="66" t="str">
        <f>IF(OR(VLOOKUP(Table1[[#This Row],[sheet]],Prg!$A$7:$F$31,6,FALSE)=Prg!$O$2,VLOOKUP(Table1[[#This Row],[sheet]],Prg!$A$7:$F$31,6,FALSE)=Prg!$O$3),"Yes","No")</f>
        <v>Yes</v>
      </c>
      <c r="AB354" s="66" t="s">
        <v>2</v>
      </c>
      <c r="AC354" s="72">
        <v>20</v>
      </c>
      <c r="AD354" s="66">
        <f ca="1">IF(ISERROR(VLOOKUP(Table1[[#This Row],[item]],INDIRECT("'"&amp;Table1[[#This Row],[sheet]]&amp;"'!$A$8:$T$42"),Table1[[#This Row],[r]],FALSE)),"",VLOOKUP(Table1[[#This Row],[item]],INDIRECT("'"&amp;Table1[[#This Row],[sheet]]&amp;"'!$A$8:$T$42"),Table1[[#This Row],[r]],FALSE))</f>
        <v>207485</v>
      </c>
      <c r="AE354" s="72">
        <f>IF(VLOOKUP(Table1[[#This Row],[sheet]],Prg!$A$7:$J$31,10,FALSE)="","",VLOOKUP(Table1[[#This Row],[sheet]],Prg!$A$7:$J$31,10,FALSE)*1)</f>
        <v>1</v>
      </c>
      <c r="AF354" s="72" t="str">
        <f>VLOOKUP(Table1[[#This Row],[sheet]],Prg!$A$7:$J$31,5,FALSE)</f>
        <v>BOLIVIA</v>
      </c>
      <c r="AG354" s="72">
        <f>ROW()</f>
        <v>354</v>
      </c>
    </row>
    <row r="355" spans="24:33" hidden="1" x14ac:dyDescent="0.35">
      <c r="X355" s="66">
        <v>2</v>
      </c>
      <c r="Y355" s="66" t="s">
        <v>474</v>
      </c>
      <c r="Z355" s="66" t="s">
        <v>24</v>
      </c>
      <c r="AA355" s="66" t="str">
        <f>IF(OR(VLOOKUP(Table1[[#This Row],[sheet]],Prg!$A$7:$F$31,6,FALSE)=Prg!$O$2,VLOOKUP(Table1[[#This Row],[sheet]],Prg!$A$7:$F$31,6,FALSE)=Prg!$O$3),"Yes","No")</f>
        <v>Yes</v>
      </c>
      <c r="AB355" s="66" t="s">
        <v>2</v>
      </c>
      <c r="AC355" s="72">
        <v>20</v>
      </c>
      <c r="AD355" s="66">
        <f ca="1">IF(ISERROR(VLOOKUP(Table1[[#This Row],[item]],INDIRECT("'"&amp;Table1[[#This Row],[sheet]]&amp;"'!$A$8:$T$42"),Table1[[#This Row],[r]],FALSE)),"",VLOOKUP(Table1[[#This Row],[item]],INDIRECT("'"&amp;Table1[[#This Row],[sheet]]&amp;"'!$A$8:$T$42"),Table1[[#This Row],[r]],FALSE))</f>
        <v>8000</v>
      </c>
      <c r="AE355" s="72">
        <f>IF(VLOOKUP(Table1[[#This Row],[sheet]],Prg!$A$7:$J$31,10,FALSE)="","",VLOOKUP(Table1[[#This Row],[sheet]],Prg!$A$7:$J$31,10,FALSE)*1)</f>
        <v>1</v>
      </c>
      <c r="AF355" s="72" t="str">
        <f>VLOOKUP(Table1[[#This Row],[sheet]],Prg!$A$7:$J$31,5,FALSE)</f>
        <v>BOLIVIA</v>
      </c>
      <c r="AG355" s="72">
        <f>ROW()</f>
        <v>355</v>
      </c>
    </row>
    <row r="356" spans="24:33" hidden="1" x14ac:dyDescent="0.35">
      <c r="X356" s="66">
        <v>2</v>
      </c>
      <c r="Y356" s="66" t="s">
        <v>477</v>
      </c>
      <c r="Z356" s="66" t="s">
        <v>25</v>
      </c>
      <c r="AA356" s="66" t="str">
        <f>IF(OR(VLOOKUP(Table1[[#This Row],[sheet]],Prg!$A$7:$F$31,6,FALSE)=Prg!$O$2,VLOOKUP(Table1[[#This Row],[sheet]],Prg!$A$7:$F$31,6,FALSE)=Prg!$O$3),"Yes","No")</f>
        <v>Yes</v>
      </c>
      <c r="AB356" s="66" t="s">
        <v>2</v>
      </c>
      <c r="AC356" s="72">
        <v>20</v>
      </c>
      <c r="AD356" s="66">
        <f ca="1">IF(ISERROR(VLOOKUP(Table1[[#This Row],[item]],INDIRECT("'"&amp;Table1[[#This Row],[sheet]]&amp;"'!$A$8:$T$42"),Table1[[#This Row],[r]],FALSE)),"",VLOOKUP(Table1[[#This Row],[item]],INDIRECT("'"&amp;Table1[[#This Row],[sheet]]&amp;"'!$A$8:$T$42"),Table1[[#This Row],[r]],FALSE))</f>
        <v>0</v>
      </c>
      <c r="AE356" s="72">
        <f>IF(VLOOKUP(Table1[[#This Row],[sheet]],Prg!$A$7:$J$31,10,FALSE)="","",VLOOKUP(Table1[[#This Row],[sheet]],Prg!$A$7:$J$31,10,FALSE)*1)</f>
        <v>1</v>
      </c>
      <c r="AF356" s="72" t="str">
        <f>VLOOKUP(Table1[[#This Row],[sheet]],Prg!$A$7:$J$31,5,FALSE)</f>
        <v>BOLIVIA</v>
      </c>
      <c r="AG356" s="72">
        <f>ROW()</f>
        <v>356</v>
      </c>
    </row>
    <row r="357" spans="24:33" hidden="1" x14ac:dyDescent="0.35">
      <c r="X357" s="66">
        <v>2</v>
      </c>
      <c r="Y357" s="66" t="s">
        <v>478</v>
      </c>
      <c r="Z357" s="66" t="s">
        <v>26</v>
      </c>
      <c r="AA357" s="66" t="str">
        <f>IF(OR(VLOOKUP(Table1[[#This Row],[sheet]],Prg!$A$7:$F$31,6,FALSE)=Prg!$O$2,VLOOKUP(Table1[[#This Row],[sheet]],Prg!$A$7:$F$31,6,FALSE)=Prg!$O$3),"Yes","No")</f>
        <v>Yes</v>
      </c>
      <c r="AB357" s="66" t="s">
        <v>2</v>
      </c>
      <c r="AC357" s="72">
        <v>20</v>
      </c>
      <c r="AD357" s="66">
        <f ca="1">IF(ISERROR(VLOOKUP(Table1[[#This Row],[item]],INDIRECT("'"&amp;Table1[[#This Row],[sheet]]&amp;"'!$A$8:$T$42"),Table1[[#This Row],[r]],FALSE)),"",VLOOKUP(Table1[[#This Row],[item]],INDIRECT("'"&amp;Table1[[#This Row],[sheet]]&amp;"'!$A$8:$T$42"),Table1[[#This Row],[r]],FALSE))</f>
        <v>8000</v>
      </c>
      <c r="AE357" s="72">
        <f>IF(VLOOKUP(Table1[[#This Row],[sheet]],Prg!$A$7:$J$31,10,FALSE)="","",VLOOKUP(Table1[[#This Row],[sheet]],Prg!$A$7:$J$31,10,FALSE)*1)</f>
        <v>1</v>
      </c>
      <c r="AF357" s="72" t="str">
        <f>VLOOKUP(Table1[[#This Row],[sheet]],Prg!$A$7:$J$31,5,FALSE)</f>
        <v>BOLIVIA</v>
      </c>
      <c r="AG357" s="72">
        <f>ROW()</f>
        <v>357</v>
      </c>
    </row>
    <row r="358" spans="24:33" hidden="1" x14ac:dyDescent="0.35">
      <c r="X358" s="66">
        <v>2</v>
      </c>
      <c r="Y358" s="66" t="s">
        <v>479</v>
      </c>
      <c r="Z358" s="66" t="s">
        <v>27</v>
      </c>
      <c r="AA358" s="66" t="str">
        <f>IF(OR(VLOOKUP(Table1[[#This Row],[sheet]],Prg!$A$7:$F$31,6,FALSE)=Prg!$O$2,VLOOKUP(Table1[[#This Row],[sheet]],Prg!$A$7:$F$31,6,FALSE)=Prg!$O$3),"Yes","No")</f>
        <v>Yes</v>
      </c>
      <c r="AB358" s="66" t="s">
        <v>2</v>
      </c>
      <c r="AC358" s="72">
        <v>20</v>
      </c>
      <c r="AD358" s="66">
        <f ca="1">IF(ISERROR(VLOOKUP(Table1[[#This Row],[item]],INDIRECT("'"&amp;Table1[[#This Row],[sheet]]&amp;"'!$A$8:$T$42"),Table1[[#This Row],[r]],FALSE)),"",VLOOKUP(Table1[[#This Row],[item]],INDIRECT("'"&amp;Table1[[#This Row],[sheet]]&amp;"'!$A$8:$T$42"),Table1[[#This Row],[r]],FALSE))</f>
        <v>0</v>
      </c>
      <c r="AE358" s="72">
        <f>IF(VLOOKUP(Table1[[#This Row],[sheet]],Prg!$A$7:$J$31,10,FALSE)="","",VLOOKUP(Table1[[#This Row],[sheet]],Prg!$A$7:$J$31,10,FALSE)*1)</f>
        <v>1</v>
      </c>
      <c r="AF358" s="72" t="str">
        <f>VLOOKUP(Table1[[#This Row],[sheet]],Prg!$A$7:$J$31,5,FALSE)</f>
        <v>BOLIVIA</v>
      </c>
      <c r="AG358" s="72">
        <f>ROW()</f>
        <v>358</v>
      </c>
    </row>
    <row r="359" spans="24:33" hidden="1" x14ac:dyDescent="0.35">
      <c r="X359" s="66">
        <v>2</v>
      </c>
      <c r="Y359" s="66" t="s">
        <v>475</v>
      </c>
      <c r="Z359" s="66" t="s">
        <v>28</v>
      </c>
      <c r="AA359" s="66" t="str">
        <f>IF(OR(VLOOKUP(Table1[[#This Row],[sheet]],Prg!$A$7:$F$31,6,FALSE)=Prg!$O$2,VLOOKUP(Table1[[#This Row],[sheet]],Prg!$A$7:$F$31,6,FALSE)=Prg!$O$3),"Yes","No")</f>
        <v>Yes</v>
      </c>
      <c r="AB359" s="66" t="s">
        <v>2</v>
      </c>
      <c r="AC359" s="72">
        <v>20</v>
      </c>
      <c r="AD359" s="66">
        <f ca="1">IF(ISERROR(VLOOKUP(Table1[[#This Row],[item]],INDIRECT("'"&amp;Table1[[#This Row],[sheet]]&amp;"'!$A$8:$T$42"),Table1[[#This Row],[r]],FALSE)),"",VLOOKUP(Table1[[#This Row],[item]],INDIRECT("'"&amp;Table1[[#This Row],[sheet]]&amp;"'!$A$8:$T$42"),Table1[[#This Row],[r]],FALSE))</f>
        <v>120485</v>
      </c>
      <c r="AE359" s="72">
        <f>IF(VLOOKUP(Table1[[#This Row],[sheet]],Prg!$A$7:$J$31,10,FALSE)="","",VLOOKUP(Table1[[#This Row],[sheet]],Prg!$A$7:$J$31,10,FALSE)*1)</f>
        <v>1</v>
      </c>
      <c r="AF359" s="72" t="str">
        <f>VLOOKUP(Table1[[#This Row],[sheet]],Prg!$A$7:$J$31,5,FALSE)</f>
        <v>BOLIVIA</v>
      </c>
      <c r="AG359" s="72">
        <f>ROW()</f>
        <v>359</v>
      </c>
    </row>
    <row r="360" spans="24:33" hidden="1" x14ac:dyDescent="0.35">
      <c r="X360" s="66">
        <v>2</v>
      </c>
      <c r="Y360" s="66" t="s">
        <v>480</v>
      </c>
      <c r="Z360" s="66" t="s">
        <v>29</v>
      </c>
      <c r="AA360" s="66" t="str">
        <f>IF(OR(VLOOKUP(Table1[[#This Row],[sheet]],Prg!$A$7:$F$31,6,FALSE)=Prg!$O$2,VLOOKUP(Table1[[#This Row],[sheet]],Prg!$A$7:$F$31,6,FALSE)=Prg!$O$3),"Yes","No")</f>
        <v>Yes</v>
      </c>
      <c r="AB360" s="66" t="s">
        <v>2</v>
      </c>
      <c r="AC360" s="72">
        <v>20</v>
      </c>
      <c r="AD360" s="66">
        <f ca="1">IF(ISERROR(VLOOKUP(Table1[[#This Row],[item]],INDIRECT("'"&amp;Table1[[#This Row],[sheet]]&amp;"'!$A$8:$T$42"),Table1[[#This Row],[r]],FALSE)),"",VLOOKUP(Table1[[#This Row],[item]],INDIRECT("'"&amp;Table1[[#This Row],[sheet]]&amp;"'!$A$8:$T$42"),Table1[[#This Row],[r]],FALSE))</f>
        <v>10000</v>
      </c>
      <c r="AE360" s="72">
        <f>IF(VLOOKUP(Table1[[#This Row],[sheet]],Prg!$A$7:$J$31,10,FALSE)="","",VLOOKUP(Table1[[#This Row],[sheet]],Prg!$A$7:$J$31,10,FALSE)*1)</f>
        <v>1</v>
      </c>
      <c r="AF360" s="72" t="str">
        <f>VLOOKUP(Table1[[#This Row],[sheet]],Prg!$A$7:$J$31,5,FALSE)</f>
        <v>BOLIVIA</v>
      </c>
      <c r="AG360" s="72">
        <f>ROW()</f>
        <v>360</v>
      </c>
    </row>
    <row r="361" spans="24:33" hidden="1" x14ac:dyDescent="0.35">
      <c r="X361" s="66">
        <v>2</v>
      </c>
      <c r="Y361" s="66" t="s">
        <v>481</v>
      </c>
      <c r="Z361" s="66" t="s">
        <v>30</v>
      </c>
      <c r="AA361" s="66" t="str">
        <f>IF(OR(VLOOKUP(Table1[[#This Row],[sheet]],Prg!$A$7:$F$31,6,FALSE)=Prg!$O$2,VLOOKUP(Table1[[#This Row],[sheet]],Prg!$A$7:$F$31,6,FALSE)=Prg!$O$3),"Yes","No")</f>
        <v>Yes</v>
      </c>
      <c r="AB361" s="66" t="s">
        <v>2</v>
      </c>
      <c r="AC361" s="72">
        <v>20</v>
      </c>
      <c r="AD361" s="66">
        <f ca="1">IF(ISERROR(VLOOKUP(Table1[[#This Row],[item]],INDIRECT("'"&amp;Table1[[#This Row],[sheet]]&amp;"'!$A$8:$T$42"),Table1[[#This Row],[r]],FALSE)),"",VLOOKUP(Table1[[#This Row],[item]],INDIRECT("'"&amp;Table1[[#This Row],[sheet]]&amp;"'!$A$8:$T$42"),Table1[[#This Row],[r]],FALSE))</f>
        <v>0</v>
      </c>
      <c r="AE361" s="72">
        <f>IF(VLOOKUP(Table1[[#This Row],[sheet]],Prg!$A$7:$J$31,10,FALSE)="","",VLOOKUP(Table1[[#This Row],[sheet]],Prg!$A$7:$J$31,10,FALSE)*1)</f>
        <v>1</v>
      </c>
      <c r="AF361" s="72" t="str">
        <f>VLOOKUP(Table1[[#This Row],[sheet]],Prg!$A$7:$J$31,5,FALSE)</f>
        <v>BOLIVIA</v>
      </c>
      <c r="AG361" s="72">
        <f>ROW()</f>
        <v>361</v>
      </c>
    </row>
    <row r="362" spans="24:33" hidden="1" x14ac:dyDescent="0.35">
      <c r="X362" s="66">
        <v>2</v>
      </c>
      <c r="Y362" s="66" t="s">
        <v>482</v>
      </c>
      <c r="Z362" s="66" t="s">
        <v>27</v>
      </c>
      <c r="AA362" s="66" t="str">
        <f>IF(OR(VLOOKUP(Table1[[#This Row],[sheet]],Prg!$A$7:$F$31,6,FALSE)=Prg!$O$2,VLOOKUP(Table1[[#This Row],[sheet]],Prg!$A$7:$F$31,6,FALSE)=Prg!$O$3),"Yes","No")</f>
        <v>Yes</v>
      </c>
      <c r="AB362" s="66" t="s">
        <v>2</v>
      </c>
      <c r="AC362" s="72">
        <v>20</v>
      </c>
      <c r="AD362" s="66">
        <f ca="1">IF(ISERROR(VLOOKUP(Table1[[#This Row],[item]],INDIRECT("'"&amp;Table1[[#This Row],[sheet]]&amp;"'!$A$8:$T$42"),Table1[[#This Row],[r]],FALSE)),"",VLOOKUP(Table1[[#This Row],[item]],INDIRECT("'"&amp;Table1[[#This Row],[sheet]]&amp;"'!$A$8:$T$42"),Table1[[#This Row],[r]],FALSE))</f>
        <v>110485</v>
      </c>
      <c r="AE362" s="72">
        <f>IF(VLOOKUP(Table1[[#This Row],[sheet]],Prg!$A$7:$J$31,10,FALSE)="","",VLOOKUP(Table1[[#This Row],[sheet]],Prg!$A$7:$J$31,10,FALSE)*1)</f>
        <v>1</v>
      </c>
      <c r="AF362" s="72" t="str">
        <f>VLOOKUP(Table1[[#This Row],[sheet]],Prg!$A$7:$J$31,5,FALSE)</f>
        <v>BOLIVIA</v>
      </c>
      <c r="AG362" s="72">
        <f>ROW()</f>
        <v>362</v>
      </c>
    </row>
    <row r="363" spans="24:33" hidden="1" x14ac:dyDescent="0.35">
      <c r="X363" s="66">
        <v>2</v>
      </c>
      <c r="Y363" s="66" t="s">
        <v>476</v>
      </c>
      <c r="Z363" s="66" t="s">
        <v>469</v>
      </c>
      <c r="AA363" s="66" t="str">
        <f>IF(OR(VLOOKUP(Table1[[#This Row],[sheet]],Prg!$A$7:$F$31,6,FALSE)=Prg!$O$2,VLOOKUP(Table1[[#This Row],[sheet]],Prg!$A$7:$F$31,6,FALSE)=Prg!$O$3),"Yes","No")</f>
        <v>Yes</v>
      </c>
      <c r="AB363" s="66" t="s">
        <v>2</v>
      </c>
      <c r="AC363" s="72">
        <v>20</v>
      </c>
      <c r="AD363" s="66">
        <f ca="1">IF(ISERROR(VLOOKUP(Table1[[#This Row],[item]],INDIRECT("'"&amp;Table1[[#This Row],[sheet]]&amp;"'!$A$8:$T$42"),Table1[[#This Row],[r]],FALSE)),"",VLOOKUP(Table1[[#This Row],[item]],INDIRECT("'"&amp;Table1[[#This Row],[sheet]]&amp;"'!$A$8:$T$42"),Table1[[#This Row],[r]],FALSE))</f>
        <v>79000</v>
      </c>
      <c r="AE363" s="72">
        <f>IF(VLOOKUP(Table1[[#This Row],[sheet]],Prg!$A$7:$J$31,10,FALSE)="","",VLOOKUP(Table1[[#This Row],[sheet]],Prg!$A$7:$J$31,10,FALSE)*1)</f>
        <v>1</v>
      </c>
      <c r="AF363" s="72" t="str">
        <f>VLOOKUP(Table1[[#This Row],[sheet]],Prg!$A$7:$J$31,5,FALSE)</f>
        <v>BOLIVIA</v>
      </c>
      <c r="AG363" s="72">
        <f>ROW()</f>
        <v>363</v>
      </c>
    </row>
    <row r="364" spans="24:33" hidden="1" x14ac:dyDescent="0.35">
      <c r="X364" s="66">
        <v>2</v>
      </c>
      <c r="Y364" s="66" t="s">
        <v>483</v>
      </c>
      <c r="Z364" s="66" t="s">
        <v>470</v>
      </c>
      <c r="AA364" s="66" t="str">
        <f>IF(OR(VLOOKUP(Table1[[#This Row],[sheet]],Prg!$A$7:$F$31,6,FALSE)=Prg!$O$2,VLOOKUP(Table1[[#This Row],[sheet]],Prg!$A$7:$F$31,6,FALSE)=Prg!$O$3),"Yes","No")</f>
        <v>Yes</v>
      </c>
      <c r="AB364" s="66" t="s">
        <v>2</v>
      </c>
      <c r="AC364" s="72">
        <v>20</v>
      </c>
      <c r="AD364" s="66">
        <f ca="1">IF(ISERROR(VLOOKUP(Table1[[#This Row],[item]],INDIRECT("'"&amp;Table1[[#This Row],[sheet]]&amp;"'!$A$8:$T$42"),Table1[[#This Row],[r]],FALSE)),"",VLOOKUP(Table1[[#This Row],[item]],INDIRECT("'"&amp;Table1[[#This Row],[sheet]]&amp;"'!$A$8:$T$42"),Table1[[#This Row],[r]],FALSE))</f>
        <v>0</v>
      </c>
      <c r="AE364" s="72">
        <f>IF(VLOOKUP(Table1[[#This Row],[sheet]],Prg!$A$7:$J$31,10,FALSE)="","",VLOOKUP(Table1[[#This Row],[sheet]],Prg!$A$7:$J$31,10,FALSE)*1)</f>
        <v>1</v>
      </c>
      <c r="AF364" s="72" t="str">
        <f>VLOOKUP(Table1[[#This Row],[sheet]],Prg!$A$7:$J$31,5,FALSE)</f>
        <v>BOLIVIA</v>
      </c>
      <c r="AG364" s="72">
        <f>ROW()</f>
        <v>364</v>
      </c>
    </row>
    <row r="365" spans="24:33" hidden="1" x14ac:dyDescent="0.35">
      <c r="X365" s="66">
        <v>2</v>
      </c>
      <c r="Y365" s="66" t="s">
        <v>484</v>
      </c>
      <c r="Z365" s="66" t="s">
        <v>471</v>
      </c>
      <c r="AA365" s="66" t="str">
        <f>IF(OR(VLOOKUP(Table1[[#This Row],[sheet]],Prg!$A$7:$F$31,6,FALSE)=Prg!$O$2,VLOOKUP(Table1[[#This Row],[sheet]],Prg!$A$7:$F$31,6,FALSE)=Prg!$O$3),"Yes","No")</f>
        <v>Yes</v>
      </c>
      <c r="AB365" s="66" t="s">
        <v>2</v>
      </c>
      <c r="AC365" s="72">
        <v>20</v>
      </c>
      <c r="AD365" s="66">
        <f ca="1">IF(ISERROR(VLOOKUP(Table1[[#This Row],[item]],INDIRECT("'"&amp;Table1[[#This Row],[sheet]]&amp;"'!$A$8:$T$42"),Table1[[#This Row],[r]],FALSE)),"",VLOOKUP(Table1[[#This Row],[item]],INDIRECT("'"&amp;Table1[[#This Row],[sheet]]&amp;"'!$A$8:$T$42"),Table1[[#This Row],[r]],FALSE))</f>
        <v>0</v>
      </c>
      <c r="AE365" s="72">
        <f>IF(VLOOKUP(Table1[[#This Row],[sheet]],Prg!$A$7:$J$31,10,FALSE)="","",VLOOKUP(Table1[[#This Row],[sheet]],Prg!$A$7:$J$31,10,FALSE)*1)</f>
        <v>1</v>
      </c>
      <c r="AF365" s="72" t="str">
        <f>VLOOKUP(Table1[[#This Row],[sheet]],Prg!$A$7:$J$31,5,FALSE)</f>
        <v>BOLIVIA</v>
      </c>
      <c r="AG365" s="72">
        <f>ROW()</f>
        <v>365</v>
      </c>
    </row>
    <row r="366" spans="24:33" hidden="1" x14ac:dyDescent="0.35">
      <c r="X366" s="66">
        <v>2</v>
      </c>
      <c r="Y366" s="66" t="s">
        <v>485</v>
      </c>
      <c r="Z366" s="66" t="s">
        <v>472</v>
      </c>
      <c r="AA366" s="66" t="str">
        <f>IF(OR(VLOOKUP(Table1[[#This Row],[sheet]],Prg!$A$7:$F$31,6,FALSE)=Prg!$O$2,VLOOKUP(Table1[[#This Row],[sheet]],Prg!$A$7:$F$31,6,FALSE)=Prg!$O$3),"Yes","No")</f>
        <v>Yes</v>
      </c>
      <c r="AB366" s="66" t="s">
        <v>2</v>
      </c>
      <c r="AC366" s="72">
        <v>20</v>
      </c>
      <c r="AD366" s="66">
        <f ca="1">IF(ISERROR(VLOOKUP(Table1[[#This Row],[item]],INDIRECT("'"&amp;Table1[[#This Row],[sheet]]&amp;"'!$A$8:$T$42"),Table1[[#This Row],[r]],FALSE)),"",VLOOKUP(Table1[[#This Row],[item]],INDIRECT("'"&amp;Table1[[#This Row],[sheet]]&amp;"'!$A$8:$T$42"),Table1[[#This Row],[r]],FALSE))</f>
        <v>79000</v>
      </c>
      <c r="AE366" s="72">
        <f>IF(VLOOKUP(Table1[[#This Row],[sheet]],Prg!$A$7:$J$31,10,FALSE)="","",VLOOKUP(Table1[[#This Row],[sheet]],Prg!$A$7:$J$31,10,FALSE)*1)</f>
        <v>1</v>
      </c>
      <c r="AF366" s="72" t="str">
        <f>VLOOKUP(Table1[[#This Row],[sheet]],Prg!$A$7:$J$31,5,FALSE)</f>
        <v>BOLIVIA</v>
      </c>
      <c r="AG366" s="72">
        <f>ROW()</f>
        <v>366</v>
      </c>
    </row>
    <row r="367" spans="24:33" hidden="1" x14ac:dyDescent="0.35">
      <c r="X367" s="66">
        <v>2</v>
      </c>
      <c r="Y367" s="66" t="s">
        <v>486</v>
      </c>
      <c r="Z367" s="66" t="s">
        <v>31</v>
      </c>
      <c r="AA367" s="66" t="str">
        <f>IF(OR(VLOOKUP(Table1[[#This Row],[sheet]],Prg!$A$7:$F$31,6,FALSE)=Prg!$O$2,VLOOKUP(Table1[[#This Row],[sheet]],Prg!$A$7:$F$31,6,FALSE)=Prg!$O$3),"Yes","No")</f>
        <v>Yes</v>
      </c>
      <c r="AB367" s="66" t="s">
        <v>2</v>
      </c>
      <c r="AC367" s="72">
        <v>20</v>
      </c>
      <c r="AD367" s="66">
        <f ca="1">IF(ISERROR(VLOOKUP(Table1[[#This Row],[item]],INDIRECT("'"&amp;Table1[[#This Row],[sheet]]&amp;"'!$A$8:$T$42"),Table1[[#This Row],[r]],FALSE)),"",VLOOKUP(Table1[[#This Row],[item]],INDIRECT("'"&amp;Table1[[#This Row],[sheet]]&amp;"'!$A$8:$T$42"),Table1[[#This Row],[r]],FALSE))</f>
        <v>0</v>
      </c>
      <c r="AE367" s="72">
        <f>IF(VLOOKUP(Table1[[#This Row],[sheet]],Prg!$A$7:$J$31,10,FALSE)="","",VLOOKUP(Table1[[#This Row],[sheet]],Prg!$A$7:$J$31,10,FALSE)*1)</f>
        <v>1</v>
      </c>
      <c r="AF367" s="72" t="str">
        <f>VLOOKUP(Table1[[#This Row],[sheet]],Prg!$A$7:$J$31,5,FALSE)</f>
        <v>BOLIVIA</v>
      </c>
      <c r="AG367" s="72">
        <f>ROW()</f>
        <v>367</v>
      </c>
    </row>
    <row r="368" spans="24:33" hidden="1" x14ac:dyDescent="0.35">
      <c r="X368" s="66">
        <v>3</v>
      </c>
      <c r="Y368" s="70" t="s">
        <v>487</v>
      </c>
      <c r="Z368" s="70" t="s">
        <v>12</v>
      </c>
      <c r="AA368" s="70" t="str">
        <f>IF(OR(VLOOKUP(Table1[[#This Row],[sheet]],Prg!$A$7:$F$31,6,FALSE)=Prg!$O$2,VLOOKUP(Table1[[#This Row],[sheet]],Prg!$A$7:$F$31,6,FALSE)=Prg!$O$3),"Yes","No")</f>
        <v>Yes</v>
      </c>
      <c r="AB368" s="70">
        <v>2022</v>
      </c>
      <c r="AC368" s="72">
        <v>15</v>
      </c>
      <c r="AD368" s="66">
        <f ca="1">IF(ISERROR(VLOOKUP(Table1[[#This Row],[item]],INDIRECT("'"&amp;Table1[[#This Row],[sheet]]&amp;"'!$A$8:$T$42"),Table1[[#This Row],[r]],FALSE)),"",VLOOKUP(Table1[[#This Row],[item]],INDIRECT("'"&amp;Table1[[#This Row],[sheet]]&amp;"'!$A$8:$T$42"),Table1[[#This Row],[r]],FALSE))</f>
        <v>5020</v>
      </c>
      <c r="AE368" s="72">
        <f>IF(VLOOKUP(Table1[[#This Row],[sheet]],Prg!$A$7:$J$31,10,FALSE)="","",VLOOKUP(Table1[[#This Row],[sheet]],Prg!$A$7:$J$31,10,FALSE)*1)</f>
        <v>1</v>
      </c>
      <c r="AF368" s="72" t="str">
        <f>VLOOKUP(Table1[[#This Row],[sheet]],Prg!$A$7:$J$31,5,FALSE)</f>
        <v>BELGIUM</v>
      </c>
      <c r="AG368" s="72">
        <f>ROW()</f>
        <v>368</v>
      </c>
    </row>
    <row r="369" spans="24:33" hidden="1" x14ac:dyDescent="0.35">
      <c r="X369" s="66">
        <v>3</v>
      </c>
      <c r="Y369" s="66" t="s">
        <v>488</v>
      </c>
      <c r="Z369" s="66" t="s">
        <v>13</v>
      </c>
      <c r="AA369" s="66" t="str">
        <f>IF(OR(VLOOKUP(Table1[[#This Row],[sheet]],Prg!$A$7:$F$31,6,FALSE)=Prg!$O$2,VLOOKUP(Table1[[#This Row],[sheet]],Prg!$A$7:$F$31,6,FALSE)=Prg!$O$3),"Yes","No")</f>
        <v>Yes</v>
      </c>
      <c r="AB369" s="66">
        <v>2022</v>
      </c>
      <c r="AC369" s="72">
        <v>15</v>
      </c>
      <c r="AD369" s="66">
        <f ca="1">IF(ISERROR(VLOOKUP(Table1[[#This Row],[item]],INDIRECT("'"&amp;Table1[[#This Row],[sheet]]&amp;"'!$A$8:$T$42"),Table1[[#This Row],[r]],FALSE)),"",VLOOKUP(Table1[[#This Row],[item]],INDIRECT("'"&amp;Table1[[#This Row],[sheet]]&amp;"'!$A$8:$T$42"),Table1[[#This Row],[r]],FALSE))</f>
        <v>0</v>
      </c>
      <c r="AE369" s="72">
        <f>IF(VLOOKUP(Table1[[#This Row],[sheet]],Prg!$A$7:$J$31,10,FALSE)="","",VLOOKUP(Table1[[#This Row],[sheet]],Prg!$A$7:$J$31,10,FALSE)*1)</f>
        <v>1</v>
      </c>
      <c r="AF369" s="72" t="str">
        <f>VLOOKUP(Table1[[#This Row],[sheet]],Prg!$A$7:$J$31,5,FALSE)</f>
        <v>BELGIUM</v>
      </c>
      <c r="AG369" s="72">
        <f>ROW()</f>
        <v>369</v>
      </c>
    </row>
    <row r="370" spans="24:33" hidden="1" x14ac:dyDescent="0.35">
      <c r="X370" s="66">
        <v>3</v>
      </c>
      <c r="Y370" s="66" t="s">
        <v>489</v>
      </c>
      <c r="Z370" s="66" t="s">
        <v>14</v>
      </c>
      <c r="AA370" s="66" t="str">
        <f>IF(OR(VLOOKUP(Table1[[#This Row],[sheet]],Prg!$A$7:$F$31,6,FALSE)=Prg!$O$2,VLOOKUP(Table1[[#This Row],[sheet]],Prg!$A$7:$F$31,6,FALSE)=Prg!$O$3),"Yes","No")</f>
        <v>Yes</v>
      </c>
      <c r="AB370" s="66">
        <v>2022</v>
      </c>
      <c r="AC370" s="72">
        <v>15</v>
      </c>
      <c r="AD370" s="66">
        <f ca="1">IF(ISERROR(VLOOKUP(Table1[[#This Row],[item]],INDIRECT("'"&amp;Table1[[#This Row],[sheet]]&amp;"'!$A$8:$T$42"),Table1[[#This Row],[r]],FALSE)),"",VLOOKUP(Table1[[#This Row],[item]],INDIRECT("'"&amp;Table1[[#This Row],[sheet]]&amp;"'!$A$8:$T$42"),Table1[[#This Row],[r]],FALSE))</f>
        <v>5020</v>
      </c>
      <c r="AE370" s="72">
        <f>IF(VLOOKUP(Table1[[#This Row],[sheet]],Prg!$A$7:$J$31,10,FALSE)="","",VLOOKUP(Table1[[#This Row],[sheet]],Prg!$A$7:$J$31,10,FALSE)*1)</f>
        <v>1</v>
      </c>
      <c r="AF370" s="72" t="str">
        <f>VLOOKUP(Table1[[#This Row],[sheet]],Prg!$A$7:$J$31,5,FALSE)</f>
        <v>BELGIUM</v>
      </c>
      <c r="AG370" s="72">
        <f>ROW()</f>
        <v>370</v>
      </c>
    </row>
    <row r="371" spans="24:33" hidden="1" x14ac:dyDescent="0.35">
      <c r="X371" s="66">
        <v>3</v>
      </c>
      <c r="Y371" s="66" t="s">
        <v>490</v>
      </c>
      <c r="Z371" s="66" t="s">
        <v>464</v>
      </c>
      <c r="AA371" s="66" t="str">
        <f>IF(OR(VLOOKUP(Table1[[#This Row],[sheet]],Prg!$A$7:$F$31,6,FALSE)=Prg!$O$2,VLOOKUP(Table1[[#This Row],[sheet]],Prg!$A$7:$F$31,6,FALSE)=Prg!$O$3),"Yes","No")</f>
        <v>Yes</v>
      </c>
      <c r="AB371" s="66">
        <v>2022</v>
      </c>
      <c r="AC371" s="72">
        <v>15</v>
      </c>
      <c r="AD371" s="66">
        <f ca="1">IF(ISERROR(VLOOKUP(Table1[[#This Row],[item]],INDIRECT("'"&amp;Table1[[#This Row],[sheet]]&amp;"'!$A$8:$T$42"),Table1[[#This Row],[r]],FALSE)),"",VLOOKUP(Table1[[#This Row],[item]],INDIRECT("'"&amp;Table1[[#This Row],[sheet]]&amp;"'!$A$8:$T$42"),Table1[[#This Row],[r]],FALSE))</f>
        <v>0</v>
      </c>
      <c r="AE371" s="72">
        <f>IF(VLOOKUP(Table1[[#This Row],[sheet]],Prg!$A$7:$J$31,10,FALSE)="","",VLOOKUP(Table1[[#This Row],[sheet]],Prg!$A$7:$J$31,10,FALSE)*1)</f>
        <v>1</v>
      </c>
      <c r="AF371" s="72" t="str">
        <f>VLOOKUP(Table1[[#This Row],[sheet]],Prg!$A$7:$J$31,5,FALSE)</f>
        <v>BELGIUM</v>
      </c>
      <c r="AG371" s="72">
        <f>ROW()</f>
        <v>371</v>
      </c>
    </row>
    <row r="372" spans="24:33" hidden="1" x14ac:dyDescent="0.35">
      <c r="X372" s="66">
        <v>3</v>
      </c>
      <c r="Y372" s="66" t="s">
        <v>491</v>
      </c>
      <c r="Z372" s="66" t="s">
        <v>15</v>
      </c>
      <c r="AA372" s="66" t="str">
        <f>IF(OR(VLOOKUP(Table1[[#This Row],[sheet]],Prg!$A$7:$F$31,6,FALSE)=Prg!$O$2,VLOOKUP(Table1[[#This Row],[sheet]],Prg!$A$7:$F$31,6,FALSE)=Prg!$O$3),"Yes","No")</f>
        <v>Yes</v>
      </c>
      <c r="AB372" s="66">
        <v>2022</v>
      </c>
      <c r="AC372" s="72">
        <v>15</v>
      </c>
      <c r="AD372" s="66">
        <f ca="1">IF(ISERROR(VLOOKUP(Table1[[#This Row],[item]],INDIRECT("'"&amp;Table1[[#This Row],[sheet]]&amp;"'!$A$8:$T$42"),Table1[[#This Row],[r]],FALSE)),"",VLOOKUP(Table1[[#This Row],[item]],INDIRECT("'"&amp;Table1[[#This Row],[sheet]]&amp;"'!$A$8:$T$42"),Table1[[#This Row],[r]],FALSE))</f>
        <v>0</v>
      </c>
      <c r="AE372" s="72">
        <f>IF(VLOOKUP(Table1[[#This Row],[sheet]],Prg!$A$7:$J$31,10,FALSE)="","",VLOOKUP(Table1[[#This Row],[sheet]],Prg!$A$7:$J$31,10,FALSE)*1)</f>
        <v>1</v>
      </c>
      <c r="AF372" s="72" t="str">
        <f>VLOOKUP(Table1[[#This Row],[sheet]],Prg!$A$7:$J$31,5,FALSE)</f>
        <v>BELGIUM</v>
      </c>
      <c r="AG372" s="72">
        <f>ROW()</f>
        <v>372</v>
      </c>
    </row>
    <row r="373" spans="24:33" hidden="1" x14ac:dyDescent="0.35">
      <c r="X373" s="66">
        <v>3</v>
      </c>
      <c r="Y373" s="66" t="s">
        <v>492</v>
      </c>
      <c r="Z373" s="66" t="s">
        <v>16</v>
      </c>
      <c r="AA373" s="66" t="str">
        <f>IF(OR(VLOOKUP(Table1[[#This Row],[sheet]],Prg!$A$7:$F$31,6,FALSE)=Prg!$O$2,VLOOKUP(Table1[[#This Row],[sheet]],Prg!$A$7:$F$31,6,FALSE)=Prg!$O$3),"Yes","No")</f>
        <v>Yes</v>
      </c>
      <c r="AB373" s="66">
        <v>2022</v>
      </c>
      <c r="AC373" s="72">
        <v>15</v>
      </c>
      <c r="AD373" s="66">
        <f ca="1">IF(ISERROR(VLOOKUP(Table1[[#This Row],[item]],INDIRECT("'"&amp;Table1[[#This Row],[sheet]]&amp;"'!$A$8:$T$42"),Table1[[#This Row],[r]],FALSE)),"",VLOOKUP(Table1[[#This Row],[item]],INDIRECT("'"&amp;Table1[[#This Row],[sheet]]&amp;"'!$A$8:$T$42"),Table1[[#This Row],[r]],FALSE))</f>
        <v>0</v>
      </c>
      <c r="AE373" s="72">
        <f>IF(VLOOKUP(Table1[[#This Row],[sheet]],Prg!$A$7:$J$31,10,FALSE)="","",VLOOKUP(Table1[[#This Row],[sheet]],Prg!$A$7:$J$31,10,FALSE)*1)</f>
        <v>1</v>
      </c>
      <c r="AF373" s="72" t="str">
        <f>VLOOKUP(Table1[[#This Row],[sheet]],Prg!$A$7:$J$31,5,FALSE)</f>
        <v>BELGIUM</v>
      </c>
      <c r="AG373" s="72">
        <f>ROW()</f>
        <v>373</v>
      </c>
    </row>
    <row r="374" spans="24:33" hidden="1" x14ac:dyDescent="0.35">
      <c r="X374" s="66">
        <v>3</v>
      </c>
      <c r="Y374" s="66" t="s">
        <v>493</v>
      </c>
      <c r="Z374" s="66" t="s">
        <v>17</v>
      </c>
      <c r="AA374" s="66" t="str">
        <f>IF(OR(VLOOKUP(Table1[[#This Row],[sheet]],Prg!$A$7:$F$31,6,FALSE)=Prg!$O$2,VLOOKUP(Table1[[#This Row],[sheet]],Prg!$A$7:$F$31,6,FALSE)=Prg!$O$3),"Yes","No")</f>
        <v>Yes</v>
      </c>
      <c r="AB374" s="66">
        <v>2022</v>
      </c>
      <c r="AC374" s="72">
        <v>15</v>
      </c>
      <c r="AD374" s="66">
        <f ca="1">IF(ISERROR(VLOOKUP(Table1[[#This Row],[item]],INDIRECT("'"&amp;Table1[[#This Row],[sheet]]&amp;"'!$A$8:$T$42"),Table1[[#This Row],[r]],FALSE)),"",VLOOKUP(Table1[[#This Row],[item]],INDIRECT("'"&amp;Table1[[#This Row],[sheet]]&amp;"'!$A$8:$T$42"),Table1[[#This Row],[r]],FALSE))</f>
        <v>0</v>
      </c>
      <c r="AE374" s="72">
        <f>IF(VLOOKUP(Table1[[#This Row],[sheet]],Prg!$A$7:$J$31,10,FALSE)="","",VLOOKUP(Table1[[#This Row],[sheet]],Prg!$A$7:$J$31,10,FALSE)*1)</f>
        <v>1</v>
      </c>
      <c r="AF374" s="72" t="str">
        <f>VLOOKUP(Table1[[#This Row],[sheet]],Prg!$A$7:$J$31,5,FALSE)</f>
        <v>BELGIUM</v>
      </c>
      <c r="AG374" s="72">
        <f>ROW()</f>
        <v>374</v>
      </c>
    </row>
    <row r="375" spans="24:33" hidden="1" x14ac:dyDescent="0.35">
      <c r="X375" s="66">
        <v>3</v>
      </c>
      <c r="Y375" s="66" t="s">
        <v>494</v>
      </c>
      <c r="Z375" s="66" t="s">
        <v>465</v>
      </c>
      <c r="AA375" s="66" t="str">
        <f>IF(OR(VLOOKUP(Table1[[#This Row],[sheet]],Prg!$A$7:$F$31,6,FALSE)=Prg!$O$2,VLOOKUP(Table1[[#This Row],[sheet]],Prg!$A$7:$F$31,6,FALSE)=Prg!$O$3),"Yes","No")</f>
        <v>Yes</v>
      </c>
      <c r="AB375" s="66">
        <v>2022</v>
      </c>
      <c r="AC375" s="72">
        <v>15</v>
      </c>
      <c r="AD375" s="66">
        <f ca="1">IF(ISERROR(VLOOKUP(Table1[[#This Row],[item]],INDIRECT("'"&amp;Table1[[#This Row],[sheet]]&amp;"'!$A$8:$T$42"),Table1[[#This Row],[r]],FALSE)),"",VLOOKUP(Table1[[#This Row],[item]],INDIRECT("'"&amp;Table1[[#This Row],[sheet]]&amp;"'!$A$8:$T$42"),Table1[[#This Row],[r]],FALSE))</f>
        <v>0</v>
      </c>
      <c r="AE375" s="72">
        <f>IF(VLOOKUP(Table1[[#This Row],[sheet]],Prg!$A$7:$J$31,10,FALSE)="","",VLOOKUP(Table1[[#This Row],[sheet]],Prg!$A$7:$J$31,10,FALSE)*1)</f>
        <v>1</v>
      </c>
      <c r="AF375" s="72" t="str">
        <f>VLOOKUP(Table1[[#This Row],[sheet]],Prg!$A$7:$J$31,5,FALSE)</f>
        <v>BELGIUM</v>
      </c>
      <c r="AG375" s="72">
        <f>ROW()</f>
        <v>375</v>
      </c>
    </row>
    <row r="376" spans="24:33" hidden="1" x14ac:dyDescent="0.35">
      <c r="X376" s="66">
        <v>3</v>
      </c>
      <c r="Y376" s="66" t="s">
        <v>495</v>
      </c>
      <c r="Z376" s="66" t="s">
        <v>18</v>
      </c>
      <c r="AA376" s="66" t="str">
        <f>IF(OR(VLOOKUP(Table1[[#This Row],[sheet]],Prg!$A$7:$F$31,6,FALSE)=Prg!$O$2,VLOOKUP(Table1[[#This Row],[sheet]],Prg!$A$7:$F$31,6,FALSE)=Prg!$O$3),"Yes","No")</f>
        <v>Yes</v>
      </c>
      <c r="AB376" s="66">
        <v>2022</v>
      </c>
      <c r="AC376" s="72">
        <v>15</v>
      </c>
      <c r="AD376" s="66">
        <f ca="1">IF(ISERROR(VLOOKUP(Table1[[#This Row],[item]],INDIRECT("'"&amp;Table1[[#This Row],[sheet]]&amp;"'!$A$8:$T$42"),Table1[[#This Row],[r]],FALSE)),"",VLOOKUP(Table1[[#This Row],[item]],INDIRECT("'"&amp;Table1[[#This Row],[sheet]]&amp;"'!$A$8:$T$42"),Table1[[#This Row],[r]],FALSE))</f>
        <v>0</v>
      </c>
      <c r="AE376" s="72">
        <f>IF(VLOOKUP(Table1[[#This Row],[sheet]],Prg!$A$7:$J$31,10,FALSE)="","",VLOOKUP(Table1[[#This Row],[sheet]],Prg!$A$7:$J$31,10,FALSE)*1)</f>
        <v>1</v>
      </c>
      <c r="AF376" s="72" t="str">
        <f>VLOOKUP(Table1[[#This Row],[sheet]],Prg!$A$7:$J$31,5,FALSE)</f>
        <v>BELGIUM</v>
      </c>
      <c r="AG376" s="72">
        <f>ROW()</f>
        <v>376</v>
      </c>
    </row>
    <row r="377" spans="24:33" hidden="1" x14ac:dyDescent="0.35">
      <c r="X377" s="66">
        <v>3</v>
      </c>
      <c r="Y377" s="66" t="s">
        <v>496</v>
      </c>
      <c r="Z377" s="66" t="s">
        <v>19</v>
      </c>
      <c r="AA377" s="66" t="str">
        <f>IF(OR(VLOOKUP(Table1[[#This Row],[sheet]],Prg!$A$7:$F$31,6,FALSE)=Prg!$O$2,VLOOKUP(Table1[[#This Row],[sheet]],Prg!$A$7:$F$31,6,FALSE)=Prg!$O$3),"Yes","No")</f>
        <v>Yes</v>
      </c>
      <c r="AB377" s="66">
        <v>2022</v>
      </c>
      <c r="AC377" s="72">
        <v>15</v>
      </c>
      <c r="AD377" s="66">
        <f ca="1">IF(ISERROR(VLOOKUP(Table1[[#This Row],[item]],INDIRECT("'"&amp;Table1[[#This Row],[sheet]]&amp;"'!$A$8:$T$42"),Table1[[#This Row],[r]],FALSE)),"",VLOOKUP(Table1[[#This Row],[item]],INDIRECT("'"&amp;Table1[[#This Row],[sheet]]&amp;"'!$A$8:$T$42"),Table1[[#This Row],[r]],FALSE))</f>
        <v>0</v>
      </c>
      <c r="AE377" s="72">
        <f>IF(VLOOKUP(Table1[[#This Row],[sheet]],Prg!$A$7:$J$31,10,FALSE)="","",VLOOKUP(Table1[[#This Row],[sheet]],Prg!$A$7:$J$31,10,FALSE)*1)</f>
        <v>1</v>
      </c>
      <c r="AF377" s="72" t="str">
        <f>VLOOKUP(Table1[[#This Row],[sheet]],Prg!$A$7:$J$31,5,FALSE)</f>
        <v>BELGIUM</v>
      </c>
      <c r="AG377" s="72">
        <f>ROW()</f>
        <v>377</v>
      </c>
    </row>
    <row r="378" spans="24:33" hidden="1" x14ac:dyDescent="0.35">
      <c r="X378" s="66">
        <v>3</v>
      </c>
      <c r="Y378" s="66" t="s">
        <v>497</v>
      </c>
      <c r="Z378" s="66" t="s">
        <v>20</v>
      </c>
      <c r="AA378" s="66" t="str">
        <f>IF(OR(VLOOKUP(Table1[[#This Row],[sheet]],Prg!$A$7:$F$31,6,FALSE)=Prg!$O$2,VLOOKUP(Table1[[#This Row],[sheet]],Prg!$A$7:$F$31,6,FALSE)=Prg!$O$3),"Yes","No")</f>
        <v>Yes</v>
      </c>
      <c r="AB378" s="66">
        <v>2022</v>
      </c>
      <c r="AC378" s="72">
        <v>15</v>
      </c>
      <c r="AD378" s="66">
        <f ca="1">IF(ISERROR(VLOOKUP(Table1[[#This Row],[item]],INDIRECT("'"&amp;Table1[[#This Row],[sheet]]&amp;"'!$A$8:$T$42"),Table1[[#This Row],[r]],FALSE)),"",VLOOKUP(Table1[[#This Row],[item]],INDIRECT("'"&amp;Table1[[#This Row],[sheet]]&amp;"'!$A$8:$T$42"),Table1[[#This Row],[r]],FALSE))</f>
        <v>0</v>
      </c>
      <c r="AE378" s="72">
        <f>IF(VLOOKUP(Table1[[#This Row],[sheet]],Prg!$A$7:$J$31,10,FALSE)="","",VLOOKUP(Table1[[#This Row],[sheet]],Prg!$A$7:$J$31,10,FALSE)*1)</f>
        <v>1</v>
      </c>
      <c r="AF378" s="72" t="str">
        <f>VLOOKUP(Table1[[#This Row],[sheet]],Prg!$A$7:$J$31,5,FALSE)</f>
        <v>BELGIUM</v>
      </c>
      <c r="AG378" s="72">
        <f>ROW()</f>
        <v>378</v>
      </c>
    </row>
    <row r="379" spans="24:33" hidden="1" x14ac:dyDescent="0.35">
      <c r="X379" s="66">
        <v>3</v>
      </c>
      <c r="Y379" s="66" t="s">
        <v>498</v>
      </c>
      <c r="Z379" s="66" t="s">
        <v>466</v>
      </c>
      <c r="AA379" s="66" t="str">
        <f>IF(OR(VLOOKUP(Table1[[#This Row],[sheet]],Prg!$A$7:$F$31,6,FALSE)=Prg!$O$2,VLOOKUP(Table1[[#This Row],[sheet]],Prg!$A$7:$F$31,6,FALSE)=Prg!$O$3),"Yes","No")</f>
        <v>Yes</v>
      </c>
      <c r="AB379" s="66">
        <v>2022</v>
      </c>
      <c r="AC379" s="72">
        <v>15</v>
      </c>
      <c r="AD379" s="66">
        <f ca="1">IF(ISERROR(VLOOKUP(Table1[[#This Row],[item]],INDIRECT("'"&amp;Table1[[#This Row],[sheet]]&amp;"'!$A$8:$T$42"),Table1[[#This Row],[r]],FALSE)),"",VLOOKUP(Table1[[#This Row],[item]],INDIRECT("'"&amp;Table1[[#This Row],[sheet]]&amp;"'!$A$8:$T$42"),Table1[[#This Row],[r]],FALSE))</f>
        <v>0</v>
      </c>
      <c r="AE379" s="72">
        <f>IF(VLOOKUP(Table1[[#This Row],[sheet]],Prg!$A$7:$J$31,10,FALSE)="","",VLOOKUP(Table1[[#This Row],[sheet]],Prg!$A$7:$J$31,10,FALSE)*1)</f>
        <v>1</v>
      </c>
      <c r="AF379" s="72" t="str">
        <f>VLOOKUP(Table1[[#This Row],[sheet]],Prg!$A$7:$J$31,5,FALSE)</f>
        <v>BELGIUM</v>
      </c>
      <c r="AG379" s="72">
        <f>ROW()</f>
        <v>379</v>
      </c>
    </row>
    <row r="380" spans="24:33" hidden="1" x14ac:dyDescent="0.35">
      <c r="X380" s="66">
        <v>3</v>
      </c>
      <c r="Y380" s="66" t="s">
        <v>499</v>
      </c>
      <c r="Z380" s="66" t="s">
        <v>21</v>
      </c>
      <c r="AA380" s="66" t="str">
        <f>IF(OR(VLOOKUP(Table1[[#This Row],[sheet]],Prg!$A$7:$F$31,6,FALSE)=Prg!$O$2,VLOOKUP(Table1[[#This Row],[sheet]],Prg!$A$7:$F$31,6,FALSE)=Prg!$O$3),"Yes","No")</f>
        <v>Yes</v>
      </c>
      <c r="AB380" s="66">
        <v>2022</v>
      </c>
      <c r="AC380" s="72">
        <v>15</v>
      </c>
      <c r="AD380" s="66">
        <f ca="1">IF(ISERROR(VLOOKUP(Table1[[#This Row],[item]],INDIRECT("'"&amp;Table1[[#This Row],[sheet]]&amp;"'!$A$8:$T$42"),Table1[[#This Row],[r]],FALSE)),"",VLOOKUP(Table1[[#This Row],[item]],INDIRECT("'"&amp;Table1[[#This Row],[sheet]]&amp;"'!$A$8:$T$42"),Table1[[#This Row],[r]],FALSE))</f>
        <v>44431</v>
      </c>
      <c r="AE380" s="72">
        <f>IF(VLOOKUP(Table1[[#This Row],[sheet]],Prg!$A$7:$J$31,10,FALSE)="","",VLOOKUP(Table1[[#This Row],[sheet]],Prg!$A$7:$J$31,10,FALSE)*1)</f>
        <v>1</v>
      </c>
      <c r="AF380" s="72" t="str">
        <f>VLOOKUP(Table1[[#This Row],[sheet]],Prg!$A$7:$J$31,5,FALSE)</f>
        <v>BELGIUM</v>
      </c>
      <c r="AG380" s="72">
        <f>ROW()</f>
        <v>380</v>
      </c>
    </row>
    <row r="381" spans="24:33" hidden="1" x14ac:dyDescent="0.35">
      <c r="X381" s="66">
        <v>3</v>
      </c>
      <c r="Y381" s="66" t="s">
        <v>500</v>
      </c>
      <c r="Z381" s="66" t="s">
        <v>22</v>
      </c>
      <c r="AA381" s="66" t="str">
        <f>IF(OR(VLOOKUP(Table1[[#This Row],[sheet]],Prg!$A$7:$F$31,6,FALSE)=Prg!$O$2,VLOOKUP(Table1[[#This Row],[sheet]],Prg!$A$7:$F$31,6,FALSE)=Prg!$O$3),"Yes","No")</f>
        <v>Yes</v>
      </c>
      <c r="AB381" s="66">
        <v>2022</v>
      </c>
      <c r="AC381" s="72">
        <v>15</v>
      </c>
      <c r="AD381" s="66">
        <f ca="1">IF(ISERROR(VLOOKUP(Table1[[#This Row],[item]],INDIRECT("'"&amp;Table1[[#This Row],[sheet]]&amp;"'!$A$8:$T$42"),Table1[[#This Row],[r]],FALSE)),"",VLOOKUP(Table1[[#This Row],[item]],INDIRECT("'"&amp;Table1[[#This Row],[sheet]]&amp;"'!$A$8:$T$42"),Table1[[#This Row],[r]],FALSE))</f>
        <v>500</v>
      </c>
      <c r="AE381" s="72">
        <f>IF(VLOOKUP(Table1[[#This Row],[sheet]],Prg!$A$7:$J$31,10,FALSE)="","",VLOOKUP(Table1[[#This Row],[sheet]],Prg!$A$7:$J$31,10,FALSE)*1)</f>
        <v>1</v>
      </c>
      <c r="AF381" s="72" t="str">
        <f>VLOOKUP(Table1[[#This Row],[sheet]],Prg!$A$7:$J$31,5,FALSE)</f>
        <v>BELGIUM</v>
      </c>
      <c r="AG381" s="72">
        <f>ROW()</f>
        <v>381</v>
      </c>
    </row>
    <row r="382" spans="24:33" hidden="1" x14ac:dyDescent="0.35">
      <c r="X382" s="66">
        <v>3</v>
      </c>
      <c r="Y382" s="66" t="s">
        <v>501</v>
      </c>
      <c r="Z382" s="66" t="s">
        <v>23</v>
      </c>
      <c r="AA382" s="66" t="str">
        <f>IF(OR(VLOOKUP(Table1[[#This Row],[sheet]],Prg!$A$7:$F$31,6,FALSE)=Prg!$O$2,VLOOKUP(Table1[[#This Row],[sheet]],Prg!$A$7:$F$31,6,FALSE)=Prg!$O$3),"Yes","No")</f>
        <v>Yes</v>
      </c>
      <c r="AB382" s="66">
        <v>2022</v>
      </c>
      <c r="AC382" s="72">
        <v>15</v>
      </c>
      <c r="AD382" s="66">
        <f ca="1">IF(ISERROR(VLOOKUP(Table1[[#This Row],[item]],INDIRECT("'"&amp;Table1[[#This Row],[sheet]]&amp;"'!$A$8:$T$42"),Table1[[#This Row],[r]],FALSE)),"",VLOOKUP(Table1[[#This Row],[item]],INDIRECT("'"&amp;Table1[[#This Row],[sheet]]&amp;"'!$A$8:$T$42"),Table1[[#This Row],[r]],FALSE))</f>
        <v>1750</v>
      </c>
      <c r="AE382" s="72">
        <f>IF(VLOOKUP(Table1[[#This Row],[sheet]],Prg!$A$7:$J$31,10,FALSE)="","",VLOOKUP(Table1[[#This Row],[sheet]],Prg!$A$7:$J$31,10,FALSE)*1)</f>
        <v>1</v>
      </c>
      <c r="AF382" s="72" t="str">
        <f>VLOOKUP(Table1[[#This Row],[sheet]],Prg!$A$7:$J$31,5,FALSE)</f>
        <v>BELGIUM</v>
      </c>
      <c r="AG382" s="72">
        <f>ROW()</f>
        <v>382</v>
      </c>
    </row>
    <row r="383" spans="24:33" hidden="1" x14ac:dyDescent="0.35">
      <c r="X383" s="66">
        <v>3</v>
      </c>
      <c r="Y383" s="66" t="s">
        <v>502</v>
      </c>
      <c r="Z383" s="66" t="s">
        <v>467</v>
      </c>
      <c r="AA383" s="66" t="str">
        <f>IF(OR(VLOOKUP(Table1[[#This Row],[sheet]],Prg!$A$7:$F$31,6,FALSE)=Prg!$O$2,VLOOKUP(Table1[[#This Row],[sheet]],Prg!$A$7:$F$31,6,FALSE)=Prg!$O$3),"Yes","No")</f>
        <v>Yes</v>
      </c>
      <c r="AB383" s="66">
        <v>2022</v>
      </c>
      <c r="AC383" s="72">
        <v>15</v>
      </c>
      <c r="AD383" s="66">
        <f ca="1">IF(ISERROR(VLOOKUP(Table1[[#This Row],[item]],INDIRECT("'"&amp;Table1[[#This Row],[sheet]]&amp;"'!$A$8:$T$42"),Table1[[#This Row],[r]],FALSE)),"",VLOOKUP(Table1[[#This Row],[item]],INDIRECT("'"&amp;Table1[[#This Row],[sheet]]&amp;"'!$A$8:$T$42"),Table1[[#This Row],[r]],FALSE))</f>
        <v>42181</v>
      </c>
      <c r="AE383" s="72">
        <f>IF(VLOOKUP(Table1[[#This Row],[sheet]],Prg!$A$7:$J$31,10,FALSE)="","",VLOOKUP(Table1[[#This Row],[sheet]],Prg!$A$7:$J$31,10,FALSE)*1)</f>
        <v>1</v>
      </c>
      <c r="AF383" s="72" t="str">
        <f>VLOOKUP(Table1[[#This Row],[sheet]],Prg!$A$7:$J$31,5,FALSE)</f>
        <v>BELGIUM</v>
      </c>
      <c r="AG383" s="72">
        <f>ROW()</f>
        <v>383</v>
      </c>
    </row>
    <row r="384" spans="24:33" hidden="1" x14ac:dyDescent="0.35">
      <c r="X384" s="66">
        <v>3</v>
      </c>
      <c r="Y384" s="66" t="s">
        <v>473</v>
      </c>
      <c r="Z384" s="66" t="s">
        <v>1</v>
      </c>
      <c r="AA384" s="66" t="str">
        <f>IF(OR(VLOOKUP(Table1[[#This Row],[sheet]],Prg!$A$7:$F$31,6,FALSE)=Prg!$O$2,VLOOKUP(Table1[[#This Row],[sheet]],Prg!$A$7:$F$31,6,FALSE)=Prg!$O$3),"Yes","No")</f>
        <v>Yes</v>
      </c>
      <c r="AB384" s="66">
        <v>2022</v>
      </c>
      <c r="AC384" s="72">
        <v>15</v>
      </c>
      <c r="AD384" s="66">
        <f ca="1">IF(ISERROR(VLOOKUP(Table1[[#This Row],[item]],INDIRECT("'"&amp;Table1[[#This Row],[sheet]]&amp;"'!$A$8:$T$42"),Table1[[#This Row],[r]],FALSE)),"",VLOOKUP(Table1[[#This Row],[item]],INDIRECT("'"&amp;Table1[[#This Row],[sheet]]&amp;"'!$A$8:$T$42"),Table1[[#This Row],[r]],FALSE))</f>
        <v>49451</v>
      </c>
      <c r="AE384" s="72">
        <f>IF(VLOOKUP(Table1[[#This Row],[sheet]],Prg!$A$7:$J$31,10,FALSE)="","",VLOOKUP(Table1[[#This Row],[sheet]],Prg!$A$7:$J$31,10,FALSE)*1)</f>
        <v>1</v>
      </c>
      <c r="AF384" s="72" t="str">
        <f>VLOOKUP(Table1[[#This Row],[sheet]],Prg!$A$7:$J$31,5,FALSE)</f>
        <v>BELGIUM</v>
      </c>
      <c r="AG384" s="72">
        <f>ROW()</f>
        <v>384</v>
      </c>
    </row>
    <row r="385" spans="24:33" hidden="1" x14ac:dyDescent="0.35">
      <c r="X385" s="66">
        <v>3</v>
      </c>
      <c r="Y385" s="66" t="s">
        <v>474</v>
      </c>
      <c r="Z385" s="66" t="s">
        <v>24</v>
      </c>
      <c r="AA385" s="66" t="str">
        <f>IF(OR(VLOOKUP(Table1[[#This Row],[sheet]],Prg!$A$7:$F$31,6,FALSE)=Prg!$O$2,VLOOKUP(Table1[[#This Row],[sheet]],Prg!$A$7:$F$31,6,FALSE)=Prg!$O$3),"Yes","No")</f>
        <v>Yes</v>
      </c>
      <c r="AB385" s="66">
        <v>2022</v>
      </c>
      <c r="AC385" s="72">
        <v>15</v>
      </c>
      <c r="AD385" s="66">
        <f ca="1">IF(ISERROR(VLOOKUP(Table1[[#This Row],[item]],INDIRECT("'"&amp;Table1[[#This Row],[sheet]]&amp;"'!$A$8:$T$42"),Table1[[#This Row],[r]],FALSE)),"",VLOOKUP(Table1[[#This Row],[item]],INDIRECT("'"&amp;Table1[[#This Row],[sheet]]&amp;"'!$A$8:$T$42"),Table1[[#This Row],[r]],FALSE))</f>
        <v>500</v>
      </c>
      <c r="AE385" s="72">
        <f>IF(VLOOKUP(Table1[[#This Row],[sheet]],Prg!$A$7:$J$31,10,FALSE)="","",VLOOKUP(Table1[[#This Row],[sheet]],Prg!$A$7:$J$31,10,FALSE)*1)</f>
        <v>1</v>
      </c>
      <c r="AF385" s="72" t="str">
        <f>VLOOKUP(Table1[[#This Row],[sheet]],Prg!$A$7:$J$31,5,FALSE)</f>
        <v>BELGIUM</v>
      </c>
      <c r="AG385" s="72">
        <f>ROW()</f>
        <v>385</v>
      </c>
    </row>
    <row r="386" spans="24:33" hidden="1" x14ac:dyDescent="0.35">
      <c r="X386" s="66">
        <v>3</v>
      </c>
      <c r="Y386" s="66" t="s">
        <v>477</v>
      </c>
      <c r="Z386" s="66" t="s">
        <v>25</v>
      </c>
      <c r="AA386" s="66" t="str">
        <f>IF(OR(VLOOKUP(Table1[[#This Row],[sheet]],Prg!$A$7:$F$31,6,FALSE)=Prg!$O$2,VLOOKUP(Table1[[#This Row],[sheet]],Prg!$A$7:$F$31,6,FALSE)=Prg!$O$3),"Yes","No")</f>
        <v>Yes</v>
      </c>
      <c r="AB386" s="66">
        <v>2022</v>
      </c>
      <c r="AC386" s="72">
        <v>15</v>
      </c>
      <c r="AD386" s="66">
        <f ca="1">IF(ISERROR(VLOOKUP(Table1[[#This Row],[item]],INDIRECT("'"&amp;Table1[[#This Row],[sheet]]&amp;"'!$A$8:$T$42"),Table1[[#This Row],[r]],FALSE)),"",VLOOKUP(Table1[[#This Row],[item]],INDIRECT("'"&amp;Table1[[#This Row],[sheet]]&amp;"'!$A$8:$T$42"),Table1[[#This Row],[r]],FALSE))</f>
        <v>0</v>
      </c>
      <c r="AE386" s="72">
        <f>IF(VLOOKUP(Table1[[#This Row],[sheet]],Prg!$A$7:$J$31,10,FALSE)="","",VLOOKUP(Table1[[#This Row],[sheet]],Prg!$A$7:$J$31,10,FALSE)*1)</f>
        <v>1</v>
      </c>
      <c r="AF386" s="72" t="str">
        <f>VLOOKUP(Table1[[#This Row],[sheet]],Prg!$A$7:$J$31,5,FALSE)</f>
        <v>BELGIUM</v>
      </c>
      <c r="AG386" s="72">
        <f>ROW()</f>
        <v>386</v>
      </c>
    </row>
    <row r="387" spans="24:33" hidden="1" x14ac:dyDescent="0.35">
      <c r="X387" s="66">
        <v>3</v>
      </c>
      <c r="Y387" s="66" t="s">
        <v>478</v>
      </c>
      <c r="Z387" s="66" t="s">
        <v>26</v>
      </c>
      <c r="AA387" s="66" t="str">
        <f>IF(OR(VLOOKUP(Table1[[#This Row],[sheet]],Prg!$A$7:$F$31,6,FALSE)=Prg!$O$2,VLOOKUP(Table1[[#This Row],[sheet]],Prg!$A$7:$F$31,6,FALSE)=Prg!$O$3),"Yes","No")</f>
        <v>Yes</v>
      </c>
      <c r="AB387" s="66">
        <v>2022</v>
      </c>
      <c r="AC387" s="72">
        <v>15</v>
      </c>
      <c r="AD387" s="66">
        <f ca="1">IF(ISERROR(VLOOKUP(Table1[[#This Row],[item]],INDIRECT("'"&amp;Table1[[#This Row],[sheet]]&amp;"'!$A$8:$T$42"),Table1[[#This Row],[r]],FALSE)),"",VLOOKUP(Table1[[#This Row],[item]],INDIRECT("'"&amp;Table1[[#This Row],[sheet]]&amp;"'!$A$8:$T$42"),Table1[[#This Row],[r]],FALSE))</f>
        <v>500</v>
      </c>
      <c r="AE387" s="72">
        <f>IF(VLOOKUP(Table1[[#This Row],[sheet]],Prg!$A$7:$J$31,10,FALSE)="","",VLOOKUP(Table1[[#This Row],[sheet]],Prg!$A$7:$J$31,10,FALSE)*1)</f>
        <v>1</v>
      </c>
      <c r="AF387" s="72" t="str">
        <f>VLOOKUP(Table1[[#This Row],[sheet]],Prg!$A$7:$J$31,5,FALSE)</f>
        <v>BELGIUM</v>
      </c>
      <c r="AG387" s="72">
        <f>ROW()</f>
        <v>387</v>
      </c>
    </row>
    <row r="388" spans="24:33" hidden="1" x14ac:dyDescent="0.35">
      <c r="X388" s="66">
        <v>3</v>
      </c>
      <c r="Y388" s="66" t="s">
        <v>479</v>
      </c>
      <c r="Z388" s="66" t="s">
        <v>27</v>
      </c>
      <c r="AA388" s="66" t="str">
        <f>IF(OR(VLOOKUP(Table1[[#This Row],[sheet]],Prg!$A$7:$F$31,6,FALSE)=Prg!$O$2,VLOOKUP(Table1[[#This Row],[sheet]],Prg!$A$7:$F$31,6,FALSE)=Prg!$O$3),"Yes","No")</f>
        <v>Yes</v>
      </c>
      <c r="AB388" s="66">
        <v>2022</v>
      </c>
      <c r="AC388" s="72">
        <v>15</v>
      </c>
      <c r="AD388" s="66">
        <f ca="1">IF(ISERROR(VLOOKUP(Table1[[#This Row],[item]],INDIRECT("'"&amp;Table1[[#This Row],[sheet]]&amp;"'!$A$8:$T$42"),Table1[[#This Row],[r]],FALSE)),"",VLOOKUP(Table1[[#This Row],[item]],INDIRECT("'"&amp;Table1[[#This Row],[sheet]]&amp;"'!$A$8:$T$42"),Table1[[#This Row],[r]],FALSE))</f>
        <v>0</v>
      </c>
      <c r="AE388" s="72">
        <f>IF(VLOOKUP(Table1[[#This Row],[sheet]],Prg!$A$7:$J$31,10,FALSE)="","",VLOOKUP(Table1[[#This Row],[sheet]],Prg!$A$7:$J$31,10,FALSE)*1)</f>
        <v>1</v>
      </c>
      <c r="AF388" s="72" t="str">
        <f>VLOOKUP(Table1[[#This Row],[sheet]],Prg!$A$7:$J$31,5,FALSE)</f>
        <v>BELGIUM</v>
      </c>
      <c r="AG388" s="72">
        <f>ROW()</f>
        <v>388</v>
      </c>
    </row>
    <row r="389" spans="24:33" hidden="1" x14ac:dyDescent="0.35">
      <c r="X389" s="66">
        <v>3</v>
      </c>
      <c r="Y389" s="66" t="s">
        <v>475</v>
      </c>
      <c r="Z389" s="66" t="s">
        <v>28</v>
      </c>
      <c r="AA389" s="66" t="str">
        <f>IF(OR(VLOOKUP(Table1[[#This Row],[sheet]],Prg!$A$7:$F$31,6,FALSE)=Prg!$O$2,VLOOKUP(Table1[[#This Row],[sheet]],Prg!$A$7:$F$31,6,FALSE)=Prg!$O$3),"Yes","No")</f>
        <v>Yes</v>
      </c>
      <c r="AB389" s="66">
        <v>2022</v>
      </c>
      <c r="AC389" s="72">
        <v>15</v>
      </c>
      <c r="AD389" s="66">
        <f ca="1">IF(ISERROR(VLOOKUP(Table1[[#This Row],[item]],INDIRECT("'"&amp;Table1[[#This Row],[sheet]]&amp;"'!$A$8:$T$42"),Table1[[#This Row],[r]],FALSE)),"",VLOOKUP(Table1[[#This Row],[item]],INDIRECT("'"&amp;Table1[[#This Row],[sheet]]&amp;"'!$A$8:$T$42"),Table1[[#This Row],[r]],FALSE))</f>
        <v>6770</v>
      </c>
      <c r="AE389" s="72">
        <f>IF(VLOOKUP(Table1[[#This Row],[sheet]],Prg!$A$7:$J$31,10,FALSE)="","",VLOOKUP(Table1[[#This Row],[sheet]],Prg!$A$7:$J$31,10,FALSE)*1)</f>
        <v>1</v>
      </c>
      <c r="AF389" s="72" t="str">
        <f>VLOOKUP(Table1[[#This Row],[sheet]],Prg!$A$7:$J$31,5,FALSE)</f>
        <v>BELGIUM</v>
      </c>
      <c r="AG389" s="72">
        <f>ROW()</f>
        <v>389</v>
      </c>
    </row>
    <row r="390" spans="24:33" hidden="1" x14ac:dyDescent="0.35">
      <c r="X390" s="66">
        <v>3</v>
      </c>
      <c r="Y390" s="66" t="s">
        <v>480</v>
      </c>
      <c r="Z390" s="66" t="s">
        <v>29</v>
      </c>
      <c r="AA390" s="66" t="str">
        <f>IF(OR(VLOOKUP(Table1[[#This Row],[sheet]],Prg!$A$7:$F$31,6,FALSE)=Prg!$O$2,VLOOKUP(Table1[[#This Row],[sheet]],Prg!$A$7:$F$31,6,FALSE)=Prg!$O$3),"Yes","No")</f>
        <v>Yes</v>
      </c>
      <c r="AB390" s="66">
        <v>2022</v>
      </c>
      <c r="AC390" s="72">
        <v>15</v>
      </c>
      <c r="AD390" s="66">
        <f ca="1">IF(ISERROR(VLOOKUP(Table1[[#This Row],[item]],INDIRECT("'"&amp;Table1[[#This Row],[sheet]]&amp;"'!$A$8:$T$42"),Table1[[#This Row],[r]],FALSE)),"",VLOOKUP(Table1[[#This Row],[item]],INDIRECT("'"&amp;Table1[[#This Row],[sheet]]&amp;"'!$A$8:$T$42"),Table1[[#This Row],[r]],FALSE))</f>
        <v>4270</v>
      </c>
      <c r="AE390" s="72">
        <f>IF(VLOOKUP(Table1[[#This Row],[sheet]],Prg!$A$7:$J$31,10,FALSE)="","",VLOOKUP(Table1[[#This Row],[sheet]],Prg!$A$7:$J$31,10,FALSE)*1)</f>
        <v>1</v>
      </c>
      <c r="AF390" s="72" t="str">
        <f>VLOOKUP(Table1[[#This Row],[sheet]],Prg!$A$7:$J$31,5,FALSE)</f>
        <v>BELGIUM</v>
      </c>
      <c r="AG390" s="72">
        <f>ROW()</f>
        <v>390</v>
      </c>
    </row>
    <row r="391" spans="24:33" hidden="1" x14ac:dyDescent="0.35">
      <c r="X391" s="66">
        <v>3</v>
      </c>
      <c r="Y391" s="66" t="s">
        <v>481</v>
      </c>
      <c r="Z391" s="66" t="s">
        <v>30</v>
      </c>
      <c r="AA391" s="66" t="str">
        <f>IF(OR(VLOOKUP(Table1[[#This Row],[sheet]],Prg!$A$7:$F$31,6,FALSE)=Prg!$O$2,VLOOKUP(Table1[[#This Row],[sheet]],Prg!$A$7:$F$31,6,FALSE)=Prg!$O$3),"Yes","No")</f>
        <v>Yes</v>
      </c>
      <c r="AB391" s="66">
        <v>2022</v>
      </c>
      <c r="AC391" s="72">
        <v>15</v>
      </c>
      <c r="AD391" s="66">
        <f ca="1">IF(ISERROR(VLOOKUP(Table1[[#This Row],[item]],INDIRECT("'"&amp;Table1[[#This Row],[sheet]]&amp;"'!$A$8:$T$42"),Table1[[#This Row],[r]],FALSE)),"",VLOOKUP(Table1[[#This Row],[item]],INDIRECT("'"&amp;Table1[[#This Row],[sheet]]&amp;"'!$A$8:$T$42"),Table1[[#This Row],[r]],FALSE))</f>
        <v>0</v>
      </c>
      <c r="AE391" s="72">
        <f>IF(VLOOKUP(Table1[[#This Row],[sheet]],Prg!$A$7:$J$31,10,FALSE)="","",VLOOKUP(Table1[[#This Row],[sheet]],Prg!$A$7:$J$31,10,FALSE)*1)</f>
        <v>1</v>
      </c>
      <c r="AF391" s="72" t="str">
        <f>VLOOKUP(Table1[[#This Row],[sheet]],Prg!$A$7:$J$31,5,FALSE)</f>
        <v>BELGIUM</v>
      </c>
      <c r="AG391" s="72">
        <f>ROW()</f>
        <v>391</v>
      </c>
    </row>
    <row r="392" spans="24:33" hidden="1" x14ac:dyDescent="0.35">
      <c r="X392" s="66">
        <v>3</v>
      </c>
      <c r="Y392" s="66" t="s">
        <v>482</v>
      </c>
      <c r="Z392" s="66" t="s">
        <v>27</v>
      </c>
      <c r="AA392" s="66" t="str">
        <f>IF(OR(VLOOKUP(Table1[[#This Row],[sheet]],Prg!$A$7:$F$31,6,FALSE)=Prg!$O$2,VLOOKUP(Table1[[#This Row],[sheet]],Prg!$A$7:$F$31,6,FALSE)=Prg!$O$3),"Yes","No")</f>
        <v>Yes</v>
      </c>
      <c r="AB392" s="66">
        <v>2022</v>
      </c>
      <c r="AC392" s="72">
        <v>15</v>
      </c>
      <c r="AD392" s="66">
        <f ca="1">IF(ISERROR(VLOOKUP(Table1[[#This Row],[item]],INDIRECT("'"&amp;Table1[[#This Row],[sheet]]&amp;"'!$A$8:$T$42"),Table1[[#This Row],[r]],FALSE)),"",VLOOKUP(Table1[[#This Row],[item]],INDIRECT("'"&amp;Table1[[#This Row],[sheet]]&amp;"'!$A$8:$T$42"),Table1[[#This Row],[r]],FALSE))</f>
        <v>2500</v>
      </c>
      <c r="AE392" s="72">
        <f>IF(VLOOKUP(Table1[[#This Row],[sheet]],Prg!$A$7:$J$31,10,FALSE)="","",VLOOKUP(Table1[[#This Row],[sheet]],Prg!$A$7:$J$31,10,FALSE)*1)</f>
        <v>1</v>
      </c>
      <c r="AF392" s="72" t="str">
        <f>VLOOKUP(Table1[[#This Row],[sheet]],Prg!$A$7:$J$31,5,FALSE)</f>
        <v>BELGIUM</v>
      </c>
      <c r="AG392" s="72">
        <f>ROW()</f>
        <v>392</v>
      </c>
    </row>
    <row r="393" spans="24:33" hidden="1" x14ac:dyDescent="0.35">
      <c r="X393" s="66">
        <v>3</v>
      </c>
      <c r="Y393" s="66" t="s">
        <v>476</v>
      </c>
      <c r="Z393" s="66" t="s">
        <v>469</v>
      </c>
      <c r="AA393" s="66" t="str">
        <f>IF(OR(VLOOKUP(Table1[[#This Row],[sheet]],Prg!$A$7:$F$31,6,FALSE)=Prg!$O$2,VLOOKUP(Table1[[#This Row],[sheet]],Prg!$A$7:$F$31,6,FALSE)=Prg!$O$3),"Yes","No")</f>
        <v>Yes</v>
      </c>
      <c r="AB393" s="66">
        <v>2022</v>
      </c>
      <c r="AC393" s="72">
        <v>15</v>
      </c>
      <c r="AD393" s="66">
        <f ca="1">IF(ISERROR(VLOOKUP(Table1[[#This Row],[item]],INDIRECT("'"&amp;Table1[[#This Row],[sheet]]&amp;"'!$A$8:$T$42"),Table1[[#This Row],[r]],FALSE)),"",VLOOKUP(Table1[[#This Row],[item]],INDIRECT("'"&amp;Table1[[#This Row],[sheet]]&amp;"'!$A$8:$T$42"),Table1[[#This Row],[r]],FALSE))</f>
        <v>42181</v>
      </c>
      <c r="AE393" s="72">
        <f>IF(VLOOKUP(Table1[[#This Row],[sheet]],Prg!$A$7:$J$31,10,FALSE)="","",VLOOKUP(Table1[[#This Row],[sheet]],Prg!$A$7:$J$31,10,FALSE)*1)</f>
        <v>1</v>
      </c>
      <c r="AF393" s="72" t="str">
        <f>VLOOKUP(Table1[[#This Row],[sheet]],Prg!$A$7:$J$31,5,FALSE)</f>
        <v>BELGIUM</v>
      </c>
      <c r="AG393" s="72">
        <f>ROW()</f>
        <v>393</v>
      </c>
    </row>
    <row r="394" spans="24:33" hidden="1" x14ac:dyDescent="0.35">
      <c r="X394" s="66">
        <v>3</v>
      </c>
      <c r="Y394" s="66" t="s">
        <v>483</v>
      </c>
      <c r="Z394" s="66" t="s">
        <v>470</v>
      </c>
      <c r="AA394" s="66" t="str">
        <f>IF(OR(VLOOKUP(Table1[[#This Row],[sheet]],Prg!$A$7:$F$31,6,FALSE)=Prg!$O$2,VLOOKUP(Table1[[#This Row],[sheet]],Prg!$A$7:$F$31,6,FALSE)=Prg!$O$3),"Yes","No")</f>
        <v>Yes</v>
      </c>
      <c r="AB394" s="66">
        <v>2022</v>
      </c>
      <c r="AC394" s="72">
        <v>15</v>
      </c>
      <c r="AD394" s="66">
        <f ca="1">IF(ISERROR(VLOOKUP(Table1[[#This Row],[item]],INDIRECT("'"&amp;Table1[[#This Row],[sheet]]&amp;"'!$A$8:$T$42"),Table1[[#This Row],[r]],FALSE)),"",VLOOKUP(Table1[[#This Row],[item]],INDIRECT("'"&amp;Table1[[#This Row],[sheet]]&amp;"'!$A$8:$T$42"),Table1[[#This Row],[r]],FALSE))</f>
        <v>42181</v>
      </c>
      <c r="AE394" s="72">
        <f>IF(VLOOKUP(Table1[[#This Row],[sheet]],Prg!$A$7:$J$31,10,FALSE)="","",VLOOKUP(Table1[[#This Row],[sheet]],Prg!$A$7:$J$31,10,FALSE)*1)</f>
        <v>1</v>
      </c>
      <c r="AF394" s="72" t="str">
        <f>VLOOKUP(Table1[[#This Row],[sheet]],Prg!$A$7:$J$31,5,FALSE)</f>
        <v>BELGIUM</v>
      </c>
      <c r="AG394" s="72">
        <f>ROW()</f>
        <v>394</v>
      </c>
    </row>
    <row r="395" spans="24:33" hidden="1" x14ac:dyDescent="0.35">
      <c r="X395" s="66">
        <v>3</v>
      </c>
      <c r="Y395" s="66" t="s">
        <v>484</v>
      </c>
      <c r="Z395" s="66" t="s">
        <v>471</v>
      </c>
      <c r="AA395" s="66" t="str">
        <f>IF(OR(VLOOKUP(Table1[[#This Row],[sheet]],Prg!$A$7:$F$31,6,FALSE)=Prg!$O$2,VLOOKUP(Table1[[#This Row],[sheet]],Prg!$A$7:$F$31,6,FALSE)=Prg!$O$3),"Yes","No")</f>
        <v>Yes</v>
      </c>
      <c r="AB395" s="66">
        <v>2022</v>
      </c>
      <c r="AC395" s="72">
        <v>15</v>
      </c>
      <c r="AD395" s="66">
        <f ca="1">IF(ISERROR(VLOOKUP(Table1[[#This Row],[item]],INDIRECT("'"&amp;Table1[[#This Row],[sheet]]&amp;"'!$A$8:$T$42"),Table1[[#This Row],[r]],FALSE)),"",VLOOKUP(Table1[[#This Row],[item]],INDIRECT("'"&amp;Table1[[#This Row],[sheet]]&amp;"'!$A$8:$T$42"),Table1[[#This Row],[r]],FALSE))</f>
        <v>0</v>
      </c>
      <c r="AE395" s="72">
        <f>IF(VLOOKUP(Table1[[#This Row],[sheet]],Prg!$A$7:$J$31,10,FALSE)="","",VLOOKUP(Table1[[#This Row],[sheet]],Prg!$A$7:$J$31,10,FALSE)*1)</f>
        <v>1</v>
      </c>
      <c r="AF395" s="72" t="str">
        <f>VLOOKUP(Table1[[#This Row],[sheet]],Prg!$A$7:$J$31,5,FALSE)</f>
        <v>BELGIUM</v>
      </c>
      <c r="AG395" s="72">
        <f>ROW()</f>
        <v>395</v>
      </c>
    </row>
    <row r="396" spans="24:33" hidden="1" x14ac:dyDescent="0.35">
      <c r="X396" s="66">
        <v>3</v>
      </c>
      <c r="Y396" s="66" t="s">
        <v>485</v>
      </c>
      <c r="Z396" s="66" t="s">
        <v>472</v>
      </c>
      <c r="AA396" s="66" t="str">
        <f>IF(OR(VLOOKUP(Table1[[#This Row],[sheet]],Prg!$A$7:$F$31,6,FALSE)=Prg!$O$2,VLOOKUP(Table1[[#This Row],[sheet]],Prg!$A$7:$F$31,6,FALSE)=Prg!$O$3),"Yes","No")</f>
        <v>Yes</v>
      </c>
      <c r="AB396" s="66">
        <v>2022</v>
      </c>
      <c r="AC396" s="72">
        <v>15</v>
      </c>
      <c r="AD396" s="66">
        <f ca="1">IF(ISERROR(VLOOKUP(Table1[[#This Row],[item]],INDIRECT("'"&amp;Table1[[#This Row],[sheet]]&amp;"'!$A$8:$T$42"),Table1[[#This Row],[r]],FALSE)),"",VLOOKUP(Table1[[#This Row],[item]],INDIRECT("'"&amp;Table1[[#This Row],[sheet]]&amp;"'!$A$8:$T$42"),Table1[[#This Row],[r]],FALSE))</f>
        <v>0</v>
      </c>
      <c r="AE396" s="72">
        <f>IF(VLOOKUP(Table1[[#This Row],[sheet]],Prg!$A$7:$J$31,10,FALSE)="","",VLOOKUP(Table1[[#This Row],[sheet]],Prg!$A$7:$J$31,10,FALSE)*1)</f>
        <v>1</v>
      </c>
      <c r="AF396" s="72" t="str">
        <f>VLOOKUP(Table1[[#This Row],[sheet]],Prg!$A$7:$J$31,5,FALSE)</f>
        <v>BELGIUM</v>
      </c>
      <c r="AG396" s="72">
        <f>ROW()</f>
        <v>396</v>
      </c>
    </row>
    <row r="397" spans="24:33" hidden="1" x14ac:dyDescent="0.35">
      <c r="X397" s="66">
        <v>3</v>
      </c>
      <c r="Y397" s="66" t="s">
        <v>486</v>
      </c>
      <c r="Z397" s="66" t="s">
        <v>31</v>
      </c>
      <c r="AA397" s="66" t="str">
        <f>IF(OR(VLOOKUP(Table1[[#This Row],[sheet]],Prg!$A$7:$F$31,6,FALSE)=Prg!$O$2,VLOOKUP(Table1[[#This Row],[sheet]],Prg!$A$7:$F$31,6,FALSE)=Prg!$O$3),"Yes","No")</f>
        <v>Yes</v>
      </c>
      <c r="AB397" s="66">
        <v>2022</v>
      </c>
      <c r="AC397" s="72">
        <v>15</v>
      </c>
      <c r="AD397" s="66">
        <f ca="1">IF(ISERROR(VLOOKUP(Table1[[#This Row],[item]],INDIRECT("'"&amp;Table1[[#This Row],[sheet]]&amp;"'!$A$8:$T$42"),Table1[[#This Row],[r]],FALSE)),"",VLOOKUP(Table1[[#This Row],[item]],INDIRECT("'"&amp;Table1[[#This Row],[sheet]]&amp;"'!$A$8:$T$42"),Table1[[#This Row],[r]],FALSE))</f>
        <v>0</v>
      </c>
      <c r="AE397" s="72">
        <f>IF(VLOOKUP(Table1[[#This Row],[sheet]],Prg!$A$7:$J$31,10,FALSE)="","",VLOOKUP(Table1[[#This Row],[sheet]],Prg!$A$7:$J$31,10,FALSE)*1)</f>
        <v>1</v>
      </c>
      <c r="AF397" s="72" t="str">
        <f>VLOOKUP(Table1[[#This Row],[sheet]],Prg!$A$7:$J$31,5,FALSE)</f>
        <v>BELGIUM</v>
      </c>
      <c r="AG397" s="72">
        <f>ROW()</f>
        <v>397</v>
      </c>
    </row>
    <row r="398" spans="24:33" hidden="1" x14ac:dyDescent="0.35">
      <c r="X398" s="66">
        <v>3</v>
      </c>
      <c r="Y398" s="70" t="s">
        <v>487</v>
      </c>
      <c r="Z398" s="70" t="s">
        <v>12</v>
      </c>
      <c r="AA398" s="70" t="str">
        <f>IF(OR(VLOOKUP(Table1[[#This Row],[sheet]],Prg!$A$7:$F$31,6,FALSE)=Prg!$O$2,VLOOKUP(Table1[[#This Row],[sheet]],Prg!$A$7:$F$31,6,FALSE)=Prg!$O$3),"Yes","No")</f>
        <v>Yes</v>
      </c>
      <c r="AB398" s="70">
        <v>2023</v>
      </c>
      <c r="AC398" s="72">
        <v>16</v>
      </c>
      <c r="AD398" s="66">
        <f ca="1">IF(ISERROR(VLOOKUP(Table1[[#This Row],[item]],INDIRECT("'"&amp;Table1[[#This Row],[sheet]]&amp;"'!$A$8:$T$42"),Table1[[#This Row],[r]],FALSE)),"",VLOOKUP(Table1[[#This Row],[item]],INDIRECT("'"&amp;Table1[[#This Row],[sheet]]&amp;"'!$A$8:$T$42"),Table1[[#This Row],[r]],FALSE))</f>
        <v>4380</v>
      </c>
      <c r="AE398" s="72">
        <f>IF(VLOOKUP(Table1[[#This Row],[sheet]],Prg!$A$7:$J$31,10,FALSE)="","",VLOOKUP(Table1[[#This Row],[sheet]],Prg!$A$7:$J$31,10,FALSE)*1)</f>
        <v>1</v>
      </c>
      <c r="AF398" s="72" t="str">
        <f>VLOOKUP(Table1[[#This Row],[sheet]],Prg!$A$7:$J$31,5,FALSE)</f>
        <v>BELGIUM</v>
      </c>
      <c r="AG398" s="72">
        <f>ROW()</f>
        <v>398</v>
      </c>
    </row>
    <row r="399" spans="24:33" hidden="1" x14ac:dyDescent="0.35">
      <c r="X399" s="66">
        <v>3</v>
      </c>
      <c r="Y399" s="66" t="s">
        <v>488</v>
      </c>
      <c r="Z399" s="66" t="s">
        <v>13</v>
      </c>
      <c r="AA399" s="66" t="str">
        <f>IF(OR(VLOOKUP(Table1[[#This Row],[sheet]],Prg!$A$7:$F$31,6,FALSE)=Prg!$O$2,VLOOKUP(Table1[[#This Row],[sheet]],Prg!$A$7:$F$31,6,FALSE)=Prg!$O$3),"Yes","No")</f>
        <v>Yes</v>
      </c>
      <c r="AB399" s="66">
        <v>2023</v>
      </c>
      <c r="AC399" s="72">
        <v>16</v>
      </c>
      <c r="AD399" s="66">
        <f ca="1">IF(ISERROR(VLOOKUP(Table1[[#This Row],[item]],INDIRECT("'"&amp;Table1[[#This Row],[sheet]]&amp;"'!$A$8:$T$42"),Table1[[#This Row],[r]],FALSE)),"",VLOOKUP(Table1[[#This Row],[item]],INDIRECT("'"&amp;Table1[[#This Row],[sheet]]&amp;"'!$A$8:$T$42"),Table1[[#This Row],[r]],FALSE))</f>
        <v>0</v>
      </c>
      <c r="AE399" s="72">
        <f>IF(VLOOKUP(Table1[[#This Row],[sheet]],Prg!$A$7:$J$31,10,FALSE)="","",VLOOKUP(Table1[[#This Row],[sheet]],Prg!$A$7:$J$31,10,FALSE)*1)</f>
        <v>1</v>
      </c>
      <c r="AF399" s="72" t="str">
        <f>VLOOKUP(Table1[[#This Row],[sheet]],Prg!$A$7:$J$31,5,FALSE)</f>
        <v>BELGIUM</v>
      </c>
      <c r="AG399" s="72">
        <f>ROW()</f>
        <v>399</v>
      </c>
    </row>
    <row r="400" spans="24:33" hidden="1" x14ac:dyDescent="0.35">
      <c r="X400" s="66">
        <v>3</v>
      </c>
      <c r="Y400" s="66" t="s">
        <v>489</v>
      </c>
      <c r="Z400" s="66" t="s">
        <v>14</v>
      </c>
      <c r="AA400" s="66" t="str">
        <f>IF(OR(VLOOKUP(Table1[[#This Row],[sheet]],Prg!$A$7:$F$31,6,FALSE)=Prg!$O$2,VLOOKUP(Table1[[#This Row],[sheet]],Prg!$A$7:$F$31,6,FALSE)=Prg!$O$3),"Yes","No")</f>
        <v>Yes</v>
      </c>
      <c r="AB400" s="66">
        <v>2023</v>
      </c>
      <c r="AC400" s="72">
        <v>16</v>
      </c>
      <c r="AD400" s="66">
        <f ca="1">IF(ISERROR(VLOOKUP(Table1[[#This Row],[item]],INDIRECT("'"&amp;Table1[[#This Row],[sheet]]&amp;"'!$A$8:$T$42"),Table1[[#This Row],[r]],FALSE)),"",VLOOKUP(Table1[[#This Row],[item]],INDIRECT("'"&amp;Table1[[#This Row],[sheet]]&amp;"'!$A$8:$T$42"),Table1[[#This Row],[r]],FALSE))</f>
        <v>4380</v>
      </c>
      <c r="AE400" s="72">
        <f>IF(VLOOKUP(Table1[[#This Row],[sheet]],Prg!$A$7:$J$31,10,FALSE)="","",VLOOKUP(Table1[[#This Row],[sheet]],Prg!$A$7:$J$31,10,FALSE)*1)</f>
        <v>1</v>
      </c>
      <c r="AF400" s="72" t="str">
        <f>VLOOKUP(Table1[[#This Row],[sheet]],Prg!$A$7:$J$31,5,FALSE)</f>
        <v>BELGIUM</v>
      </c>
      <c r="AG400" s="72">
        <f>ROW()</f>
        <v>400</v>
      </c>
    </row>
    <row r="401" spans="24:33" hidden="1" x14ac:dyDescent="0.35">
      <c r="X401" s="66">
        <v>3</v>
      </c>
      <c r="Y401" s="66" t="s">
        <v>490</v>
      </c>
      <c r="Z401" s="66" t="s">
        <v>464</v>
      </c>
      <c r="AA401" s="66" t="str">
        <f>IF(OR(VLOOKUP(Table1[[#This Row],[sheet]],Prg!$A$7:$F$31,6,FALSE)=Prg!$O$2,VLOOKUP(Table1[[#This Row],[sheet]],Prg!$A$7:$F$31,6,FALSE)=Prg!$O$3),"Yes","No")</f>
        <v>Yes</v>
      </c>
      <c r="AB401" s="66">
        <v>2023</v>
      </c>
      <c r="AC401" s="72">
        <v>16</v>
      </c>
      <c r="AD401" s="66">
        <f ca="1">IF(ISERROR(VLOOKUP(Table1[[#This Row],[item]],INDIRECT("'"&amp;Table1[[#This Row],[sheet]]&amp;"'!$A$8:$T$42"),Table1[[#This Row],[r]],FALSE)),"",VLOOKUP(Table1[[#This Row],[item]],INDIRECT("'"&amp;Table1[[#This Row],[sheet]]&amp;"'!$A$8:$T$42"),Table1[[#This Row],[r]],FALSE))</f>
        <v>0</v>
      </c>
      <c r="AE401" s="72">
        <f>IF(VLOOKUP(Table1[[#This Row],[sheet]],Prg!$A$7:$J$31,10,FALSE)="","",VLOOKUP(Table1[[#This Row],[sheet]],Prg!$A$7:$J$31,10,FALSE)*1)</f>
        <v>1</v>
      </c>
      <c r="AF401" s="72" t="str">
        <f>VLOOKUP(Table1[[#This Row],[sheet]],Prg!$A$7:$J$31,5,FALSE)</f>
        <v>BELGIUM</v>
      </c>
      <c r="AG401" s="72">
        <f>ROW()</f>
        <v>401</v>
      </c>
    </row>
    <row r="402" spans="24:33" hidden="1" x14ac:dyDescent="0.35">
      <c r="X402" s="66">
        <v>3</v>
      </c>
      <c r="Y402" s="66" t="s">
        <v>491</v>
      </c>
      <c r="Z402" s="66" t="s">
        <v>15</v>
      </c>
      <c r="AA402" s="66" t="str">
        <f>IF(OR(VLOOKUP(Table1[[#This Row],[sheet]],Prg!$A$7:$F$31,6,FALSE)=Prg!$O$2,VLOOKUP(Table1[[#This Row],[sheet]],Prg!$A$7:$F$31,6,FALSE)=Prg!$O$3),"Yes","No")</f>
        <v>Yes</v>
      </c>
      <c r="AB402" s="66">
        <v>2023</v>
      </c>
      <c r="AC402" s="72">
        <v>16</v>
      </c>
      <c r="AD402" s="66">
        <f ca="1">IF(ISERROR(VLOOKUP(Table1[[#This Row],[item]],INDIRECT("'"&amp;Table1[[#This Row],[sheet]]&amp;"'!$A$8:$T$42"),Table1[[#This Row],[r]],FALSE)),"",VLOOKUP(Table1[[#This Row],[item]],INDIRECT("'"&amp;Table1[[#This Row],[sheet]]&amp;"'!$A$8:$T$42"),Table1[[#This Row],[r]],FALSE))</f>
        <v>0</v>
      </c>
      <c r="AE402" s="72">
        <f>IF(VLOOKUP(Table1[[#This Row],[sheet]],Prg!$A$7:$J$31,10,FALSE)="","",VLOOKUP(Table1[[#This Row],[sheet]],Prg!$A$7:$J$31,10,FALSE)*1)</f>
        <v>1</v>
      </c>
      <c r="AF402" s="72" t="str">
        <f>VLOOKUP(Table1[[#This Row],[sheet]],Prg!$A$7:$J$31,5,FALSE)</f>
        <v>BELGIUM</v>
      </c>
      <c r="AG402" s="72">
        <f>ROW()</f>
        <v>402</v>
      </c>
    </row>
    <row r="403" spans="24:33" hidden="1" x14ac:dyDescent="0.35">
      <c r="X403" s="66">
        <v>3</v>
      </c>
      <c r="Y403" s="66" t="s">
        <v>492</v>
      </c>
      <c r="Z403" s="66" t="s">
        <v>16</v>
      </c>
      <c r="AA403" s="66" t="str">
        <f>IF(OR(VLOOKUP(Table1[[#This Row],[sheet]],Prg!$A$7:$F$31,6,FALSE)=Prg!$O$2,VLOOKUP(Table1[[#This Row],[sheet]],Prg!$A$7:$F$31,6,FALSE)=Prg!$O$3),"Yes","No")</f>
        <v>Yes</v>
      </c>
      <c r="AB403" s="66">
        <v>2023</v>
      </c>
      <c r="AC403" s="72">
        <v>16</v>
      </c>
      <c r="AD403" s="66">
        <f ca="1">IF(ISERROR(VLOOKUP(Table1[[#This Row],[item]],INDIRECT("'"&amp;Table1[[#This Row],[sheet]]&amp;"'!$A$8:$T$42"),Table1[[#This Row],[r]],FALSE)),"",VLOOKUP(Table1[[#This Row],[item]],INDIRECT("'"&amp;Table1[[#This Row],[sheet]]&amp;"'!$A$8:$T$42"),Table1[[#This Row],[r]],FALSE))</f>
        <v>0</v>
      </c>
      <c r="AE403" s="72">
        <f>IF(VLOOKUP(Table1[[#This Row],[sheet]],Prg!$A$7:$J$31,10,FALSE)="","",VLOOKUP(Table1[[#This Row],[sheet]],Prg!$A$7:$J$31,10,FALSE)*1)</f>
        <v>1</v>
      </c>
      <c r="AF403" s="72" t="str">
        <f>VLOOKUP(Table1[[#This Row],[sheet]],Prg!$A$7:$J$31,5,FALSE)</f>
        <v>BELGIUM</v>
      </c>
      <c r="AG403" s="72">
        <f>ROW()</f>
        <v>403</v>
      </c>
    </row>
    <row r="404" spans="24:33" hidden="1" x14ac:dyDescent="0.35">
      <c r="X404" s="66">
        <v>3</v>
      </c>
      <c r="Y404" s="66" t="s">
        <v>493</v>
      </c>
      <c r="Z404" s="66" t="s">
        <v>17</v>
      </c>
      <c r="AA404" s="66" t="str">
        <f>IF(OR(VLOOKUP(Table1[[#This Row],[sheet]],Prg!$A$7:$F$31,6,FALSE)=Prg!$O$2,VLOOKUP(Table1[[#This Row],[sheet]],Prg!$A$7:$F$31,6,FALSE)=Prg!$O$3),"Yes","No")</f>
        <v>Yes</v>
      </c>
      <c r="AB404" s="66">
        <v>2023</v>
      </c>
      <c r="AC404" s="72">
        <v>16</v>
      </c>
      <c r="AD404" s="66">
        <f ca="1">IF(ISERROR(VLOOKUP(Table1[[#This Row],[item]],INDIRECT("'"&amp;Table1[[#This Row],[sheet]]&amp;"'!$A$8:$T$42"),Table1[[#This Row],[r]],FALSE)),"",VLOOKUP(Table1[[#This Row],[item]],INDIRECT("'"&amp;Table1[[#This Row],[sheet]]&amp;"'!$A$8:$T$42"),Table1[[#This Row],[r]],FALSE))</f>
        <v>0</v>
      </c>
      <c r="AE404" s="72">
        <f>IF(VLOOKUP(Table1[[#This Row],[sheet]],Prg!$A$7:$J$31,10,FALSE)="","",VLOOKUP(Table1[[#This Row],[sheet]],Prg!$A$7:$J$31,10,FALSE)*1)</f>
        <v>1</v>
      </c>
      <c r="AF404" s="72" t="str">
        <f>VLOOKUP(Table1[[#This Row],[sheet]],Prg!$A$7:$J$31,5,FALSE)</f>
        <v>BELGIUM</v>
      </c>
      <c r="AG404" s="72">
        <f>ROW()</f>
        <v>404</v>
      </c>
    </row>
    <row r="405" spans="24:33" hidden="1" x14ac:dyDescent="0.35">
      <c r="X405" s="66">
        <v>3</v>
      </c>
      <c r="Y405" s="66" t="s">
        <v>494</v>
      </c>
      <c r="Z405" s="66" t="s">
        <v>465</v>
      </c>
      <c r="AA405" s="66" t="str">
        <f>IF(OR(VLOOKUP(Table1[[#This Row],[sheet]],Prg!$A$7:$F$31,6,FALSE)=Prg!$O$2,VLOOKUP(Table1[[#This Row],[sheet]],Prg!$A$7:$F$31,6,FALSE)=Prg!$O$3),"Yes","No")</f>
        <v>Yes</v>
      </c>
      <c r="AB405" s="66">
        <v>2023</v>
      </c>
      <c r="AC405" s="72">
        <v>16</v>
      </c>
      <c r="AD405" s="66">
        <f ca="1">IF(ISERROR(VLOOKUP(Table1[[#This Row],[item]],INDIRECT("'"&amp;Table1[[#This Row],[sheet]]&amp;"'!$A$8:$T$42"),Table1[[#This Row],[r]],FALSE)),"",VLOOKUP(Table1[[#This Row],[item]],INDIRECT("'"&amp;Table1[[#This Row],[sheet]]&amp;"'!$A$8:$T$42"),Table1[[#This Row],[r]],FALSE))</f>
        <v>0</v>
      </c>
      <c r="AE405" s="72">
        <f>IF(VLOOKUP(Table1[[#This Row],[sheet]],Prg!$A$7:$J$31,10,FALSE)="","",VLOOKUP(Table1[[#This Row],[sheet]],Prg!$A$7:$J$31,10,FALSE)*1)</f>
        <v>1</v>
      </c>
      <c r="AF405" s="72" t="str">
        <f>VLOOKUP(Table1[[#This Row],[sheet]],Prg!$A$7:$J$31,5,FALSE)</f>
        <v>BELGIUM</v>
      </c>
      <c r="AG405" s="72">
        <f>ROW()</f>
        <v>405</v>
      </c>
    </row>
    <row r="406" spans="24:33" hidden="1" x14ac:dyDescent="0.35">
      <c r="X406" s="66">
        <v>3</v>
      </c>
      <c r="Y406" s="66" t="s">
        <v>495</v>
      </c>
      <c r="Z406" s="66" t="s">
        <v>18</v>
      </c>
      <c r="AA406" s="66" t="str">
        <f>IF(OR(VLOOKUP(Table1[[#This Row],[sheet]],Prg!$A$7:$F$31,6,FALSE)=Prg!$O$2,VLOOKUP(Table1[[#This Row],[sheet]],Prg!$A$7:$F$31,6,FALSE)=Prg!$O$3),"Yes","No")</f>
        <v>Yes</v>
      </c>
      <c r="AB406" s="66">
        <v>2023</v>
      </c>
      <c r="AC406" s="72">
        <v>16</v>
      </c>
      <c r="AD406" s="66">
        <f ca="1">IF(ISERROR(VLOOKUP(Table1[[#This Row],[item]],INDIRECT("'"&amp;Table1[[#This Row],[sheet]]&amp;"'!$A$8:$T$42"),Table1[[#This Row],[r]],FALSE)),"",VLOOKUP(Table1[[#This Row],[item]],INDIRECT("'"&amp;Table1[[#This Row],[sheet]]&amp;"'!$A$8:$T$42"),Table1[[#This Row],[r]],FALSE))</f>
        <v>0</v>
      </c>
      <c r="AE406" s="72">
        <f>IF(VLOOKUP(Table1[[#This Row],[sheet]],Prg!$A$7:$J$31,10,FALSE)="","",VLOOKUP(Table1[[#This Row],[sheet]],Prg!$A$7:$J$31,10,FALSE)*1)</f>
        <v>1</v>
      </c>
      <c r="AF406" s="72" t="str">
        <f>VLOOKUP(Table1[[#This Row],[sheet]],Prg!$A$7:$J$31,5,FALSE)</f>
        <v>BELGIUM</v>
      </c>
      <c r="AG406" s="72">
        <f>ROW()</f>
        <v>406</v>
      </c>
    </row>
    <row r="407" spans="24:33" hidden="1" x14ac:dyDescent="0.35">
      <c r="X407" s="66">
        <v>3</v>
      </c>
      <c r="Y407" s="66" t="s">
        <v>496</v>
      </c>
      <c r="Z407" s="66" t="s">
        <v>19</v>
      </c>
      <c r="AA407" s="66" t="str">
        <f>IF(OR(VLOOKUP(Table1[[#This Row],[sheet]],Prg!$A$7:$F$31,6,FALSE)=Prg!$O$2,VLOOKUP(Table1[[#This Row],[sheet]],Prg!$A$7:$F$31,6,FALSE)=Prg!$O$3),"Yes","No")</f>
        <v>Yes</v>
      </c>
      <c r="AB407" s="66">
        <v>2023</v>
      </c>
      <c r="AC407" s="72">
        <v>16</v>
      </c>
      <c r="AD407" s="66">
        <f ca="1">IF(ISERROR(VLOOKUP(Table1[[#This Row],[item]],INDIRECT("'"&amp;Table1[[#This Row],[sheet]]&amp;"'!$A$8:$T$42"),Table1[[#This Row],[r]],FALSE)),"",VLOOKUP(Table1[[#This Row],[item]],INDIRECT("'"&amp;Table1[[#This Row],[sheet]]&amp;"'!$A$8:$T$42"),Table1[[#This Row],[r]],FALSE))</f>
        <v>0</v>
      </c>
      <c r="AE407" s="72">
        <f>IF(VLOOKUP(Table1[[#This Row],[sheet]],Prg!$A$7:$J$31,10,FALSE)="","",VLOOKUP(Table1[[#This Row],[sheet]],Prg!$A$7:$J$31,10,FALSE)*1)</f>
        <v>1</v>
      </c>
      <c r="AF407" s="72" t="str">
        <f>VLOOKUP(Table1[[#This Row],[sheet]],Prg!$A$7:$J$31,5,FALSE)</f>
        <v>BELGIUM</v>
      </c>
      <c r="AG407" s="72">
        <f>ROW()</f>
        <v>407</v>
      </c>
    </row>
    <row r="408" spans="24:33" hidden="1" x14ac:dyDescent="0.35">
      <c r="X408" s="66">
        <v>3</v>
      </c>
      <c r="Y408" s="66" t="s">
        <v>497</v>
      </c>
      <c r="Z408" s="66" t="s">
        <v>20</v>
      </c>
      <c r="AA408" s="66" t="str">
        <f>IF(OR(VLOOKUP(Table1[[#This Row],[sheet]],Prg!$A$7:$F$31,6,FALSE)=Prg!$O$2,VLOOKUP(Table1[[#This Row],[sheet]],Prg!$A$7:$F$31,6,FALSE)=Prg!$O$3),"Yes","No")</f>
        <v>Yes</v>
      </c>
      <c r="AB408" s="66">
        <v>2023</v>
      </c>
      <c r="AC408" s="72">
        <v>16</v>
      </c>
      <c r="AD408" s="66">
        <f ca="1">IF(ISERROR(VLOOKUP(Table1[[#This Row],[item]],INDIRECT("'"&amp;Table1[[#This Row],[sheet]]&amp;"'!$A$8:$T$42"),Table1[[#This Row],[r]],FALSE)),"",VLOOKUP(Table1[[#This Row],[item]],INDIRECT("'"&amp;Table1[[#This Row],[sheet]]&amp;"'!$A$8:$T$42"),Table1[[#This Row],[r]],FALSE))</f>
        <v>0</v>
      </c>
      <c r="AE408" s="72">
        <f>IF(VLOOKUP(Table1[[#This Row],[sheet]],Prg!$A$7:$J$31,10,FALSE)="","",VLOOKUP(Table1[[#This Row],[sheet]],Prg!$A$7:$J$31,10,FALSE)*1)</f>
        <v>1</v>
      </c>
      <c r="AF408" s="72" t="str">
        <f>VLOOKUP(Table1[[#This Row],[sheet]],Prg!$A$7:$J$31,5,FALSE)</f>
        <v>BELGIUM</v>
      </c>
      <c r="AG408" s="72">
        <f>ROW()</f>
        <v>408</v>
      </c>
    </row>
    <row r="409" spans="24:33" hidden="1" x14ac:dyDescent="0.35">
      <c r="X409" s="66">
        <v>3</v>
      </c>
      <c r="Y409" s="66" t="s">
        <v>498</v>
      </c>
      <c r="Z409" s="66" t="s">
        <v>466</v>
      </c>
      <c r="AA409" s="66" t="str">
        <f>IF(OR(VLOOKUP(Table1[[#This Row],[sheet]],Prg!$A$7:$F$31,6,FALSE)=Prg!$O$2,VLOOKUP(Table1[[#This Row],[sheet]],Prg!$A$7:$F$31,6,FALSE)=Prg!$O$3),"Yes","No")</f>
        <v>Yes</v>
      </c>
      <c r="AB409" s="66">
        <v>2023</v>
      </c>
      <c r="AC409" s="72">
        <v>16</v>
      </c>
      <c r="AD409" s="66">
        <f ca="1">IF(ISERROR(VLOOKUP(Table1[[#This Row],[item]],INDIRECT("'"&amp;Table1[[#This Row],[sheet]]&amp;"'!$A$8:$T$42"),Table1[[#This Row],[r]],FALSE)),"",VLOOKUP(Table1[[#This Row],[item]],INDIRECT("'"&amp;Table1[[#This Row],[sheet]]&amp;"'!$A$8:$T$42"),Table1[[#This Row],[r]],FALSE))</f>
        <v>0</v>
      </c>
      <c r="AE409" s="72">
        <f>IF(VLOOKUP(Table1[[#This Row],[sheet]],Prg!$A$7:$J$31,10,FALSE)="","",VLOOKUP(Table1[[#This Row],[sheet]],Prg!$A$7:$J$31,10,FALSE)*1)</f>
        <v>1</v>
      </c>
      <c r="AF409" s="72" t="str">
        <f>VLOOKUP(Table1[[#This Row],[sheet]],Prg!$A$7:$J$31,5,FALSE)</f>
        <v>BELGIUM</v>
      </c>
      <c r="AG409" s="72">
        <f>ROW()</f>
        <v>409</v>
      </c>
    </row>
    <row r="410" spans="24:33" hidden="1" x14ac:dyDescent="0.35">
      <c r="X410" s="66">
        <v>3</v>
      </c>
      <c r="Y410" s="66" t="s">
        <v>499</v>
      </c>
      <c r="Z410" s="66" t="s">
        <v>21</v>
      </c>
      <c r="AA410" s="66" t="str">
        <f>IF(OR(VLOOKUP(Table1[[#This Row],[sheet]],Prg!$A$7:$F$31,6,FALSE)=Prg!$O$2,VLOOKUP(Table1[[#This Row],[sheet]],Prg!$A$7:$F$31,6,FALSE)=Prg!$O$3),"Yes","No")</f>
        <v>Yes</v>
      </c>
      <c r="AB410" s="66">
        <v>2023</v>
      </c>
      <c r="AC410" s="72">
        <v>16</v>
      </c>
      <c r="AD410" s="66">
        <f ca="1">IF(ISERROR(VLOOKUP(Table1[[#This Row],[item]],INDIRECT("'"&amp;Table1[[#This Row],[sheet]]&amp;"'!$A$8:$T$42"),Table1[[#This Row],[r]],FALSE)),"",VLOOKUP(Table1[[#This Row],[item]],INDIRECT("'"&amp;Table1[[#This Row],[sheet]]&amp;"'!$A$8:$T$42"),Table1[[#This Row],[r]],FALSE))</f>
        <v>50874</v>
      </c>
      <c r="AE410" s="72">
        <f>IF(VLOOKUP(Table1[[#This Row],[sheet]],Prg!$A$7:$J$31,10,FALSE)="","",VLOOKUP(Table1[[#This Row],[sheet]],Prg!$A$7:$J$31,10,FALSE)*1)</f>
        <v>1</v>
      </c>
      <c r="AF410" s="72" t="str">
        <f>VLOOKUP(Table1[[#This Row],[sheet]],Prg!$A$7:$J$31,5,FALSE)</f>
        <v>BELGIUM</v>
      </c>
      <c r="AG410" s="72">
        <f>ROW()</f>
        <v>410</v>
      </c>
    </row>
    <row r="411" spans="24:33" hidden="1" x14ac:dyDescent="0.35">
      <c r="X411" s="66">
        <v>3</v>
      </c>
      <c r="Y411" s="66" t="s">
        <v>500</v>
      </c>
      <c r="Z411" s="66" t="s">
        <v>22</v>
      </c>
      <c r="AA411" s="66" t="str">
        <f>IF(OR(VLOOKUP(Table1[[#This Row],[sheet]],Prg!$A$7:$F$31,6,FALSE)=Prg!$O$2,VLOOKUP(Table1[[#This Row],[sheet]],Prg!$A$7:$F$31,6,FALSE)=Prg!$O$3),"Yes","No")</f>
        <v>Yes</v>
      </c>
      <c r="AB411" s="66">
        <v>2023</v>
      </c>
      <c r="AC411" s="72">
        <v>16</v>
      </c>
      <c r="AD411" s="66">
        <f ca="1">IF(ISERROR(VLOOKUP(Table1[[#This Row],[item]],INDIRECT("'"&amp;Table1[[#This Row],[sheet]]&amp;"'!$A$8:$T$42"),Table1[[#This Row],[r]],FALSE)),"",VLOOKUP(Table1[[#This Row],[item]],INDIRECT("'"&amp;Table1[[#This Row],[sheet]]&amp;"'!$A$8:$T$42"),Table1[[#This Row],[r]],FALSE))</f>
        <v>500</v>
      </c>
      <c r="AE411" s="72">
        <f>IF(VLOOKUP(Table1[[#This Row],[sheet]],Prg!$A$7:$J$31,10,FALSE)="","",VLOOKUP(Table1[[#This Row],[sheet]],Prg!$A$7:$J$31,10,FALSE)*1)</f>
        <v>1</v>
      </c>
      <c r="AF411" s="72" t="str">
        <f>VLOOKUP(Table1[[#This Row],[sheet]],Prg!$A$7:$J$31,5,FALSE)</f>
        <v>BELGIUM</v>
      </c>
      <c r="AG411" s="72">
        <f>ROW()</f>
        <v>411</v>
      </c>
    </row>
    <row r="412" spans="24:33" hidden="1" x14ac:dyDescent="0.35">
      <c r="X412" s="66">
        <v>3</v>
      </c>
      <c r="Y412" s="66" t="s">
        <v>501</v>
      </c>
      <c r="Z412" s="66" t="s">
        <v>23</v>
      </c>
      <c r="AA412" s="66" t="str">
        <f>IF(OR(VLOOKUP(Table1[[#This Row],[sheet]],Prg!$A$7:$F$31,6,FALSE)=Prg!$O$2,VLOOKUP(Table1[[#This Row],[sheet]],Prg!$A$7:$F$31,6,FALSE)=Prg!$O$3),"Yes","No")</f>
        <v>Yes</v>
      </c>
      <c r="AB412" s="66">
        <v>2023</v>
      </c>
      <c r="AC412" s="72">
        <v>16</v>
      </c>
      <c r="AD412" s="66">
        <f ca="1">IF(ISERROR(VLOOKUP(Table1[[#This Row],[item]],INDIRECT("'"&amp;Table1[[#This Row],[sheet]]&amp;"'!$A$8:$T$42"),Table1[[#This Row],[r]],FALSE)),"",VLOOKUP(Table1[[#This Row],[item]],INDIRECT("'"&amp;Table1[[#This Row],[sheet]]&amp;"'!$A$8:$T$42"),Table1[[#This Row],[r]],FALSE))</f>
        <v>9576</v>
      </c>
      <c r="AE412" s="72">
        <f>IF(VLOOKUP(Table1[[#This Row],[sheet]],Prg!$A$7:$J$31,10,FALSE)="","",VLOOKUP(Table1[[#This Row],[sheet]],Prg!$A$7:$J$31,10,FALSE)*1)</f>
        <v>1</v>
      </c>
      <c r="AF412" s="72" t="str">
        <f>VLOOKUP(Table1[[#This Row],[sheet]],Prg!$A$7:$J$31,5,FALSE)</f>
        <v>BELGIUM</v>
      </c>
      <c r="AG412" s="72">
        <f>ROW()</f>
        <v>412</v>
      </c>
    </row>
    <row r="413" spans="24:33" hidden="1" x14ac:dyDescent="0.35">
      <c r="X413" s="66">
        <v>3</v>
      </c>
      <c r="Y413" s="66" t="s">
        <v>502</v>
      </c>
      <c r="Z413" s="66" t="s">
        <v>467</v>
      </c>
      <c r="AA413" s="66" t="str">
        <f>IF(OR(VLOOKUP(Table1[[#This Row],[sheet]],Prg!$A$7:$F$31,6,FALSE)=Prg!$O$2,VLOOKUP(Table1[[#This Row],[sheet]],Prg!$A$7:$F$31,6,FALSE)=Prg!$O$3),"Yes","No")</f>
        <v>Yes</v>
      </c>
      <c r="AB413" s="66">
        <v>2023</v>
      </c>
      <c r="AC413" s="72">
        <v>16</v>
      </c>
      <c r="AD413" s="66">
        <f ca="1">IF(ISERROR(VLOOKUP(Table1[[#This Row],[item]],INDIRECT("'"&amp;Table1[[#This Row],[sheet]]&amp;"'!$A$8:$T$42"),Table1[[#This Row],[r]],FALSE)),"",VLOOKUP(Table1[[#This Row],[item]],INDIRECT("'"&amp;Table1[[#This Row],[sheet]]&amp;"'!$A$8:$T$42"),Table1[[#This Row],[r]],FALSE))</f>
        <v>40798</v>
      </c>
      <c r="AE413" s="72">
        <f>IF(VLOOKUP(Table1[[#This Row],[sheet]],Prg!$A$7:$J$31,10,FALSE)="","",VLOOKUP(Table1[[#This Row],[sheet]],Prg!$A$7:$J$31,10,FALSE)*1)</f>
        <v>1</v>
      </c>
      <c r="AF413" s="72" t="str">
        <f>VLOOKUP(Table1[[#This Row],[sheet]],Prg!$A$7:$J$31,5,FALSE)</f>
        <v>BELGIUM</v>
      </c>
      <c r="AG413" s="72">
        <f>ROW()</f>
        <v>413</v>
      </c>
    </row>
    <row r="414" spans="24:33" hidden="1" x14ac:dyDescent="0.35">
      <c r="X414" s="66">
        <v>3</v>
      </c>
      <c r="Y414" s="66" t="s">
        <v>473</v>
      </c>
      <c r="Z414" s="66" t="s">
        <v>1</v>
      </c>
      <c r="AA414" s="66" t="str">
        <f>IF(OR(VLOOKUP(Table1[[#This Row],[sheet]],Prg!$A$7:$F$31,6,FALSE)=Prg!$O$2,VLOOKUP(Table1[[#This Row],[sheet]],Prg!$A$7:$F$31,6,FALSE)=Prg!$O$3),"Yes","No")</f>
        <v>Yes</v>
      </c>
      <c r="AB414" s="66">
        <v>2023</v>
      </c>
      <c r="AC414" s="72">
        <v>16</v>
      </c>
      <c r="AD414" s="66">
        <f ca="1">IF(ISERROR(VLOOKUP(Table1[[#This Row],[item]],INDIRECT("'"&amp;Table1[[#This Row],[sheet]]&amp;"'!$A$8:$T$42"),Table1[[#This Row],[r]],FALSE)),"",VLOOKUP(Table1[[#This Row],[item]],INDIRECT("'"&amp;Table1[[#This Row],[sheet]]&amp;"'!$A$8:$T$42"),Table1[[#This Row],[r]],FALSE))</f>
        <v>55254</v>
      </c>
      <c r="AE414" s="72">
        <f>IF(VLOOKUP(Table1[[#This Row],[sheet]],Prg!$A$7:$J$31,10,FALSE)="","",VLOOKUP(Table1[[#This Row],[sheet]],Prg!$A$7:$J$31,10,FALSE)*1)</f>
        <v>1</v>
      </c>
      <c r="AF414" s="72" t="str">
        <f>VLOOKUP(Table1[[#This Row],[sheet]],Prg!$A$7:$J$31,5,FALSE)</f>
        <v>BELGIUM</v>
      </c>
      <c r="AG414" s="72">
        <f>ROW()</f>
        <v>414</v>
      </c>
    </row>
    <row r="415" spans="24:33" hidden="1" x14ac:dyDescent="0.35">
      <c r="X415" s="66">
        <v>3</v>
      </c>
      <c r="Y415" s="66" t="s">
        <v>474</v>
      </c>
      <c r="Z415" s="66" t="s">
        <v>24</v>
      </c>
      <c r="AA415" s="66" t="str">
        <f>IF(OR(VLOOKUP(Table1[[#This Row],[sheet]],Prg!$A$7:$F$31,6,FALSE)=Prg!$O$2,VLOOKUP(Table1[[#This Row],[sheet]],Prg!$A$7:$F$31,6,FALSE)=Prg!$O$3),"Yes","No")</f>
        <v>Yes</v>
      </c>
      <c r="AB415" s="66">
        <v>2023</v>
      </c>
      <c r="AC415" s="72">
        <v>16</v>
      </c>
      <c r="AD415" s="66">
        <f ca="1">IF(ISERROR(VLOOKUP(Table1[[#This Row],[item]],INDIRECT("'"&amp;Table1[[#This Row],[sheet]]&amp;"'!$A$8:$T$42"),Table1[[#This Row],[r]],FALSE)),"",VLOOKUP(Table1[[#This Row],[item]],INDIRECT("'"&amp;Table1[[#This Row],[sheet]]&amp;"'!$A$8:$T$42"),Table1[[#This Row],[r]],FALSE))</f>
        <v>500</v>
      </c>
      <c r="AE415" s="72">
        <f>IF(VLOOKUP(Table1[[#This Row],[sheet]],Prg!$A$7:$J$31,10,FALSE)="","",VLOOKUP(Table1[[#This Row],[sheet]],Prg!$A$7:$J$31,10,FALSE)*1)</f>
        <v>1</v>
      </c>
      <c r="AF415" s="72" t="str">
        <f>VLOOKUP(Table1[[#This Row],[sheet]],Prg!$A$7:$J$31,5,FALSE)</f>
        <v>BELGIUM</v>
      </c>
      <c r="AG415" s="72">
        <f>ROW()</f>
        <v>415</v>
      </c>
    </row>
    <row r="416" spans="24:33" hidden="1" x14ac:dyDescent="0.35">
      <c r="X416" s="66">
        <v>3</v>
      </c>
      <c r="Y416" s="66" t="s">
        <v>477</v>
      </c>
      <c r="Z416" s="66" t="s">
        <v>25</v>
      </c>
      <c r="AA416" s="66" t="str">
        <f>IF(OR(VLOOKUP(Table1[[#This Row],[sheet]],Prg!$A$7:$F$31,6,FALSE)=Prg!$O$2,VLOOKUP(Table1[[#This Row],[sheet]],Prg!$A$7:$F$31,6,FALSE)=Prg!$O$3),"Yes","No")</f>
        <v>Yes</v>
      </c>
      <c r="AB416" s="66">
        <v>2023</v>
      </c>
      <c r="AC416" s="72">
        <v>16</v>
      </c>
      <c r="AD416" s="66">
        <f ca="1">IF(ISERROR(VLOOKUP(Table1[[#This Row],[item]],INDIRECT("'"&amp;Table1[[#This Row],[sheet]]&amp;"'!$A$8:$T$42"),Table1[[#This Row],[r]],FALSE)),"",VLOOKUP(Table1[[#This Row],[item]],INDIRECT("'"&amp;Table1[[#This Row],[sheet]]&amp;"'!$A$8:$T$42"),Table1[[#This Row],[r]],FALSE))</f>
        <v>0</v>
      </c>
      <c r="AE416" s="72">
        <f>IF(VLOOKUP(Table1[[#This Row],[sheet]],Prg!$A$7:$J$31,10,FALSE)="","",VLOOKUP(Table1[[#This Row],[sheet]],Prg!$A$7:$J$31,10,FALSE)*1)</f>
        <v>1</v>
      </c>
      <c r="AF416" s="72" t="str">
        <f>VLOOKUP(Table1[[#This Row],[sheet]],Prg!$A$7:$J$31,5,FALSE)</f>
        <v>BELGIUM</v>
      </c>
      <c r="AG416" s="72">
        <f>ROW()</f>
        <v>416</v>
      </c>
    </row>
    <row r="417" spans="24:33" hidden="1" x14ac:dyDescent="0.35">
      <c r="X417" s="66">
        <v>3</v>
      </c>
      <c r="Y417" s="66" t="s">
        <v>478</v>
      </c>
      <c r="Z417" s="66" t="s">
        <v>26</v>
      </c>
      <c r="AA417" s="66" t="str">
        <f>IF(OR(VLOOKUP(Table1[[#This Row],[sheet]],Prg!$A$7:$F$31,6,FALSE)=Prg!$O$2,VLOOKUP(Table1[[#This Row],[sheet]],Prg!$A$7:$F$31,6,FALSE)=Prg!$O$3),"Yes","No")</f>
        <v>Yes</v>
      </c>
      <c r="AB417" s="66">
        <v>2023</v>
      </c>
      <c r="AC417" s="72">
        <v>16</v>
      </c>
      <c r="AD417" s="66">
        <f ca="1">IF(ISERROR(VLOOKUP(Table1[[#This Row],[item]],INDIRECT("'"&amp;Table1[[#This Row],[sheet]]&amp;"'!$A$8:$T$42"),Table1[[#This Row],[r]],FALSE)),"",VLOOKUP(Table1[[#This Row],[item]],INDIRECT("'"&amp;Table1[[#This Row],[sheet]]&amp;"'!$A$8:$T$42"),Table1[[#This Row],[r]],FALSE))</f>
        <v>500</v>
      </c>
      <c r="AE417" s="72">
        <f>IF(VLOOKUP(Table1[[#This Row],[sheet]],Prg!$A$7:$J$31,10,FALSE)="","",VLOOKUP(Table1[[#This Row],[sheet]],Prg!$A$7:$J$31,10,FALSE)*1)</f>
        <v>1</v>
      </c>
      <c r="AF417" s="72" t="str">
        <f>VLOOKUP(Table1[[#This Row],[sheet]],Prg!$A$7:$J$31,5,FALSE)</f>
        <v>BELGIUM</v>
      </c>
      <c r="AG417" s="72">
        <f>ROW()</f>
        <v>417</v>
      </c>
    </row>
    <row r="418" spans="24:33" hidden="1" x14ac:dyDescent="0.35">
      <c r="X418" s="66">
        <v>3</v>
      </c>
      <c r="Y418" s="66" t="s">
        <v>479</v>
      </c>
      <c r="Z418" s="66" t="s">
        <v>27</v>
      </c>
      <c r="AA418" s="66" t="str">
        <f>IF(OR(VLOOKUP(Table1[[#This Row],[sheet]],Prg!$A$7:$F$31,6,FALSE)=Prg!$O$2,VLOOKUP(Table1[[#This Row],[sheet]],Prg!$A$7:$F$31,6,FALSE)=Prg!$O$3),"Yes","No")</f>
        <v>Yes</v>
      </c>
      <c r="AB418" s="66">
        <v>2023</v>
      </c>
      <c r="AC418" s="72">
        <v>16</v>
      </c>
      <c r="AD418" s="66">
        <f ca="1">IF(ISERROR(VLOOKUP(Table1[[#This Row],[item]],INDIRECT("'"&amp;Table1[[#This Row],[sheet]]&amp;"'!$A$8:$T$42"),Table1[[#This Row],[r]],FALSE)),"",VLOOKUP(Table1[[#This Row],[item]],INDIRECT("'"&amp;Table1[[#This Row],[sheet]]&amp;"'!$A$8:$T$42"),Table1[[#This Row],[r]],FALSE))</f>
        <v>0</v>
      </c>
      <c r="AE418" s="72">
        <f>IF(VLOOKUP(Table1[[#This Row],[sheet]],Prg!$A$7:$J$31,10,FALSE)="","",VLOOKUP(Table1[[#This Row],[sheet]],Prg!$A$7:$J$31,10,FALSE)*1)</f>
        <v>1</v>
      </c>
      <c r="AF418" s="72" t="str">
        <f>VLOOKUP(Table1[[#This Row],[sheet]],Prg!$A$7:$J$31,5,FALSE)</f>
        <v>BELGIUM</v>
      </c>
      <c r="AG418" s="72">
        <f>ROW()</f>
        <v>418</v>
      </c>
    </row>
    <row r="419" spans="24:33" hidden="1" x14ac:dyDescent="0.35">
      <c r="X419" s="66">
        <v>3</v>
      </c>
      <c r="Y419" s="66" t="s">
        <v>475</v>
      </c>
      <c r="Z419" s="66" t="s">
        <v>28</v>
      </c>
      <c r="AA419" s="66" t="str">
        <f>IF(OR(VLOOKUP(Table1[[#This Row],[sheet]],Prg!$A$7:$F$31,6,FALSE)=Prg!$O$2,VLOOKUP(Table1[[#This Row],[sheet]],Prg!$A$7:$F$31,6,FALSE)=Prg!$O$3),"Yes","No")</f>
        <v>Yes</v>
      </c>
      <c r="AB419" s="66">
        <v>2023</v>
      </c>
      <c r="AC419" s="72">
        <v>16</v>
      </c>
      <c r="AD419" s="66">
        <f ca="1">IF(ISERROR(VLOOKUP(Table1[[#This Row],[item]],INDIRECT("'"&amp;Table1[[#This Row],[sheet]]&amp;"'!$A$8:$T$42"),Table1[[#This Row],[r]],FALSE)),"",VLOOKUP(Table1[[#This Row],[item]],INDIRECT("'"&amp;Table1[[#This Row],[sheet]]&amp;"'!$A$8:$T$42"),Table1[[#This Row],[r]],FALSE))</f>
        <v>13956</v>
      </c>
      <c r="AE419" s="72">
        <f>IF(VLOOKUP(Table1[[#This Row],[sheet]],Prg!$A$7:$J$31,10,FALSE)="","",VLOOKUP(Table1[[#This Row],[sheet]],Prg!$A$7:$J$31,10,FALSE)*1)</f>
        <v>1</v>
      </c>
      <c r="AF419" s="72" t="str">
        <f>VLOOKUP(Table1[[#This Row],[sheet]],Prg!$A$7:$J$31,5,FALSE)</f>
        <v>BELGIUM</v>
      </c>
      <c r="AG419" s="72">
        <f>ROW()</f>
        <v>419</v>
      </c>
    </row>
    <row r="420" spans="24:33" hidden="1" x14ac:dyDescent="0.35">
      <c r="X420" s="66">
        <v>3</v>
      </c>
      <c r="Y420" s="66" t="s">
        <v>480</v>
      </c>
      <c r="Z420" s="66" t="s">
        <v>29</v>
      </c>
      <c r="AA420" s="66" t="str">
        <f>IF(OR(VLOOKUP(Table1[[#This Row],[sheet]],Prg!$A$7:$F$31,6,FALSE)=Prg!$O$2,VLOOKUP(Table1[[#This Row],[sheet]],Prg!$A$7:$F$31,6,FALSE)=Prg!$O$3),"Yes","No")</f>
        <v>Yes</v>
      </c>
      <c r="AB420" s="66">
        <v>2023</v>
      </c>
      <c r="AC420" s="72">
        <v>16</v>
      </c>
      <c r="AD420" s="66">
        <f ca="1">IF(ISERROR(VLOOKUP(Table1[[#This Row],[item]],INDIRECT("'"&amp;Table1[[#This Row],[sheet]]&amp;"'!$A$8:$T$42"),Table1[[#This Row],[r]],FALSE)),"",VLOOKUP(Table1[[#This Row],[item]],INDIRECT("'"&amp;Table1[[#This Row],[sheet]]&amp;"'!$A$8:$T$42"),Table1[[#This Row],[r]],FALSE))</f>
        <v>7150</v>
      </c>
      <c r="AE420" s="72">
        <f>IF(VLOOKUP(Table1[[#This Row],[sheet]],Prg!$A$7:$J$31,10,FALSE)="","",VLOOKUP(Table1[[#This Row],[sheet]],Prg!$A$7:$J$31,10,FALSE)*1)</f>
        <v>1</v>
      </c>
      <c r="AF420" s="72" t="str">
        <f>VLOOKUP(Table1[[#This Row],[sheet]],Prg!$A$7:$J$31,5,FALSE)</f>
        <v>BELGIUM</v>
      </c>
      <c r="AG420" s="72">
        <f>ROW()</f>
        <v>420</v>
      </c>
    </row>
    <row r="421" spans="24:33" hidden="1" x14ac:dyDescent="0.35">
      <c r="X421" s="66">
        <v>3</v>
      </c>
      <c r="Y421" s="66" t="s">
        <v>481</v>
      </c>
      <c r="Z421" s="66" t="s">
        <v>30</v>
      </c>
      <c r="AA421" s="66" t="str">
        <f>IF(OR(VLOOKUP(Table1[[#This Row],[sheet]],Prg!$A$7:$F$31,6,FALSE)=Prg!$O$2,VLOOKUP(Table1[[#This Row],[sheet]],Prg!$A$7:$F$31,6,FALSE)=Prg!$O$3),"Yes","No")</f>
        <v>Yes</v>
      </c>
      <c r="AB421" s="66">
        <v>2023</v>
      </c>
      <c r="AC421" s="72">
        <v>16</v>
      </c>
      <c r="AD421" s="66">
        <f ca="1">IF(ISERROR(VLOOKUP(Table1[[#This Row],[item]],INDIRECT("'"&amp;Table1[[#This Row],[sheet]]&amp;"'!$A$8:$T$42"),Table1[[#This Row],[r]],FALSE)),"",VLOOKUP(Table1[[#This Row],[item]],INDIRECT("'"&amp;Table1[[#This Row],[sheet]]&amp;"'!$A$8:$T$42"),Table1[[#This Row],[r]],FALSE))</f>
        <v>0</v>
      </c>
      <c r="AE421" s="72">
        <f>IF(VLOOKUP(Table1[[#This Row],[sheet]],Prg!$A$7:$J$31,10,FALSE)="","",VLOOKUP(Table1[[#This Row],[sheet]],Prg!$A$7:$J$31,10,FALSE)*1)</f>
        <v>1</v>
      </c>
      <c r="AF421" s="72" t="str">
        <f>VLOOKUP(Table1[[#This Row],[sheet]],Prg!$A$7:$J$31,5,FALSE)</f>
        <v>BELGIUM</v>
      </c>
      <c r="AG421" s="72">
        <f>ROW()</f>
        <v>421</v>
      </c>
    </row>
    <row r="422" spans="24:33" hidden="1" x14ac:dyDescent="0.35">
      <c r="X422" s="66">
        <v>3</v>
      </c>
      <c r="Y422" s="66" t="s">
        <v>482</v>
      </c>
      <c r="Z422" s="66" t="s">
        <v>27</v>
      </c>
      <c r="AA422" s="66" t="str">
        <f>IF(OR(VLOOKUP(Table1[[#This Row],[sheet]],Prg!$A$7:$F$31,6,FALSE)=Prg!$O$2,VLOOKUP(Table1[[#This Row],[sheet]],Prg!$A$7:$F$31,6,FALSE)=Prg!$O$3),"Yes","No")</f>
        <v>Yes</v>
      </c>
      <c r="AB422" s="66">
        <v>2023</v>
      </c>
      <c r="AC422" s="72">
        <v>16</v>
      </c>
      <c r="AD422" s="66">
        <f ca="1">IF(ISERROR(VLOOKUP(Table1[[#This Row],[item]],INDIRECT("'"&amp;Table1[[#This Row],[sheet]]&amp;"'!$A$8:$T$42"),Table1[[#This Row],[r]],FALSE)),"",VLOOKUP(Table1[[#This Row],[item]],INDIRECT("'"&amp;Table1[[#This Row],[sheet]]&amp;"'!$A$8:$T$42"),Table1[[#This Row],[r]],FALSE))</f>
        <v>6806</v>
      </c>
      <c r="AE422" s="72">
        <f>IF(VLOOKUP(Table1[[#This Row],[sheet]],Prg!$A$7:$J$31,10,FALSE)="","",VLOOKUP(Table1[[#This Row],[sheet]],Prg!$A$7:$J$31,10,FALSE)*1)</f>
        <v>1</v>
      </c>
      <c r="AF422" s="72" t="str">
        <f>VLOOKUP(Table1[[#This Row],[sheet]],Prg!$A$7:$J$31,5,FALSE)</f>
        <v>BELGIUM</v>
      </c>
      <c r="AG422" s="72">
        <f>ROW()</f>
        <v>422</v>
      </c>
    </row>
    <row r="423" spans="24:33" hidden="1" x14ac:dyDescent="0.35">
      <c r="X423" s="66">
        <v>3</v>
      </c>
      <c r="Y423" s="66" t="s">
        <v>476</v>
      </c>
      <c r="Z423" s="66" t="s">
        <v>469</v>
      </c>
      <c r="AA423" s="66" t="str">
        <f>IF(OR(VLOOKUP(Table1[[#This Row],[sheet]],Prg!$A$7:$F$31,6,FALSE)=Prg!$O$2,VLOOKUP(Table1[[#This Row],[sheet]],Prg!$A$7:$F$31,6,FALSE)=Prg!$O$3),"Yes","No")</f>
        <v>Yes</v>
      </c>
      <c r="AB423" s="66">
        <v>2023</v>
      </c>
      <c r="AC423" s="72">
        <v>16</v>
      </c>
      <c r="AD423" s="66">
        <f ca="1">IF(ISERROR(VLOOKUP(Table1[[#This Row],[item]],INDIRECT("'"&amp;Table1[[#This Row],[sheet]]&amp;"'!$A$8:$T$42"),Table1[[#This Row],[r]],FALSE)),"",VLOOKUP(Table1[[#This Row],[item]],INDIRECT("'"&amp;Table1[[#This Row],[sheet]]&amp;"'!$A$8:$T$42"),Table1[[#This Row],[r]],FALSE))</f>
        <v>40798</v>
      </c>
      <c r="AE423" s="72">
        <f>IF(VLOOKUP(Table1[[#This Row],[sheet]],Prg!$A$7:$J$31,10,FALSE)="","",VLOOKUP(Table1[[#This Row],[sheet]],Prg!$A$7:$J$31,10,FALSE)*1)</f>
        <v>1</v>
      </c>
      <c r="AF423" s="72" t="str">
        <f>VLOOKUP(Table1[[#This Row],[sheet]],Prg!$A$7:$J$31,5,FALSE)</f>
        <v>BELGIUM</v>
      </c>
      <c r="AG423" s="72">
        <f>ROW()</f>
        <v>423</v>
      </c>
    </row>
    <row r="424" spans="24:33" hidden="1" x14ac:dyDescent="0.35">
      <c r="X424" s="66">
        <v>3</v>
      </c>
      <c r="Y424" s="66" t="s">
        <v>483</v>
      </c>
      <c r="Z424" s="66" t="s">
        <v>470</v>
      </c>
      <c r="AA424" s="66" t="str">
        <f>IF(OR(VLOOKUP(Table1[[#This Row],[sheet]],Prg!$A$7:$F$31,6,FALSE)=Prg!$O$2,VLOOKUP(Table1[[#This Row],[sheet]],Prg!$A$7:$F$31,6,FALSE)=Prg!$O$3),"Yes","No")</f>
        <v>Yes</v>
      </c>
      <c r="AB424" s="66">
        <v>2023</v>
      </c>
      <c r="AC424" s="72">
        <v>16</v>
      </c>
      <c r="AD424" s="66">
        <f ca="1">IF(ISERROR(VLOOKUP(Table1[[#This Row],[item]],INDIRECT("'"&amp;Table1[[#This Row],[sheet]]&amp;"'!$A$8:$T$42"),Table1[[#This Row],[r]],FALSE)),"",VLOOKUP(Table1[[#This Row],[item]],INDIRECT("'"&amp;Table1[[#This Row],[sheet]]&amp;"'!$A$8:$T$42"),Table1[[#This Row],[r]],FALSE))</f>
        <v>40798</v>
      </c>
      <c r="AE424" s="72">
        <f>IF(VLOOKUP(Table1[[#This Row],[sheet]],Prg!$A$7:$J$31,10,FALSE)="","",VLOOKUP(Table1[[#This Row],[sheet]],Prg!$A$7:$J$31,10,FALSE)*1)</f>
        <v>1</v>
      </c>
      <c r="AF424" s="72" t="str">
        <f>VLOOKUP(Table1[[#This Row],[sheet]],Prg!$A$7:$J$31,5,FALSE)</f>
        <v>BELGIUM</v>
      </c>
      <c r="AG424" s="72">
        <f>ROW()</f>
        <v>424</v>
      </c>
    </row>
    <row r="425" spans="24:33" hidden="1" x14ac:dyDescent="0.35">
      <c r="X425" s="66">
        <v>3</v>
      </c>
      <c r="Y425" s="66" t="s">
        <v>484</v>
      </c>
      <c r="Z425" s="66" t="s">
        <v>471</v>
      </c>
      <c r="AA425" s="66" t="str">
        <f>IF(OR(VLOOKUP(Table1[[#This Row],[sheet]],Prg!$A$7:$F$31,6,FALSE)=Prg!$O$2,VLOOKUP(Table1[[#This Row],[sheet]],Prg!$A$7:$F$31,6,FALSE)=Prg!$O$3),"Yes","No")</f>
        <v>Yes</v>
      </c>
      <c r="AB425" s="66">
        <v>2023</v>
      </c>
      <c r="AC425" s="72">
        <v>16</v>
      </c>
      <c r="AD425" s="66">
        <f ca="1">IF(ISERROR(VLOOKUP(Table1[[#This Row],[item]],INDIRECT("'"&amp;Table1[[#This Row],[sheet]]&amp;"'!$A$8:$T$42"),Table1[[#This Row],[r]],FALSE)),"",VLOOKUP(Table1[[#This Row],[item]],INDIRECT("'"&amp;Table1[[#This Row],[sheet]]&amp;"'!$A$8:$T$42"),Table1[[#This Row],[r]],FALSE))</f>
        <v>0</v>
      </c>
      <c r="AE425" s="72">
        <f>IF(VLOOKUP(Table1[[#This Row],[sheet]],Prg!$A$7:$J$31,10,FALSE)="","",VLOOKUP(Table1[[#This Row],[sheet]],Prg!$A$7:$J$31,10,FALSE)*1)</f>
        <v>1</v>
      </c>
      <c r="AF425" s="72" t="str">
        <f>VLOOKUP(Table1[[#This Row],[sheet]],Prg!$A$7:$J$31,5,FALSE)</f>
        <v>BELGIUM</v>
      </c>
      <c r="AG425" s="72">
        <f>ROW()</f>
        <v>425</v>
      </c>
    </row>
    <row r="426" spans="24:33" hidden="1" x14ac:dyDescent="0.35">
      <c r="X426" s="66">
        <v>3</v>
      </c>
      <c r="Y426" s="66" t="s">
        <v>485</v>
      </c>
      <c r="Z426" s="66" t="s">
        <v>472</v>
      </c>
      <c r="AA426" s="66" t="str">
        <f>IF(OR(VLOOKUP(Table1[[#This Row],[sheet]],Prg!$A$7:$F$31,6,FALSE)=Prg!$O$2,VLOOKUP(Table1[[#This Row],[sheet]],Prg!$A$7:$F$31,6,FALSE)=Prg!$O$3),"Yes","No")</f>
        <v>Yes</v>
      </c>
      <c r="AB426" s="66">
        <v>2023</v>
      </c>
      <c r="AC426" s="72">
        <v>16</v>
      </c>
      <c r="AD426" s="66">
        <f ca="1">IF(ISERROR(VLOOKUP(Table1[[#This Row],[item]],INDIRECT("'"&amp;Table1[[#This Row],[sheet]]&amp;"'!$A$8:$T$42"),Table1[[#This Row],[r]],FALSE)),"",VLOOKUP(Table1[[#This Row],[item]],INDIRECT("'"&amp;Table1[[#This Row],[sheet]]&amp;"'!$A$8:$T$42"),Table1[[#This Row],[r]],FALSE))</f>
        <v>0</v>
      </c>
      <c r="AE426" s="72">
        <f>IF(VLOOKUP(Table1[[#This Row],[sheet]],Prg!$A$7:$J$31,10,FALSE)="","",VLOOKUP(Table1[[#This Row],[sheet]],Prg!$A$7:$J$31,10,FALSE)*1)</f>
        <v>1</v>
      </c>
      <c r="AF426" s="72" t="str">
        <f>VLOOKUP(Table1[[#This Row],[sheet]],Prg!$A$7:$J$31,5,FALSE)</f>
        <v>BELGIUM</v>
      </c>
      <c r="AG426" s="72">
        <f>ROW()</f>
        <v>426</v>
      </c>
    </row>
    <row r="427" spans="24:33" hidden="1" x14ac:dyDescent="0.35">
      <c r="X427" s="66">
        <v>3</v>
      </c>
      <c r="Y427" s="66" t="s">
        <v>486</v>
      </c>
      <c r="Z427" s="66" t="s">
        <v>31</v>
      </c>
      <c r="AA427" s="66" t="str">
        <f>IF(OR(VLOOKUP(Table1[[#This Row],[sheet]],Prg!$A$7:$F$31,6,FALSE)=Prg!$O$2,VLOOKUP(Table1[[#This Row],[sheet]],Prg!$A$7:$F$31,6,FALSE)=Prg!$O$3),"Yes","No")</f>
        <v>Yes</v>
      </c>
      <c r="AB427" s="66">
        <v>2023</v>
      </c>
      <c r="AC427" s="72">
        <v>16</v>
      </c>
      <c r="AD427" s="66">
        <f ca="1">IF(ISERROR(VLOOKUP(Table1[[#This Row],[item]],INDIRECT("'"&amp;Table1[[#This Row],[sheet]]&amp;"'!$A$8:$T$42"),Table1[[#This Row],[r]],FALSE)),"",VLOOKUP(Table1[[#This Row],[item]],INDIRECT("'"&amp;Table1[[#This Row],[sheet]]&amp;"'!$A$8:$T$42"),Table1[[#This Row],[r]],FALSE))</f>
        <v>0</v>
      </c>
      <c r="AE427" s="72">
        <f>IF(VLOOKUP(Table1[[#This Row],[sheet]],Prg!$A$7:$J$31,10,FALSE)="","",VLOOKUP(Table1[[#This Row],[sheet]],Prg!$A$7:$J$31,10,FALSE)*1)</f>
        <v>1</v>
      </c>
      <c r="AF427" s="72" t="str">
        <f>VLOOKUP(Table1[[#This Row],[sheet]],Prg!$A$7:$J$31,5,FALSE)</f>
        <v>BELGIUM</v>
      </c>
      <c r="AG427" s="72">
        <f>ROW()</f>
        <v>427</v>
      </c>
    </row>
    <row r="428" spans="24:33" hidden="1" x14ac:dyDescent="0.35">
      <c r="X428" s="66">
        <v>3</v>
      </c>
      <c r="Y428" s="70" t="s">
        <v>487</v>
      </c>
      <c r="Z428" s="70" t="s">
        <v>12</v>
      </c>
      <c r="AA428" s="70" t="str">
        <f>IF(OR(VLOOKUP(Table1[[#This Row],[sheet]],Prg!$A$7:$F$31,6,FALSE)=Prg!$O$2,VLOOKUP(Table1[[#This Row],[sheet]],Prg!$A$7:$F$31,6,FALSE)=Prg!$O$3),"Yes","No")</f>
        <v>Yes</v>
      </c>
      <c r="AB428" s="70">
        <v>2024</v>
      </c>
      <c r="AC428" s="72">
        <v>17</v>
      </c>
      <c r="AD428" s="66">
        <f ca="1">IF(ISERROR(VLOOKUP(Table1[[#This Row],[item]],INDIRECT("'"&amp;Table1[[#This Row],[sheet]]&amp;"'!$A$8:$T$42"),Table1[[#This Row],[r]],FALSE)),"",VLOOKUP(Table1[[#This Row],[item]],INDIRECT("'"&amp;Table1[[#This Row],[sheet]]&amp;"'!$A$8:$T$42"),Table1[[#This Row],[r]],FALSE))</f>
        <v>5350</v>
      </c>
      <c r="AE428" s="72">
        <f>IF(VLOOKUP(Table1[[#This Row],[sheet]],Prg!$A$7:$J$31,10,FALSE)="","",VLOOKUP(Table1[[#This Row],[sheet]],Prg!$A$7:$J$31,10,FALSE)*1)</f>
        <v>1</v>
      </c>
      <c r="AF428" s="72" t="str">
        <f>VLOOKUP(Table1[[#This Row],[sheet]],Prg!$A$7:$J$31,5,FALSE)</f>
        <v>BELGIUM</v>
      </c>
      <c r="AG428" s="72">
        <f>ROW()</f>
        <v>428</v>
      </c>
    </row>
    <row r="429" spans="24:33" hidden="1" x14ac:dyDescent="0.35">
      <c r="X429" s="66">
        <v>3</v>
      </c>
      <c r="Y429" s="66" t="s">
        <v>488</v>
      </c>
      <c r="Z429" s="66" t="s">
        <v>13</v>
      </c>
      <c r="AA429" s="66" t="str">
        <f>IF(OR(VLOOKUP(Table1[[#This Row],[sheet]],Prg!$A$7:$F$31,6,FALSE)=Prg!$O$2,VLOOKUP(Table1[[#This Row],[sheet]],Prg!$A$7:$F$31,6,FALSE)=Prg!$O$3),"Yes","No")</f>
        <v>Yes</v>
      </c>
      <c r="AB429" s="66">
        <v>2024</v>
      </c>
      <c r="AC429" s="72">
        <v>17</v>
      </c>
      <c r="AD429" s="66">
        <f ca="1">IF(ISERROR(VLOOKUP(Table1[[#This Row],[item]],INDIRECT("'"&amp;Table1[[#This Row],[sheet]]&amp;"'!$A$8:$T$42"),Table1[[#This Row],[r]],FALSE)),"",VLOOKUP(Table1[[#This Row],[item]],INDIRECT("'"&amp;Table1[[#This Row],[sheet]]&amp;"'!$A$8:$T$42"),Table1[[#This Row],[r]],FALSE))</f>
        <v>0</v>
      </c>
      <c r="AE429" s="72">
        <f>IF(VLOOKUP(Table1[[#This Row],[sheet]],Prg!$A$7:$J$31,10,FALSE)="","",VLOOKUP(Table1[[#This Row],[sheet]],Prg!$A$7:$J$31,10,FALSE)*1)</f>
        <v>1</v>
      </c>
      <c r="AF429" s="72" t="str">
        <f>VLOOKUP(Table1[[#This Row],[sheet]],Prg!$A$7:$J$31,5,FALSE)</f>
        <v>BELGIUM</v>
      </c>
      <c r="AG429" s="72">
        <f>ROW()</f>
        <v>429</v>
      </c>
    </row>
    <row r="430" spans="24:33" hidden="1" x14ac:dyDescent="0.35">
      <c r="X430" s="66">
        <v>3</v>
      </c>
      <c r="Y430" s="66" t="s">
        <v>489</v>
      </c>
      <c r="Z430" s="66" t="s">
        <v>14</v>
      </c>
      <c r="AA430" s="66" t="str">
        <f>IF(OR(VLOOKUP(Table1[[#This Row],[sheet]],Prg!$A$7:$F$31,6,FALSE)=Prg!$O$2,VLOOKUP(Table1[[#This Row],[sheet]],Prg!$A$7:$F$31,6,FALSE)=Prg!$O$3),"Yes","No")</f>
        <v>Yes</v>
      </c>
      <c r="AB430" s="66">
        <v>2024</v>
      </c>
      <c r="AC430" s="72">
        <v>17</v>
      </c>
      <c r="AD430" s="66">
        <f ca="1">IF(ISERROR(VLOOKUP(Table1[[#This Row],[item]],INDIRECT("'"&amp;Table1[[#This Row],[sheet]]&amp;"'!$A$8:$T$42"),Table1[[#This Row],[r]],FALSE)),"",VLOOKUP(Table1[[#This Row],[item]],INDIRECT("'"&amp;Table1[[#This Row],[sheet]]&amp;"'!$A$8:$T$42"),Table1[[#This Row],[r]],FALSE))</f>
        <v>5350</v>
      </c>
      <c r="AE430" s="72">
        <f>IF(VLOOKUP(Table1[[#This Row],[sheet]],Prg!$A$7:$J$31,10,FALSE)="","",VLOOKUP(Table1[[#This Row],[sheet]],Prg!$A$7:$J$31,10,FALSE)*1)</f>
        <v>1</v>
      </c>
      <c r="AF430" s="72" t="str">
        <f>VLOOKUP(Table1[[#This Row],[sheet]],Prg!$A$7:$J$31,5,FALSE)</f>
        <v>BELGIUM</v>
      </c>
      <c r="AG430" s="72">
        <f>ROW()</f>
        <v>430</v>
      </c>
    </row>
    <row r="431" spans="24:33" hidden="1" x14ac:dyDescent="0.35">
      <c r="X431" s="66">
        <v>3</v>
      </c>
      <c r="Y431" s="66" t="s">
        <v>490</v>
      </c>
      <c r="Z431" s="66" t="s">
        <v>464</v>
      </c>
      <c r="AA431" s="66" t="str">
        <f>IF(OR(VLOOKUP(Table1[[#This Row],[sheet]],Prg!$A$7:$F$31,6,FALSE)=Prg!$O$2,VLOOKUP(Table1[[#This Row],[sheet]],Prg!$A$7:$F$31,6,FALSE)=Prg!$O$3),"Yes","No")</f>
        <v>Yes</v>
      </c>
      <c r="AB431" s="66">
        <v>2024</v>
      </c>
      <c r="AC431" s="72">
        <v>17</v>
      </c>
      <c r="AD431" s="66">
        <f ca="1">IF(ISERROR(VLOOKUP(Table1[[#This Row],[item]],INDIRECT("'"&amp;Table1[[#This Row],[sheet]]&amp;"'!$A$8:$T$42"),Table1[[#This Row],[r]],FALSE)),"",VLOOKUP(Table1[[#This Row],[item]],INDIRECT("'"&amp;Table1[[#This Row],[sheet]]&amp;"'!$A$8:$T$42"),Table1[[#This Row],[r]],FALSE))</f>
        <v>0</v>
      </c>
      <c r="AE431" s="72">
        <f>IF(VLOOKUP(Table1[[#This Row],[sheet]],Prg!$A$7:$J$31,10,FALSE)="","",VLOOKUP(Table1[[#This Row],[sheet]],Prg!$A$7:$J$31,10,FALSE)*1)</f>
        <v>1</v>
      </c>
      <c r="AF431" s="72" t="str">
        <f>VLOOKUP(Table1[[#This Row],[sheet]],Prg!$A$7:$J$31,5,FALSE)</f>
        <v>BELGIUM</v>
      </c>
      <c r="AG431" s="72">
        <f>ROW()</f>
        <v>431</v>
      </c>
    </row>
    <row r="432" spans="24:33" hidden="1" x14ac:dyDescent="0.35">
      <c r="X432" s="66">
        <v>3</v>
      </c>
      <c r="Y432" s="66" t="s">
        <v>491</v>
      </c>
      <c r="Z432" s="66" t="s">
        <v>15</v>
      </c>
      <c r="AA432" s="66" t="str">
        <f>IF(OR(VLOOKUP(Table1[[#This Row],[sheet]],Prg!$A$7:$F$31,6,FALSE)=Prg!$O$2,VLOOKUP(Table1[[#This Row],[sheet]],Prg!$A$7:$F$31,6,FALSE)=Prg!$O$3),"Yes","No")</f>
        <v>Yes</v>
      </c>
      <c r="AB432" s="66">
        <v>2024</v>
      </c>
      <c r="AC432" s="72">
        <v>17</v>
      </c>
      <c r="AD432" s="66">
        <f ca="1">IF(ISERROR(VLOOKUP(Table1[[#This Row],[item]],INDIRECT("'"&amp;Table1[[#This Row],[sheet]]&amp;"'!$A$8:$T$42"),Table1[[#This Row],[r]],FALSE)),"",VLOOKUP(Table1[[#This Row],[item]],INDIRECT("'"&amp;Table1[[#This Row],[sheet]]&amp;"'!$A$8:$T$42"),Table1[[#This Row],[r]],FALSE))</f>
        <v>0</v>
      </c>
      <c r="AE432" s="72">
        <f>IF(VLOOKUP(Table1[[#This Row],[sheet]],Prg!$A$7:$J$31,10,FALSE)="","",VLOOKUP(Table1[[#This Row],[sheet]],Prg!$A$7:$J$31,10,FALSE)*1)</f>
        <v>1</v>
      </c>
      <c r="AF432" s="72" t="str">
        <f>VLOOKUP(Table1[[#This Row],[sheet]],Prg!$A$7:$J$31,5,FALSE)</f>
        <v>BELGIUM</v>
      </c>
      <c r="AG432" s="72">
        <f>ROW()</f>
        <v>432</v>
      </c>
    </row>
    <row r="433" spans="24:33" hidden="1" x14ac:dyDescent="0.35">
      <c r="X433" s="66">
        <v>3</v>
      </c>
      <c r="Y433" s="66" t="s">
        <v>492</v>
      </c>
      <c r="Z433" s="66" t="s">
        <v>16</v>
      </c>
      <c r="AA433" s="66" t="str">
        <f>IF(OR(VLOOKUP(Table1[[#This Row],[sheet]],Prg!$A$7:$F$31,6,FALSE)=Prg!$O$2,VLOOKUP(Table1[[#This Row],[sheet]],Prg!$A$7:$F$31,6,FALSE)=Prg!$O$3),"Yes","No")</f>
        <v>Yes</v>
      </c>
      <c r="AB433" s="66">
        <v>2024</v>
      </c>
      <c r="AC433" s="72">
        <v>17</v>
      </c>
      <c r="AD433" s="66">
        <f ca="1">IF(ISERROR(VLOOKUP(Table1[[#This Row],[item]],INDIRECT("'"&amp;Table1[[#This Row],[sheet]]&amp;"'!$A$8:$T$42"),Table1[[#This Row],[r]],FALSE)),"",VLOOKUP(Table1[[#This Row],[item]],INDIRECT("'"&amp;Table1[[#This Row],[sheet]]&amp;"'!$A$8:$T$42"),Table1[[#This Row],[r]],FALSE))</f>
        <v>0</v>
      </c>
      <c r="AE433" s="72">
        <f>IF(VLOOKUP(Table1[[#This Row],[sheet]],Prg!$A$7:$J$31,10,FALSE)="","",VLOOKUP(Table1[[#This Row],[sheet]],Prg!$A$7:$J$31,10,FALSE)*1)</f>
        <v>1</v>
      </c>
      <c r="AF433" s="72" t="str">
        <f>VLOOKUP(Table1[[#This Row],[sheet]],Prg!$A$7:$J$31,5,FALSE)</f>
        <v>BELGIUM</v>
      </c>
      <c r="AG433" s="72">
        <f>ROW()</f>
        <v>433</v>
      </c>
    </row>
    <row r="434" spans="24:33" hidden="1" x14ac:dyDescent="0.35">
      <c r="X434" s="66">
        <v>3</v>
      </c>
      <c r="Y434" s="66" t="s">
        <v>493</v>
      </c>
      <c r="Z434" s="66" t="s">
        <v>17</v>
      </c>
      <c r="AA434" s="66" t="str">
        <f>IF(OR(VLOOKUP(Table1[[#This Row],[sheet]],Prg!$A$7:$F$31,6,FALSE)=Prg!$O$2,VLOOKUP(Table1[[#This Row],[sheet]],Prg!$A$7:$F$31,6,FALSE)=Prg!$O$3),"Yes","No")</f>
        <v>Yes</v>
      </c>
      <c r="AB434" s="66">
        <v>2024</v>
      </c>
      <c r="AC434" s="72">
        <v>17</v>
      </c>
      <c r="AD434" s="66">
        <f ca="1">IF(ISERROR(VLOOKUP(Table1[[#This Row],[item]],INDIRECT("'"&amp;Table1[[#This Row],[sheet]]&amp;"'!$A$8:$T$42"),Table1[[#This Row],[r]],FALSE)),"",VLOOKUP(Table1[[#This Row],[item]],INDIRECT("'"&amp;Table1[[#This Row],[sheet]]&amp;"'!$A$8:$T$42"),Table1[[#This Row],[r]],FALSE))</f>
        <v>0</v>
      </c>
      <c r="AE434" s="72">
        <f>IF(VLOOKUP(Table1[[#This Row],[sheet]],Prg!$A$7:$J$31,10,FALSE)="","",VLOOKUP(Table1[[#This Row],[sheet]],Prg!$A$7:$J$31,10,FALSE)*1)</f>
        <v>1</v>
      </c>
      <c r="AF434" s="72" t="str">
        <f>VLOOKUP(Table1[[#This Row],[sheet]],Prg!$A$7:$J$31,5,FALSE)</f>
        <v>BELGIUM</v>
      </c>
      <c r="AG434" s="72">
        <f>ROW()</f>
        <v>434</v>
      </c>
    </row>
    <row r="435" spans="24:33" hidden="1" x14ac:dyDescent="0.35">
      <c r="X435" s="66">
        <v>3</v>
      </c>
      <c r="Y435" s="66" t="s">
        <v>494</v>
      </c>
      <c r="Z435" s="66" t="s">
        <v>465</v>
      </c>
      <c r="AA435" s="66" t="str">
        <f>IF(OR(VLOOKUP(Table1[[#This Row],[sheet]],Prg!$A$7:$F$31,6,FALSE)=Prg!$O$2,VLOOKUP(Table1[[#This Row],[sheet]],Prg!$A$7:$F$31,6,FALSE)=Prg!$O$3),"Yes","No")</f>
        <v>Yes</v>
      </c>
      <c r="AB435" s="66">
        <v>2024</v>
      </c>
      <c r="AC435" s="72">
        <v>17</v>
      </c>
      <c r="AD435" s="66">
        <f ca="1">IF(ISERROR(VLOOKUP(Table1[[#This Row],[item]],INDIRECT("'"&amp;Table1[[#This Row],[sheet]]&amp;"'!$A$8:$T$42"),Table1[[#This Row],[r]],FALSE)),"",VLOOKUP(Table1[[#This Row],[item]],INDIRECT("'"&amp;Table1[[#This Row],[sheet]]&amp;"'!$A$8:$T$42"),Table1[[#This Row],[r]],FALSE))</f>
        <v>0</v>
      </c>
      <c r="AE435" s="72">
        <f>IF(VLOOKUP(Table1[[#This Row],[sheet]],Prg!$A$7:$J$31,10,FALSE)="","",VLOOKUP(Table1[[#This Row],[sheet]],Prg!$A$7:$J$31,10,FALSE)*1)</f>
        <v>1</v>
      </c>
      <c r="AF435" s="72" t="str">
        <f>VLOOKUP(Table1[[#This Row],[sheet]],Prg!$A$7:$J$31,5,FALSE)</f>
        <v>BELGIUM</v>
      </c>
      <c r="AG435" s="72">
        <f>ROW()</f>
        <v>435</v>
      </c>
    </row>
    <row r="436" spans="24:33" hidden="1" x14ac:dyDescent="0.35">
      <c r="X436" s="66">
        <v>3</v>
      </c>
      <c r="Y436" s="66" t="s">
        <v>495</v>
      </c>
      <c r="Z436" s="66" t="s">
        <v>18</v>
      </c>
      <c r="AA436" s="66" t="str">
        <f>IF(OR(VLOOKUP(Table1[[#This Row],[sheet]],Prg!$A$7:$F$31,6,FALSE)=Prg!$O$2,VLOOKUP(Table1[[#This Row],[sheet]],Prg!$A$7:$F$31,6,FALSE)=Prg!$O$3),"Yes","No")</f>
        <v>Yes</v>
      </c>
      <c r="AB436" s="66">
        <v>2024</v>
      </c>
      <c r="AC436" s="72">
        <v>17</v>
      </c>
      <c r="AD436" s="66">
        <f ca="1">IF(ISERROR(VLOOKUP(Table1[[#This Row],[item]],INDIRECT("'"&amp;Table1[[#This Row],[sheet]]&amp;"'!$A$8:$T$42"),Table1[[#This Row],[r]],FALSE)),"",VLOOKUP(Table1[[#This Row],[item]],INDIRECT("'"&amp;Table1[[#This Row],[sheet]]&amp;"'!$A$8:$T$42"),Table1[[#This Row],[r]],FALSE))</f>
        <v>0</v>
      </c>
      <c r="AE436" s="72">
        <f>IF(VLOOKUP(Table1[[#This Row],[sheet]],Prg!$A$7:$J$31,10,FALSE)="","",VLOOKUP(Table1[[#This Row],[sheet]],Prg!$A$7:$J$31,10,FALSE)*1)</f>
        <v>1</v>
      </c>
      <c r="AF436" s="72" t="str">
        <f>VLOOKUP(Table1[[#This Row],[sheet]],Prg!$A$7:$J$31,5,FALSE)</f>
        <v>BELGIUM</v>
      </c>
      <c r="AG436" s="72">
        <f>ROW()</f>
        <v>436</v>
      </c>
    </row>
    <row r="437" spans="24:33" hidden="1" x14ac:dyDescent="0.35">
      <c r="X437" s="66">
        <v>3</v>
      </c>
      <c r="Y437" s="66" t="s">
        <v>496</v>
      </c>
      <c r="Z437" s="66" t="s">
        <v>19</v>
      </c>
      <c r="AA437" s="66" t="str">
        <f>IF(OR(VLOOKUP(Table1[[#This Row],[sheet]],Prg!$A$7:$F$31,6,FALSE)=Prg!$O$2,VLOOKUP(Table1[[#This Row],[sheet]],Prg!$A$7:$F$31,6,FALSE)=Prg!$O$3),"Yes","No")</f>
        <v>Yes</v>
      </c>
      <c r="AB437" s="66">
        <v>2024</v>
      </c>
      <c r="AC437" s="72">
        <v>17</v>
      </c>
      <c r="AD437" s="66">
        <f ca="1">IF(ISERROR(VLOOKUP(Table1[[#This Row],[item]],INDIRECT("'"&amp;Table1[[#This Row],[sheet]]&amp;"'!$A$8:$T$42"),Table1[[#This Row],[r]],FALSE)),"",VLOOKUP(Table1[[#This Row],[item]],INDIRECT("'"&amp;Table1[[#This Row],[sheet]]&amp;"'!$A$8:$T$42"),Table1[[#This Row],[r]],FALSE))</f>
        <v>0</v>
      </c>
      <c r="AE437" s="72">
        <f>IF(VLOOKUP(Table1[[#This Row],[sheet]],Prg!$A$7:$J$31,10,FALSE)="","",VLOOKUP(Table1[[#This Row],[sheet]],Prg!$A$7:$J$31,10,FALSE)*1)</f>
        <v>1</v>
      </c>
      <c r="AF437" s="72" t="str">
        <f>VLOOKUP(Table1[[#This Row],[sheet]],Prg!$A$7:$J$31,5,FALSE)</f>
        <v>BELGIUM</v>
      </c>
      <c r="AG437" s="72">
        <f>ROW()</f>
        <v>437</v>
      </c>
    </row>
    <row r="438" spans="24:33" hidden="1" x14ac:dyDescent="0.35">
      <c r="X438" s="66">
        <v>3</v>
      </c>
      <c r="Y438" s="66" t="s">
        <v>497</v>
      </c>
      <c r="Z438" s="66" t="s">
        <v>20</v>
      </c>
      <c r="AA438" s="66" t="str">
        <f>IF(OR(VLOOKUP(Table1[[#This Row],[sheet]],Prg!$A$7:$F$31,6,FALSE)=Prg!$O$2,VLOOKUP(Table1[[#This Row],[sheet]],Prg!$A$7:$F$31,6,FALSE)=Prg!$O$3),"Yes","No")</f>
        <v>Yes</v>
      </c>
      <c r="AB438" s="66">
        <v>2024</v>
      </c>
      <c r="AC438" s="72">
        <v>17</v>
      </c>
      <c r="AD438" s="66">
        <f ca="1">IF(ISERROR(VLOOKUP(Table1[[#This Row],[item]],INDIRECT("'"&amp;Table1[[#This Row],[sheet]]&amp;"'!$A$8:$T$42"),Table1[[#This Row],[r]],FALSE)),"",VLOOKUP(Table1[[#This Row],[item]],INDIRECT("'"&amp;Table1[[#This Row],[sheet]]&amp;"'!$A$8:$T$42"),Table1[[#This Row],[r]],FALSE))</f>
        <v>0</v>
      </c>
      <c r="AE438" s="72">
        <f>IF(VLOOKUP(Table1[[#This Row],[sheet]],Prg!$A$7:$J$31,10,FALSE)="","",VLOOKUP(Table1[[#This Row],[sheet]],Prg!$A$7:$J$31,10,FALSE)*1)</f>
        <v>1</v>
      </c>
      <c r="AF438" s="72" t="str">
        <f>VLOOKUP(Table1[[#This Row],[sheet]],Prg!$A$7:$J$31,5,FALSE)</f>
        <v>BELGIUM</v>
      </c>
      <c r="AG438" s="72">
        <f>ROW()</f>
        <v>438</v>
      </c>
    </row>
    <row r="439" spans="24:33" hidden="1" x14ac:dyDescent="0.35">
      <c r="X439" s="66">
        <v>3</v>
      </c>
      <c r="Y439" s="66" t="s">
        <v>498</v>
      </c>
      <c r="Z439" s="66" t="s">
        <v>466</v>
      </c>
      <c r="AA439" s="66" t="str">
        <f>IF(OR(VLOOKUP(Table1[[#This Row],[sheet]],Prg!$A$7:$F$31,6,FALSE)=Prg!$O$2,VLOOKUP(Table1[[#This Row],[sheet]],Prg!$A$7:$F$31,6,FALSE)=Prg!$O$3),"Yes","No")</f>
        <v>Yes</v>
      </c>
      <c r="AB439" s="66">
        <v>2024</v>
      </c>
      <c r="AC439" s="72">
        <v>17</v>
      </c>
      <c r="AD439" s="66">
        <f ca="1">IF(ISERROR(VLOOKUP(Table1[[#This Row],[item]],INDIRECT("'"&amp;Table1[[#This Row],[sheet]]&amp;"'!$A$8:$T$42"),Table1[[#This Row],[r]],FALSE)),"",VLOOKUP(Table1[[#This Row],[item]],INDIRECT("'"&amp;Table1[[#This Row],[sheet]]&amp;"'!$A$8:$T$42"),Table1[[#This Row],[r]],FALSE))</f>
        <v>0</v>
      </c>
      <c r="AE439" s="72">
        <f>IF(VLOOKUP(Table1[[#This Row],[sheet]],Prg!$A$7:$J$31,10,FALSE)="","",VLOOKUP(Table1[[#This Row],[sheet]],Prg!$A$7:$J$31,10,FALSE)*1)</f>
        <v>1</v>
      </c>
      <c r="AF439" s="72" t="str">
        <f>VLOOKUP(Table1[[#This Row],[sheet]],Prg!$A$7:$J$31,5,FALSE)</f>
        <v>BELGIUM</v>
      </c>
      <c r="AG439" s="72">
        <f>ROW()</f>
        <v>439</v>
      </c>
    </row>
    <row r="440" spans="24:33" hidden="1" x14ac:dyDescent="0.35">
      <c r="X440" s="66">
        <v>3</v>
      </c>
      <c r="Y440" s="66" t="s">
        <v>499</v>
      </c>
      <c r="Z440" s="66" t="s">
        <v>21</v>
      </c>
      <c r="AA440" s="66" t="str">
        <f>IF(OR(VLOOKUP(Table1[[#This Row],[sheet]],Prg!$A$7:$F$31,6,FALSE)=Prg!$O$2,VLOOKUP(Table1[[#This Row],[sheet]],Prg!$A$7:$F$31,6,FALSE)=Prg!$O$3),"Yes","No")</f>
        <v>Yes</v>
      </c>
      <c r="AB440" s="66">
        <v>2024</v>
      </c>
      <c r="AC440" s="72">
        <v>17</v>
      </c>
      <c r="AD440" s="66">
        <f ca="1">IF(ISERROR(VLOOKUP(Table1[[#This Row],[item]],INDIRECT("'"&amp;Table1[[#This Row],[sheet]]&amp;"'!$A$8:$T$42"),Table1[[#This Row],[r]],FALSE)),"",VLOOKUP(Table1[[#This Row],[item]],INDIRECT("'"&amp;Table1[[#This Row],[sheet]]&amp;"'!$A$8:$T$42"),Table1[[#This Row],[r]],FALSE))</f>
        <v>60217</v>
      </c>
      <c r="AE440" s="72">
        <f>IF(VLOOKUP(Table1[[#This Row],[sheet]],Prg!$A$7:$J$31,10,FALSE)="","",VLOOKUP(Table1[[#This Row],[sheet]],Prg!$A$7:$J$31,10,FALSE)*1)</f>
        <v>1</v>
      </c>
      <c r="AF440" s="72" t="str">
        <f>VLOOKUP(Table1[[#This Row],[sheet]],Prg!$A$7:$J$31,5,FALSE)</f>
        <v>BELGIUM</v>
      </c>
      <c r="AG440" s="72">
        <f>ROW()</f>
        <v>440</v>
      </c>
    </row>
    <row r="441" spans="24:33" hidden="1" x14ac:dyDescent="0.35">
      <c r="X441" s="66">
        <v>3</v>
      </c>
      <c r="Y441" s="66" t="s">
        <v>500</v>
      </c>
      <c r="Z441" s="66" t="s">
        <v>22</v>
      </c>
      <c r="AA441" s="66" t="str">
        <f>IF(OR(VLOOKUP(Table1[[#This Row],[sheet]],Prg!$A$7:$F$31,6,FALSE)=Prg!$O$2,VLOOKUP(Table1[[#This Row],[sheet]],Prg!$A$7:$F$31,6,FALSE)=Prg!$O$3),"Yes","No")</f>
        <v>Yes</v>
      </c>
      <c r="AB441" s="66">
        <v>2024</v>
      </c>
      <c r="AC441" s="72">
        <v>17</v>
      </c>
      <c r="AD441" s="66">
        <f ca="1">IF(ISERROR(VLOOKUP(Table1[[#This Row],[item]],INDIRECT("'"&amp;Table1[[#This Row],[sheet]]&amp;"'!$A$8:$T$42"),Table1[[#This Row],[r]],FALSE)),"",VLOOKUP(Table1[[#This Row],[item]],INDIRECT("'"&amp;Table1[[#This Row],[sheet]]&amp;"'!$A$8:$T$42"),Table1[[#This Row],[r]],FALSE))</f>
        <v>500</v>
      </c>
      <c r="AE441" s="72">
        <f>IF(VLOOKUP(Table1[[#This Row],[sheet]],Prg!$A$7:$J$31,10,FALSE)="","",VLOOKUP(Table1[[#This Row],[sheet]],Prg!$A$7:$J$31,10,FALSE)*1)</f>
        <v>1</v>
      </c>
      <c r="AF441" s="72" t="str">
        <f>VLOOKUP(Table1[[#This Row],[sheet]],Prg!$A$7:$J$31,5,FALSE)</f>
        <v>BELGIUM</v>
      </c>
      <c r="AG441" s="72">
        <f>ROW()</f>
        <v>441</v>
      </c>
    </row>
    <row r="442" spans="24:33" hidden="1" x14ac:dyDescent="0.35">
      <c r="X442" s="66">
        <v>3</v>
      </c>
      <c r="Y442" s="66" t="s">
        <v>501</v>
      </c>
      <c r="Z442" s="66" t="s">
        <v>23</v>
      </c>
      <c r="AA442" s="66" t="str">
        <f>IF(OR(VLOOKUP(Table1[[#This Row],[sheet]],Prg!$A$7:$F$31,6,FALSE)=Prg!$O$2,VLOOKUP(Table1[[#This Row],[sheet]],Prg!$A$7:$F$31,6,FALSE)=Prg!$O$3),"Yes","No")</f>
        <v>Yes</v>
      </c>
      <c r="AB442" s="66">
        <v>2024</v>
      </c>
      <c r="AC442" s="72">
        <v>17</v>
      </c>
      <c r="AD442" s="66">
        <f ca="1">IF(ISERROR(VLOOKUP(Table1[[#This Row],[item]],INDIRECT("'"&amp;Table1[[#This Row],[sheet]]&amp;"'!$A$8:$T$42"),Table1[[#This Row],[r]],FALSE)),"",VLOOKUP(Table1[[#This Row],[item]],INDIRECT("'"&amp;Table1[[#This Row],[sheet]]&amp;"'!$A$8:$T$42"),Table1[[#This Row],[r]],FALSE))</f>
        <v>13820</v>
      </c>
      <c r="AE442" s="72">
        <f>IF(VLOOKUP(Table1[[#This Row],[sheet]],Prg!$A$7:$J$31,10,FALSE)="","",VLOOKUP(Table1[[#This Row],[sheet]],Prg!$A$7:$J$31,10,FALSE)*1)</f>
        <v>1</v>
      </c>
      <c r="AF442" s="72" t="str">
        <f>VLOOKUP(Table1[[#This Row],[sheet]],Prg!$A$7:$J$31,5,FALSE)</f>
        <v>BELGIUM</v>
      </c>
      <c r="AG442" s="72">
        <f>ROW()</f>
        <v>442</v>
      </c>
    </row>
    <row r="443" spans="24:33" hidden="1" x14ac:dyDescent="0.35">
      <c r="X443" s="66">
        <v>3</v>
      </c>
      <c r="Y443" s="66" t="s">
        <v>502</v>
      </c>
      <c r="Z443" s="66" t="s">
        <v>467</v>
      </c>
      <c r="AA443" s="66" t="str">
        <f>IF(OR(VLOOKUP(Table1[[#This Row],[sheet]],Prg!$A$7:$F$31,6,FALSE)=Prg!$O$2,VLOOKUP(Table1[[#This Row],[sheet]],Prg!$A$7:$F$31,6,FALSE)=Prg!$O$3),"Yes","No")</f>
        <v>Yes</v>
      </c>
      <c r="AB443" s="66">
        <v>2024</v>
      </c>
      <c r="AC443" s="72">
        <v>17</v>
      </c>
      <c r="AD443" s="66">
        <f ca="1">IF(ISERROR(VLOOKUP(Table1[[#This Row],[item]],INDIRECT("'"&amp;Table1[[#This Row],[sheet]]&amp;"'!$A$8:$T$42"),Table1[[#This Row],[r]],FALSE)),"",VLOOKUP(Table1[[#This Row],[item]],INDIRECT("'"&amp;Table1[[#This Row],[sheet]]&amp;"'!$A$8:$T$42"),Table1[[#This Row],[r]],FALSE))</f>
        <v>45897</v>
      </c>
      <c r="AE443" s="72">
        <f>IF(VLOOKUP(Table1[[#This Row],[sheet]],Prg!$A$7:$J$31,10,FALSE)="","",VLOOKUP(Table1[[#This Row],[sheet]],Prg!$A$7:$J$31,10,FALSE)*1)</f>
        <v>1</v>
      </c>
      <c r="AF443" s="72" t="str">
        <f>VLOOKUP(Table1[[#This Row],[sheet]],Prg!$A$7:$J$31,5,FALSE)</f>
        <v>BELGIUM</v>
      </c>
      <c r="AG443" s="72">
        <f>ROW()</f>
        <v>443</v>
      </c>
    </row>
    <row r="444" spans="24:33" hidden="1" x14ac:dyDescent="0.35">
      <c r="X444" s="66">
        <v>3</v>
      </c>
      <c r="Y444" s="66" t="s">
        <v>473</v>
      </c>
      <c r="Z444" s="66" t="s">
        <v>1</v>
      </c>
      <c r="AA444" s="66" t="str">
        <f>IF(OR(VLOOKUP(Table1[[#This Row],[sheet]],Prg!$A$7:$F$31,6,FALSE)=Prg!$O$2,VLOOKUP(Table1[[#This Row],[sheet]],Prg!$A$7:$F$31,6,FALSE)=Prg!$O$3),"Yes","No")</f>
        <v>Yes</v>
      </c>
      <c r="AB444" s="66">
        <v>2024</v>
      </c>
      <c r="AC444" s="72">
        <v>17</v>
      </c>
      <c r="AD444" s="66">
        <f ca="1">IF(ISERROR(VLOOKUP(Table1[[#This Row],[item]],INDIRECT("'"&amp;Table1[[#This Row],[sheet]]&amp;"'!$A$8:$T$42"),Table1[[#This Row],[r]],FALSE)),"",VLOOKUP(Table1[[#This Row],[item]],INDIRECT("'"&amp;Table1[[#This Row],[sheet]]&amp;"'!$A$8:$T$42"),Table1[[#This Row],[r]],FALSE))</f>
        <v>65567</v>
      </c>
      <c r="AE444" s="72">
        <f>IF(VLOOKUP(Table1[[#This Row],[sheet]],Prg!$A$7:$J$31,10,FALSE)="","",VLOOKUP(Table1[[#This Row],[sheet]],Prg!$A$7:$J$31,10,FALSE)*1)</f>
        <v>1</v>
      </c>
      <c r="AF444" s="72" t="str">
        <f>VLOOKUP(Table1[[#This Row],[sheet]],Prg!$A$7:$J$31,5,FALSE)</f>
        <v>BELGIUM</v>
      </c>
      <c r="AG444" s="72">
        <f>ROW()</f>
        <v>444</v>
      </c>
    </row>
    <row r="445" spans="24:33" hidden="1" x14ac:dyDescent="0.35">
      <c r="X445" s="66">
        <v>3</v>
      </c>
      <c r="Y445" s="66" t="s">
        <v>474</v>
      </c>
      <c r="Z445" s="66" t="s">
        <v>24</v>
      </c>
      <c r="AA445" s="66" t="str">
        <f>IF(OR(VLOOKUP(Table1[[#This Row],[sheet]],Prg!$A$7:$F$31,6,FALSE)=Prg!$O$2,VLOOKUP(Table1[[#This Row],[sheet]],Prg!$A$7:$F$31,6,FALSE)=Prg!$O$3),"Yes","No")</f>
        <v>Yes</v>
      </c>
      <c r="AB445" s="66">
        <v>2024</v>
      </c>
      <c r="AC445" s="72">
        <v>17</v>
      </c>
      <c r="AD445" s="66">
        <f ca="1">IF(ISERROR(VLOOKUP(Table1[[#This Row],[item]],INDIRECT("'"&amp;Table1[[#This Row],[sheet]]&amp;"'!$A$8:$T$42"),Table1[[#This Row],[r]],FALSE)),"",VLOOKUP(Table1[[#This Row],[item]],INDIRECT("'"&amp;Table1[[#This Row],[sheet]]&amp;"'!$A$8:$T$42"),Table1[[#This Row],[r]],FALSE))</f>
        <v>500</v>
      </c>
      <c r="AE445" s="72">
        <f>IF(VLOOKUP(Table1[[#This Row],[sheet]],Prg!$A$7:$J$31,10,FALSE)="","",VLOOKUP(Table1[[#This Row],[sheet]],Prg!$A$7:$J$31,10,FALSE)*1)</f>
        <v>1</v>
      </c>
      <c r="AF445" s="72" t="str">
        <f>VLOOKUP(Table1[[#This Row],[sheet]],Prg!$A$7:$J$31,5,FALSE)</f>
        <v>BELGIUM</v>
      </c>
      <c r="AG445" s="72">
        <f>ROW()</f>
        <v>445</v>
      </c>
    </row>
    <row r="446" spans="24:33" hidden="1" x14ac:dyDescent="0.35">
      <c r="X446" s="66">
        <v>3</v>
      </c>
      <c r="Y446" s="66" t="s">
        <v>477</v>
      </c>
      <c r="Z446" s="66" t="s">
        <v>25</v>
      </c>
      <c r="AA446" s="66" t="str">
        <f>IF(OR(VLOOKUP(Table1[[#This Row],[sheet]],Prg!$A$7:$F$31,6,FALSE)=Prg!$O$2,VLOOKUP(Table1[[#This Row],[sheet]],Prg!$A$7:$F$31,6,FALSE)=Prg!$O$3),"Yes","No")</f>
        <v>Yes</v>
      </c>
      <c r="AB446" s="66">
        <v>2024</v>
      </c>
      <c r="AC446" s="72">
        <v>17</v>
      </c>
      <c r="AD446" s="66">
        <f ca="1">IF(ISERROR(VLOOKUP(Table1[[#This Row],[item]],INDIRECT("'"&amp;Table1[[#This Row],[sheet]]&amp;"'!$A$8:$T$42"),Table1[[#This Row],[r]],FALSE)),"",VLOOKUP(Table1[[#This Row],[item]],INDIRECT("'"&amp;Table1[[#This Row],[sheet]]&amp;"'!$A$8:$T$42"),Table1[[#This Row],[r]],FALSE))</f>
        <v>0</v>
      </c>
      <c r="AE446" s="72">
        <f>IF(VLOOKUP(Table1[[#This Row],[sheet]],Prg!$A$7:$J$31,10,FALSE)="","",VLOOKUP(Table1[[#This Row],[sheet]],Prg!$A$7:$J$31,10,FALSE)*1)</f>
        <v>1</v>
      </c>
      <c r="AF446" s="72" t="str">
        <f>VLOOKUP(Table1[[#This Row],[sheet]],Prg!$A$7:$J$31,5,FALSE)</f>
        <v>BELGIUM</v>
      </c>
      <c r="AG446" s="72">
        <f>ROW()</f>
        <v>446</v>
      </c>
    </row>
    <row r="447" spans="24:33" hidden="1" x14ac:dyDescent="0.35">
      <c r="X447" s="66">
        <v>3</v>
      </c>
      <c r="Y447" s="66" t="s">
        <v>478</v>
      </c>
      <c r="Z447" s="66" t="s">
        <v>26</v>
      </c>
      <c r="AA447" s="66" t="str">
        <f>IF(OR(VLOOKUP(Table1[[#This Row],[sheet]],Prg!$A$7:$F$31,6,FALSE)=Prg!$O$2,VLOOKUP(Table1[[#This Row],[sheet]],Prg!$A$7:$F$31,6,FALSE)=Prg!$O$3),"Yes","No")</f>
        <v>Yes</v>
      </c>
      <c r="AB447" s="66">
        <v>2024</v>
      </c>
      <c r="AC447" s="72">
        <v>17</v>
      </c>
      <c r="AD447" s="66">
        <f ca="1">IF(ISERROR(VLOOKUP(Table1[[#This Row],[item]],INDIRECT("'"&amp;Table1[[#This Row],[sheet]]&amp;"'!$A$8:$T$42"),Table1[[#This Row],[r]],FALSE)),"",VLOOKUP(Table1[[#This Row],[item]],INDIRECT("'"&amp;Table1[[#This Row],[sheet]]&amp;"'!$A$8:$T$42"),Table1[[#This Row],[r]],FALSE))</f>
        <v>500</v>
      </c>
      <c r="AE447" s="72">
        <f>IF(VLOOKUP(Table1[[#This Row],[sheet]],Prg!$A$7:$J$31,10,FALSE)="","",VLOOKUP(Table1[[#This Row],[sheet]],Prg!$A$7:$J$31,10,FALSE)*1)</f>
        <v>1</v>
      </c>
      <c r="AF447" s="72" t="str">
        <f>VLOOKUP(Table1[[#This Row],[sheet]],Prg!$A$7:$J$31,5,FALSE)</f>
        <v>BELGIUM</v>
      </c>
      <c r="AG447" s="72">
        <f>ROW()</f>
        <v>447</v>
      </c>
    </row>
    <row r="448" spans="24:33" hidden="1" x14ac:dyDescent="0.35">
      <c r="X448" s="66">
        <v>3</v>
      </c>
      <c r="Y448" s="66" t="s">
        <v>479</v>
      </c>
      <c r="Z448" s="66" t="s">
        <v>27</v>
      </c>
      <c r="AA448" s="66" t="str">
        <f>IF(OR(VLOOKUP(Table1[[#This Row],[sheet]],Prg!$A$7:$F$31,6,FALSE)=Prg!$O$2,VLOOKUP(Table1[[#This Row],[sheet]],Prg!$A$7:$F$31,6,FALSE)=Prg!$O$3),"Yes","No")</f>
        <v>Yes</v>
      </c>
      <c r="AB448" s="66">
        <v>2024</v>
      </c>
      <c r="AC448" s="72">
        <v>17</v>
      </c>
      <c r="AD448" s="66">
        <f ca="1">IF(ISERROR(VLOOKUP(Table1[[#This Row],[item]],INDIRECT("'"&amp;Table1[[#This Row],[sheet]]&amp;"'!$A$8:$T$42"),Table1[[#This Row],[r]],FALSE)),"",VLOOKUP(Table1[[#This Row],[item]],INDIRECT("'"&amp;Table1[[#This Row],[sheet]]&amp;"'!$A$8:$T$42"),Table1[[#This Row],[r]],FALSE))</f>
        <v>0</v>
      </c>
      <c r="AE448" s="72">
        <f>IF(VLOOKUP(Table1[[#This Row],[sheet]],Prg!$A$7:$J$31,10,FALSE)="","",VLOOKUP(Table1[[#This Row],[sheet]],Prg!$A$7:$J$31,10,FALSE)*1)</f>
        <v>1</v>
      </c>
      <c r="AF448" s="72" t="str">
        <f>VLOOKUP(Table1[[#This Row],[sheet]],Prg!$A$7:$J$31,5,FALSE)</f>
        <v>BELGIUM</v>
      </c>
      <c r="AG448" s="72">
        <f>ROW()</f>
        <v>448</v>
      </c>
    </row>
    <row r="449" spans="24:33" hidden="1" x14ac:dyDescent="0.35">
      <c r="X449" s="66">
        <v>3</v>
      </c>
      <c r="Y449" s="66" t="s">
        <v>475</v>
      </c>
      <c r="Z449" s="66" t="s">
        <v>28</v>
      </c>
      <c r="AA449" s="66" t="str">
        <f>IF(OR(VLOOKUP(Table1[[#This Row],[sheet]],Prg!$A$7:$F$31,6,FALSE)=Prg!$O$2,VLOOKUP(Table1[[#This Row],[sheet]],Prg!$A$7:$F$31,6,FALSE)=Prg!$O$3),"Yes","No")</f>
        <v>Yes</v>
      </c>
      <c r="AB449" s="66">
        <v>2024</v>
      </c>
      <c r="AC449" s="72">
        <v>17</v>
      </c>
      <c r="AD449" s="66">
        <f ca="1">IF(ISERROR(VLOOKUP(Table1[[#This Row],[item]],INDIRECT("'"&amp;Table1[[#This Row],[sheet]]&amp;"'!$A$8:$T$42"),Table1[[#This Row],[r]],FALSE)),"",VLOOKUP(Table1[[#This Row],[item]],INDIRECT("'"&amp;Table1[[#This Row],[sheet]]&amp;"'!$A$8:$T$42"),Table1[[#This Row],[r]],FALSE))</f>
        <v>19170</v>
      </c>
      <c r="AE449" s="72">
        <f>IF(VLOOKUP(Table1[[#This Row],[sheet]],Prg!$A$7:$J$31,10,FALSE)="","",VLOOKUP(Table1[[#This Row],[sheet]],Prg!$A$7:$J$31,10,FALSE)*1)</f>
        <v>1</v>
      </c>
      <c r="AF449" s="72" t="str">
        <f>VLOOKUP(Table1[[#This Row],[sheet]],Prg!$A$7:$J$31,5,FALSE)</f>
        <v>BELGIUM</v>
      </c>
      <c r="AG449" s="72">
        <f>ROW()</f>
        <v>449</v>
      </c>
    </row>
    <row r="450" spans="24:33" hidden="1" x14ac:dyDescent="0.35">
      <c r="X450" s="66">
        <v>3</v>
      </c>
      <c r="Y450" s="66" t="s">
        <v>480</v>
      </c>
      <c r="Z450" s="66" t="s">
        <v>29</v>
      </c>
      <c r="AA450" s="66" t="str">
        <f>IF(OR(VLOOKUP(Table1[[#This Row],[sheet]],Prg!$A$7:$F$31,6,FALSE)=Prg!$O$2,VLOOKUP(Table1[[#This Row],[sheet]],Prg!$A$7:$F$31,6,FALSE)=Prg!$O$3),"Yes","No")</f>
        <v>Yes</v>
      </c>
      <c r="AB450" s="66">
        <v>2024</v>
      </c>
      <c r="AC450" s="72">
        <v>17</v>
      </c>
      <c r="AD450" s="66">
        <f ca="1">IF(ISERROR(VLOOKUP(Table1[[#This Row],[item]],INDIRECT("'"&amp;Table1[[#This Row],[sheet]]&amp;"'!$A$8:$T$42"),Table1[[#This Row],[r]],FALSE)),"",VLOOKUP(Table1[[#This Row],[item]],INDIRECT("'"&amp;Table1[[#This Row],[sheet]]&amp;"'!$A$8:$T$42"),Table1[[#This Row],[r]],FALSE))</f>
        <v>7920</v>
      </c>
      <c r="AE450" s="72">
        <f>IF(VLOOKUP(Table1[[#This Row],[sheet]],Prg!$A$7:$J$31,10,FALSE)="","",VLOOKUP(Table1[[#This Row],[sheet]],Prg!$A$7:$J$31,10,FALSE)*1)</f>
        <v>1</v>
      </c>
      <c r="AF450" s="72" t="str">
        <f>VLOOKUP(Table1[[#This Row],[sheet]],Prg!$A$7:$J$31,5,FALSE)</f>
        <v>BELGIUM</v>
      </c>
      <c r="AG450" s="72">
        <f>ROW()</f>
        <v>450</v>
      </c>
    </row>
    <row r="451" spans="24:33" hidden="1" x14ac:dyDescent="0.35">
      <c r="X451" s="66">
        <v>3</v>
      </c>
      <c r="Y451" s="66" t="s">
        <v>481</v>
      </c>
      <c r="Z451" s="66" t="s">
        <v>30</v>
      </c>
      <c r="AA451" s="66" t="str">
        <f>IF(OR(VLOOKUP(Table1[[#This Row],[sheet]],Prg!$A$7:$F$31,6,FALSE)=Prg!$O$2,VLOOKUP(Table1[[#This Row],[sheet]],Prg!$A$7:$F$31,6,FALSE)=Prg!$O$3),"Yes","No")</f>
        <v>Yes</v>
      </c>
      <c r="AB451" s="66">
        <v>2024</v>
      </c>
      <c r="AC451" s="72">
        <v>17</v>
      </c>
      <c r="AD451" s="66">
        <f ca="1">IF(ISERROR(VLOOKUP(Table1[[#This Row],[item]],INDIRECT("'"&amp;Table1[[#This Row],[sheet]]&amp;"'!$A$8:$T$42"),Table1[[#This Row],[r]],FALSE)),"",VLOOKUP(Table1[[#This Row],[item]],INDIRECT("'"&amp;Table1[[#This Row],[sheet]]&amp;"'!$A$8:$T$42"),Table1[[#This Row],[r]],FALSE))</f>
        <v>0</v>
      </c>
      <c r="AE451" s="72">
        <f>IF(VLOOKUP(Table1[[#This Row],[sheet]],Prg!$A$7:$J$31,10,FALSE)="","",VLOOKUP(Table1[[#This Row],[sheet]],Prg!$A$7:$J$31,10,FALSE)*1)</f>
        <v>1</v>
      </c>
      <c r="AF451" s="72" t="str">
        <f>VLOOKUP(Table1[[#This Row],[sheet]],Prg!$A$7:$J$31,5,FALSE)</f>
        <v>BELGIUM</v>
      </c>
      <c r="AG451" s="72">
        <f>ROW()</f>
        <v>451</v>
      </c>
    </row>
    <row r="452" spans="24:33" hidden="1" x14ac:dyDescent="0.35">
      <c r="X452" s="66">
        <v>3</v>
      </c>
      <c r="Y452" s="66" t="s">
        <v>482</v>
      </c>
      <c r="Z452" s="66" t="s">
        <v>27</v>
      </c>
      <c r="AA452" s="66" t="str">
        <f>IF(OR(VLOOKUP(Table1[[#This Row],[sheet]],Prg!$A$7:$F$31,6,FALSE)=Prg!$O$2,VLOOKUP(Table1[[#This Row],[sheet]],Prg!$A$7:$F$31,6,FALSE)=Prg!$O$3),"Yes","No")</f>
        <v>Yes</v>
      </c>
      <c r="AB452" s="66">
        <v>2024</v>
      </c>
      <c r="AC452" s="72">
        <v>17</v>
      </c>
      <c r="AD452" s="66">
        <f ca="1">IF(ISERROR(VLOOKUP(Table1[[#This Row],[item]],INDIRECT("'"&amp;Table1[[#This Row],[sheet]]&amp;"'!$A$8:$T$42"),Table1[[#This Row],[r]],FALSE)),"",VLOOKUP(Table1[[#This Row],[item]],INDIRECT("'"&amp;Table1[[#This Row],[sheet]]&amp;"'!$A$8:$T$42"),Table1[[#This Row],[r]],FALSE))</f>
        <v>11250</v>
      </c>
      <c r="AE452" s="72">
        <f>IF(VLOOKUP(Table1[[#This Row],[sheet]],Prg!$A$7:$J$31,10,FALSE)="","",VLOOKUP(Table1[[#This Row],[sheet]],Prg!$A$7:$J$31,10,FALSE)*1)</f>
        <v>1</v>
      </c>
      <c r="AF452" s="72" t="str">
        <f>VLOOKUP(Table1[[#This Row],[sheet]],Prg!$A$7:$J$31,5,FALSE)</f>
        <v>BELGIUM</v>
      </c>
      <c r="AG452" s="72">
        <f>ROW()</f>
        <v>452</v>
      </c>
    </row>
    <row r="453" spans="24:33" hidden="1" x14ac:dyDescent="0.35">
      <c r="X453" s="66">
        <v>3</v>
      </c>
      <c r="Y453" s="66" t="s">
        <v>476</v>
      </c>
      <c r="Z453" s="66" t="s">
        <v>469</v>
      </c>
      <c r="AA453" s="66" t="str">
        <f>IF(OR(VLOOKUP(Table1[[#This Row],[sheet]],Prg!$A$7:$F$31,6,FALSE)=Prg!$O$2,VLOOKUP(Table1[[#This Row],[sheet]],Prg!$A$7:$F$31,6,FALSE)=Prg!$O$3),"Yes","No")</f>
        <v>Yes</v>
      </c>
      <c r="AB453" s="66">
        <v>2024</v>
      </c>
      <c r="AC453" s="72">
        <v>17</v>
      </c>
      <c r="AD453" s="66">
        <f ca="1">IF(ISERROR(VLOOKUP(Table1[[#This Row],[item]],INDIRECT("'"&amp;Table1[[#This Row],[sheet]]&amp;"'!$A$8:$T$42"),Table1[[#This Row],[r]],FALSE)),"",VLOOKUP(Table1[[#This Row],[item]],INDIRECT("'"&amp;Table1[[#This Row],[sheet]]&amp;"'!$A$8:$T$42"),Table1[[#This Row],[r]],FALSE))</f>
        <v>45897</v>
      </c>
      <c r="AE453" s="72">
        <f>IF(VLOOKUP(Table1[[#This Row],[sheet]],Prg!$A$7:$J$31,10,FALSE)="","",VLOOKUP(Table1[[#This Row],[sheet]],Prg!$A$7:$J$31,10,FALSE)*1)</f>
        <v>1</v>
      </c>
      <c r="AF453" s="72" t="str">
        <f>VLOOKUP(Table1[[#This Row],[sheet]],Prg!$A$7:$J$31,5,FALSE)</f>
        <v>BELGIUM</v>
      </c>
      <c r="AG453" s="72">
        <f>ROW()</f>
        <v>453</v>
      </c>
    </row>
    <row r="454" spans="24:33" hidden="1" x14ac:dyDescent="0.35">
      <c r="X454" s="66">
        <v>3</v>
      </c>
      <c r="Y454" s="66" t="s">
        <v>483</v>
      </c>
      <c r="Z454" s="66" t="s">
        <v>470</v>
      </c>
      <c r="AA454" s="66" t="str">
        <f>IF(OR(VLOOKUP(Table1[[#This Row],[sheet]],Prg!$A$7:$F$31,6,FALSE)=Prg!$O$2,VLOOKUP(Table1[[#This Row],[sheet]],Prg!$A$7:$F$31,6,FALSE)=Prg!$O$3),"Yes","No")</f>
        <v>Yes</v>
      </c>
      <c r="AB454" s="66">
        <v>2024</v>
      </c>
      <c r="AC454" s="72">
        <v>17</v>
      </c>
      <c r="AD454" s="66">
        <f ca="1">IF(ISERROR(VLOOKUP(Table1[[#This Row],[item]],INDIRECT("'"&amp;Table1[[#This Row],[sheet]]&amp;"'!$A$8:$T$42"),Table1[[#This Row],[r]],FALSE)),"",VLOOKUP(Table1[[#This Row],[item]],INDIRECT("'"&amp;Table1[[#This Row],[sheet]]&amp;"'!$A$8:$T$42"),Table1[[#This Row],[r]],FALSE))</f>
        <v>45897</v>
      </c>
      <c r="AE454" s="72">
        <f>IF(VLOOKUP(Table1[[#This Row],[sheet]],Prg!$A$7:$J$31,10,FALSE)="","",VLOOKUP(Table1[[#This Row],[sheet]],Prg!$A$7:$J$31,10,FALSE)*1)</f>
        <v>1</v>
      </c>
      <c r="AF454" s="72" t="str">
        <f>VLOOKUP(Table1[[#This Row],[sheet]],Prg!$A$7:$J$31,5,FALSE)</f>
        <v>BELGIUM</v>
      </c>
      <c r="AG454" s="72">
        <f>ROW()</f>
        <v>454</v>
      </c>
    </row>
    <row r="455" spans="24:33" hidden="1" x14ac:dyDescent="0.35">
      <c r="X455" s="66">
        <v>3</v>
      </c>
      <c r="Y455" s="66" t="s">
        <v>484</v>
      </c>
      <c r="Z455" s="66" t="s">
        <v>471</v>
      </c>
      <c r="AA455" s="66" t="str">
        <f>IF(OR(VLOOKUP(Table1[[#This Row],[sheet]],Prg!$A$7:$F$31,6,FALSE)=Prg!$O$2,VLOOKUP(Table1[[#This Row],[sheet]],Prg!$A$7:$F$31,6,FALSE)=Prg!$O$3),"Yes","No")</f>
        <v>Yes</v>
      </c>
      <c r="AB455" s="66">
        <v>2024</v>
      </c>
      <c r="AC455" s="72">
        <v>17</v>
      </c>
      <c r="AD455" s="66">
        <f ca="1">IF(ISERROR(VLOOKUP(Table1[[#This Row],[item]],INDIRECT("'"&amp;Table1[[#This Row],[sheet]]&amp;"'!$A$8:$T$42"),Table1[[#This Row],[r]],FALSE)),"",VLOOKUP(Table1[[#This Row],[item]],INDIRECT("'"&amp;Table1[[#This Row],[sheet]]&amp;"'!$A$8:$T$42"),Table1[[#This Row],[r]],FALSE))</f>
        <v>0</v>
      </c>
      <c r="AE455" s="72">
        <f>IF(VLOOKUP(Table1[[#This Row],[sheet]],Prg!$A$7:$J$31,10,FALSE)="","",VLOOKUP(Table1[[#This Row],[sheet]],Prg!$A$7:$J$31,10,FALSE)*1)</f>
        <v>1</v>
      </c>
      <c r="AF455" s="72" t="str">
        <f>VLOOKUP(Table1[[#This Row],[sheet]],Prg!$A$7:$J$31,5,FALSE)</f>
        <v>BELGIUM</v>
      </c>
      <c r="AG455" s="72">
        <f>ROW()</f>
        <v>455</v>
      </c>
    </row>
    <row r="456" spans="24:33" hidden="1" x14ac:dyDescent="0.35">
      <c r="X456" s="66">
        <v>3</v>
      </c>
      <c r="Y456" s="66" t="s">
        <v>485</v>
      </c>
      <c r="Z456" s="66" t="s">
        <v>472</v>
      </c>
      <c r="AA456" s="66" t="str">
        <f>IF(OR(VLOOKUP(Table1[[#This Row],[sheet]],Prg!$A$7:$F$31,6,FALSE)=Prg!$O$2,VLOOKUP(Table1[[#This Row],[sheet]],Prg!$A$7:$F$31,6,FALSE)=Prg!$O$3),"Yes","No")</f>
        <v>Yes</v>
      </c>
      <c r="AB456" s="66">
        <v>2024</v>
      </c>
      <c r="AC456" s="72">
        <v>17</v>
      </c>
      <c r="AD456" s="66">
        <f ca="1">IF(ISERROR(VLOOKUP(Table1[[#This Row],[item]],INDIRECT("'"&amp;Table1[[#This Row],[sheet]]&amp;"'!$A$8:$T$42"),Table1[[#This Row],[r]],FALSE)),"",VLOOKUP(Table1[[#This Row],[item]],INDIRECT("'"&amp;Table1[[#This Row],[sheet]]&amp;"'!$A$8:$T$42"),Table1[[#This Row],[r]],FALSE))</f>
        <v>0</v>
      </c>
      <c r="AE456" s="72">
        <f>IF(VLOOKUP(Table1[[#This Row],[sheet]],Prg!$A$7:$J$31,10,FALSE)="","",VLOOKUP(Table1[[#This Row],[sheet]],Prg!$A$7:$J$31,10,FALSE)*1)</f>
        <v>1</v>
      </c>
      <c r="AF456" s="72" t="str">
        <f>VLOOKUP(Table1[[#This Row],[sheet]],Prg!$A$7:$J$31,5,FALSE)</f>
        <v>BELGIUM</v>
      </c>
      <c r="AG456" s="72">
        <f>ROW()</f>
        <v>456</v>
      </c>
    </row>
    <row r="457" spans="24:33" hidden="1" x14ac:dyDescent="0.35">
      <c r="X457" s="66">
        <v>3</v>
      </c>
      <c r="Y457" s="66" t="s">
        <v>486</v>
      </c>
      <c r="Z457" s="66" t="s">
        <v>31</v>
      </c>
      <c r="AA457" s="66" t="str">
        <f>IF(OR(VLOOKUP(Table1[[#This Row],[sheet]],Prg!$A$7:$F$31,6,FALSE)=Prg!$O$2,VLOOKUP(Table1[[#This Row],[sheet]],Prg!$A$7:$F$31,6,FALSE)=Prg!$O$3),"Yes","No")</f>
        <v>Yes</v>
      </c>
      <c r="AB457" s="66">
        <v>2024</v>
      </c>
      <c r="AC457" s="72">
        <v>17</v>
      </c>
      <c r="AD457" s="66">
        <f ca="1">IF(ISERROR(VLOOKUP(Table1[[#This Row],[item]],INDIRECT("'"&amp;Table1[[#This Row],[sheet]]&amp;"'!$A$8:$T$42"),Table1[[#This Row],[r]],FALSE)),"",VLOOKUP(Table1[[#This Row],[item]],INDIRECT("'"&amp;Table1[[#This Row],[sheet]]&amp;"'!$A$8:$T$42"),Table1[[#This Row],[r]],FALSE))</f>
        <v>0</v>
      </c>
      <c r="AE457" s="72">
        <f>IF(VLOOKUP(Table1[[#This Row],[sheet]],Prg!$A$7:$J$31,10,FALSE)="","",VLOOKUP(Table1[[#This Row],[sheet]],Prg!$A$7:$J$31,10,FALSE)*1)</f>
        <v>1</v>
      </c>
      <c r="AF457" s="72" t="str">
        <f>VLOOKUP(Table1[[#This Row],[sheet]],Prg!$A$7:$J$31,5,FALSE)</f>
        <v>BELGIUM</v>
      </c>
      <c r="AG457" s="72">
        <f>ROW()</f>
        <v>457</v>
      </c>
    </row>
    <row r="458" spans="24:33" hidden="1" x14ac:dyDescent="0.35">
      <c r="X458" s="66">
        <v>3</v>
      </c>
      <c r="Y458" s="70" t="s">
        <v>487</v>
      </c>
      <c r="Z458" s="70" t="s">
        <v>12</v>
      </c>
      <c r="AA458" s="70" t="str">
        <f>IF(OR(VLOOKUP(Table1[[#This Row],[sheet]],Prg!$A$7:$F$31,6,FALSE)=Prg!$O$2,VLOOKUP(Table1[[#This Row],[sheet]],Prg!$A$7:$F$31,6,FALSE)=Prg!$O$3),"Yes","No")</f>
        <v>Yes</v>
      </c>
      <c r="AB458" s="70">
        <v>2025</v>
      </c>
      <c r="AC458" s="72">
        <v>18</v>
      </c>
      <c r="AD458" s="66">
        <f ca="1">IF(ISERROR(VLOOKUP(Table1[[#This Row],[item]],INDIRECT("'"&amp;Table1[[#This Row],[sheet]]&amp;"'!$A$8:$T$42"),Table1[[#This Row],[r]],FALSE)),"",VLOOKUP(Table1[[#This Row],[item]],INDIRECT("'"&amp;Table1[[#This Row],[sheet]]&amp;"'!$A$8:$T$42"),Table1[[#This Row],[r]],FALSE))</f>
        <v>5020</v>
      </c>
      <c r="AE458" s="72">
        <f>IF(VLOOKUP(Table1[[#This Row],[sheet]],Prg!$A$7:$J$31,10,FALSE)="","",VLOOKUP(Table1[[#This Row],[sheet]],Prg!$A$7:$J$31,10,FALSE)*1)</f>
        <v>1</v>
      </c>
      <c r="AF458" s="72" t="str">
        <f>VLOOKUP(Table1[[#This Row],[sheet]],Prg!$A$7:$J$31,5,FALSE)</f>
        <v>BELGIUM</v>
      </c>
      <c r="AG458" s="72">
        <f>ROW()</f>
        <v>458</v>
      </c>
    </row>
    <row r="459" spans="24:33" hidden="1" x14ac:dyDescent="0.35">
      <c r="X459" s="66">
        <v>3</v>
      </c>
      <c r="Y459" s="66" t="s">
        <v>488</v>
      </c>
      <c r="Z459" s="66" t="s">
        <v>13</v>
      </c>
      <c r="AA459" s="66" t="str">
        <f>IF(OR(VLOOKUP(Table1[[#This Row],[sheet]],Prg!$A$7:$F$31,6,FALSE)=Prg!$O$2,VLOOKUP(Table1[[#This Row],[sheet]],Prg!$A$7:$F$31,6,FALSE)=Prg!$O$3),"Yes","No")</f>
        <v>Yes</v>
      </c>
      <c r="AB459" s="66">
        <v>2025</v>
      </c>
      <c r="AC459" s="72">
        <v>18</v>
      </c>
      <c r="AD459" s="66">
        <f ca="1">IF(ISERROR(VLOOKUP(Table1[[#This Row],[item]],INDIRECT("'"&amp;Table1[[#This Row],[sheet]]&amp;"'!$A$8:$T$42"),Table1[[#This Row],[r]],FALSE)),"",VLOOKUP(Table1[[#This Row],[item]],INDIRECT("'"&amp;Table1[[#This Row],[sheet]]&amp;"'!$A$8:$T$42"),Table1[[#This Row],[r]],FALSE))</f>
        <v>0</v>
      </c>
      <c r="AE459" s="72">
        <f>IF(VLOOKUP(Table1[[#This Row],[sheet]],Prg!$A$7:$J$31,10,FALSE)="","",VLOOKUP(Table1[[#This Row],[sheet]],Prg!$A$7:$J$31,10,FALSE)*1)</f>
        <v>1</v>
      </c>
      <c r="AF459" s="72" t="str">
        <f>VLOOKUP(Table1[[#This Row],[sheet]],Prg!$A$7:$J$31,5,FALSE)</f>
        <v>BELGIUM</v>
      </c>
      <c r="AG459" s="72">
        <f>ROW()</f>
        <v>459</v>
      </c>
    </row>
    <row r="460" spans="24:33" hidden="1" x14ac:dyDescent="0.35">
      <c r="X460" s="66">
        <v>3</v>
      </c>
      <c r="Y460" s="66" t="s">
        <v>489</v>
      </c>
      <c r="Z460" s="66" t="s">
        <v>14</v>
      </c>
      <c r="AA460" s="66" t="str">
        <f>IF(OR(VLOOKUP(Table1[[#This Row],[sheet]],Prg!$A$7:$F$31,6,FALSE)=Prg!$O$2,VLOOKUP(Table1[[#This Row],[sheet]],Prg!$A$7:$F$31,6,FALSE)=Prg!$O$3),"Yes","No")</f>
        <v>Yes</v>
      </c>
      <c r="AB460" s="66">
        <v>2025</v>
      </c>
      <c r="AC460" s="72">
        <v>18</v>
      </c>
      <c r="AD460" s="66">
        <f ca="1">IF(ISERROR(VLOOKUP(Table1[[#This Row],[item]],INDIRECT("'"&amp;Table1[[#This Row],[sheet]]&amp;"'!$A$8:$T$42"),Table1[[#This Row],[r]],FALSE)),"",VLOOKUP(Table1[[#This Row],[item]],INDIRECT("'"&amp;Table1[[#This Row],[sheet]]&amp;"'!$A$8:$T$42"),Table1[[#This Row],[r]],FALSE))</f>
        <v>5020</v>
      </c>
      <c r="AE460" s="72">
        <f>IF(VLOOKUP(Table1[[#This Row],[sheet]],Prg!$A$7:$J$31,10,FALSE)="","",VLOOKUP(Table1[[#This Row],[sheet]],Prg!$A$7:$J$31,10,FALSE)*1)</f>
        <v>1</v>
      </c>
      <c r="AF460" s="72" t="str">
        <f>VLOOKUP(Table1[[#This Row],[sheet]],Prg!$A$7:$J$31,5,FALSE)</f>
        <v>BELGIUM</v>
      </c>
      <c r="AG460" s="72">
        <f>ROW()</f>
        <v>460</v>
      </c>
    </row>
    <row r="461" spans="24:33" hidden="1" x14ac:dyDescent="0.35">
      <c r="X461" s="66">
        <v>3</v>
      </c>
      <c r="Y461" s="66" t="s">
        <v>490</v>
      </c>
      <c r="Z461" s="66" t="s">
        <v>464</v>
      </c>
      <c r="AA461" s="66" t="str">
        <f>IF(OR(VLOOKUP(Table1[[#This Row],[sheet]],Prg!$A$7:$F$31,6,FALSE)=Prg!$O$2,VLOOKUP(Table1[[#This Row],[sheet]],Prg!$A$7:$F$31,6,FALSE)=Prg!$O$3),"Yes","No")</f>
        <v>Yes</v>
      </c>
      <c r="AB461" s="66">
        <v>2025</v>
      </c>
      <c r="AC461" s="72">
        <v>18</v>
      </c>
      <c r="AD461" s="66">
        <f ca="1">IF(ISERROR(VLOOKUP(Table1[[#This Row],[item]],INDIRECT("'"&amp;Table1[[#This Row],[sheet]]&amp;"'!$A$8:$T$42"),Table1[[#This Row],[r]],FALSE)),"",VLOOKUP(Table1[[#This Row],[item]],INDIRECT("'"&amp;Table1[[#This Row],[sheet]]&amp;"'!$A$8:$T$42"),Table1[[#This Row],[r]],FALSE))</f>
        <v>0</v>
      </c>
      <c r="AE461" s="72">
        <f>IF(VLOOKUP(Table1[[#This Row],[sheet]],Prg!$A$7:$J$31,10,FALSE)="","",VLOOKUP(Table1[[#This Row],[sheet]],Prg!$A$7:$J$31,10,FALSE)*1)</f>
        <v>1</v>
      </c>
      <c r="AF461" s="72" t="str">
        <f>VLOOKUP(Table1[[#This Row],[sheet]],Prg!$A$7:$J$31,5,FALSE)</f>
        <v>BELGIUM</v>
      </c>
      <c r="AG461" s="72">
        <f>ROW()</f>
        <v>461</v>
      </c>
    </row>
    <row r="462" spans="24:33" hidden="1" x14ac:dyDescent="0.35">
      <c r="X462" s="66">
        <v>3</v>
      </c>
      <c r="Y462" s="66" t="s">
        <v>491</v>
      </c>
      <c r="Z462" s="66" t="s">
        <v>15</v>
      </c>
      <c r="AA462" s="66" t="str">
        <f>IF(OR(VLOOKUP(Table1[[#This Row],[sheet]],Prg!$A$7:$F$31,6,FALSE)=Prg!$O$2,VLOOKUP(Table1[[#This Row],[sheet]],Prg!$A$7:$F$31,6,FALSE)=Prg!$O$3),"Yes","No")</f>
        <v>Yes</v>
      </c>
      <c r="AB462" s="66">
        <v>2025</v>
      </c>
      <c r="AC462" s="72">
        <v>18</v>
      </c>
      <c r="AD462" s="66">
        <f ca="1">IF(ISERROR(VLOOKUP(Table1[[#This Row],[item]],INDIRECT("'"&amp;Table1[[#This Row],[sheet]]&amp;"'!$A$8:$T$42"),Table1[[#This Row],[r]],FALSE)),"",VLOOKUP(Table1[[#This Row],[item]],INDIRECT("'"&amp;Table1[[#This Row],[sheet]]&amp;"'!$A$8:$T$42"),Table1[[#This Row],[r]],FALSE))</f>
        <v>0</v>
      </c>
      <c r="AE462" s="72">
        <f>IF(VLOOKUP(Table1[[#This Row],[sheet]],Prg!$A$7:$J$31,10,FALSE)="","",VLOOKUP(Table1[[#This Row],[sheet]],Prg!$A$7:$J$31,10,FALSE)*1)</f>
        <v>1</v>
      </c>
      <c r="AF462" s="72" t="str">
        <f>VLOOKUP(Table1[[#This Row],[sheet]],Prg!$A$7:$J$31,5,FALSE)</f>
        <v>BELGIUM</v>
      </c>
      <c r="AG462" s="72">
        <f>ROW()</f>
        <v>462</v>
      </c>
    </row>
    <row r="463" spans="24:33" hidden="1" x14ac:dyDescent="0.35">
      <c r="X463" s="66">
        <v>3</v>
      </c>
      <c r="Y463" s="66" t="s">
        <v>492</v>
      </c>
      <c r="Z463" s="66" t="s">
        <v>16</v>
      </c>
      <c r="AA463" s="66" t="str">
        <f>IF(OR(VLOOKUP(Table1[[#This Row],[sheet]],Prg!$A$7:$F$31,6,FALSE)=Prg!$O$2,VLOOKUP(Table1[[#This Row],[sheet]],Prg!$A$7:$F$31,6,FALSE)=Prg!$O$3),"Yes","No")</f>
        <v>Yes</v>
      </c>
      <c r="AB463" s="66">
        <v>2025</v>
      </c>
      <c r="AC463" s="72">
        <v>18</v>
      </c>
      <c r="AD463" s="66">
        <f ca="1">IF(ISERROR(VLOOKUP(Table1[[#This Row],[item]],INDIRECT("'"&amp;Table1[[#This Row],[sheet]]&amp;"'!$A$8:$T$42"),Table1[[#This Row],[r]],FALSE)),"",VLOOKUP(Table1[[#This Row],[item]],INDIRECT("'"&amp;Table1[[#This Row],[sheet]]&amp;"'!$A$8:$T$42"),Table1[[#This Row],[r]],FALSE))</f>
        <v>0</v>
      </c>
      <c r="AE463" s="72">
        <f>IF(VLOOKUP(Table1[[#This Row],[sheet]],Prg!$A$7:$J$31,10,FALSE)="","",VLOOKUP(Table1[[#This Row],[sheet]],Prg!$A$7:$J$31,10,FALSE)*1)</f>
        <v>1</v>
      </c>
      <c r="AF463" s="72" t="str">
        <f>VLOOKUP(Table1[[#This Row],[sheet]],Prg!$A$7:$J$31,5,FALSE)</f>
        <v>BELGIUM</v>
      </c>
      <c r="AG463" s="72">
        <f>ROW()</f>
        <v>463</v>
      </c>
    </row>
    <row r="464" spans="24:33" hidden="1" x14ac:dyDescent="0.35">
      <c r="X464" s="66">
        <v>3</v>
      </c>
      <c r="Y464" s="66" t="s">
        <v>493</v>
      </c>
      <c r="Z464" s="66" t="s">
        <v>17</v>
      </c>
      <c r="AA464" s="66" t="str">
        <f>IF(OR(VLOOKUP(Table1[[#This Row],[sheet]],Prg!$A$7:$F$31,6,FALSE)=Prg!$O$2,VLOOKUP(Table1[[#This Row],[sheet]],Prg!$A$7:$F$31,6,FALSE)=Prg!$O$3),"Yes","No")</f>
        <v>Yes</v>
      </c>
      <c r="AB464" s="66">
        <v>2025</v>
      </c>
      <c r="AC464" s="72">
        <v>18</v>
      </c>
      <c r="AD464" s="66">
        <f ca="1">IF(ISERROR(VLOOKUP(Table1[[#This Row],[item]],INDIRECT("'"&amp;Table1[[#This Row],[sheet]]&amp;"'!$A$8:$T$42"),Table1[[#This Row],[r]],FALSE)),"",VLOOKUP(Table1[[#This Row],[item]],INDIRECT("'"&amp;Table1[[#This Row],[sheet]]&amp;"'!$A$8:$T$42"),Table1[[#This Row],[r]],FALSE))</f>
        <v>0</v>
      </c>
      <c r="AE464" s="72">
        <f>IF(VLOOKUP(Table1[[#This Row],[sheet]],Prg!$A$7:$J$31,10,FALSE)="","",VLOOKUP(Table1[[#This Row],[sheet]],Prg!$A$7:$J$31,10,FALSE)*1)</f>
        <v>1</v>
      </c>
      <c r="AF464" s="72" t="str">
        <f>VLOOKUP(Table1[[#This Row],[sheet]],Prg!$A$7:$J$31,5,FALSE)</f>
        <v>BELGIUM</v>
      </c>
      <c r="AG464" s="72">
        <f>ROW()</f>
        <v>464</v>
      </c>
    </row>
    <row r="465" spans="24:33" hidden="1" x14ac:dyDescent="0.35">
      <c r="X465" s="66">
        <v>3</v>
      </c>
      <c r="Y465" s="66" t="s">
        <v>494</v>
      </c>
      <c r="Z465" s="66" t="s">
        <v>465</v>
      </c>
      <c r="AA465" s="66" t="str">
        <f>IF(OR(VLOOKUP(Table1[[#This Row],[sheet]],Prg!$A$7:$F$31,6,FALSE)=Prg!$O$2,VLOOKUP(Table1[[#This Row],[sheet]],Prg!$A$7:$F$31,6,FALSE)=Prg!$O$3),"Yes","No")</f>
        <v>Yes</v>
      </c>
      <c r="AB465" s="66">
        <v>2025</v>
      </c>
      <c r="AC465" s="72">
        <v>18</v>
      </c>
      <c r="AD465" s="66">
        <f ca="1">IF(ISERROR(VLOOKUP(Table1[[#This Row],[item]],INDIRECT("'"&amp;Table1[[#This Row],[sheet]]&amp;"'!$A$8:$T$42"),Table1[[#This Row],[r]],FALSE)),"",VLOOKUP(Table1[[#This Row],[item]],INDIRECT("'"&amp;Table1[[#This Row],[sheet]]&amp;"'!$A$8:$T$42"),Table1[[#This Row],[r]],FALSE))</f>
        <v>0</v>
      </c>
      <c r="AE465" s="72">
        <f>IF(VLOOKUP(Table1[[#This Row],[sheet]],Prg!$A$7:$J$31,10,FALSE)="","",VLOOKUP(Table1[[#This Row],[sheet]],Prg!$A$7:$J$31,10,FALSE)*1)</f>
        <v>1</v>
      </c>
      <c r="AF465" s="72" t="str">
        <f>VLOOKUP(Table1[[#This Row],[sheet]],Prg!$A$7:$J$31,5,FALSE)</f>
        <v>BELGIUM</v>
      </c>
      <c r="AG465" s="72">
        <f>ROW()</f>
        <v>465</v>
      </c>
    </row>
    <row r="466" spans="24:33" hidden="1" x14ac:dyDescent="0.35">
      <c r="X466" s="66">
        <v>3</v>
      </c>
      <c r="Y466" s="66" t="s">
        <v>495</v>
      </c>
      <c r="Z466" s="66" t="s">
        <v>18</v>
      </c>
      <c r="AA466" s="66" t="str">
        <f>IF(OR(VLOOKUP(Table1[[#This Row],[sheet]],Prg!$A$7:$F$31,6,FALSE)=Prg!$O$2,VLOOKUP(Table1[[#This Row],[sheet]],Prg!$A$7:$F$31,6,FALSE)=Prg!$O$3),"Yes","No")</f>
        <v>Yes</v>
      </c>
      <c r="AB466" s="66">
        <v>2025</v>
      </c>
      <c r="AC466" s="72">
        <v>18</v>
      </c>
      <c r="AD466" s="66">
        <f ca="1">IF(ISERROR(VLOOKUP(Table1[[#This Row],[item]],INDIRECT("'"&amp;Table1[[#This Row],[sheet]]&amp;"'!$A$8:$T$42"),Table1[[#This Row],[r]],FALSE)),"",VLOOKUP(Table1[[#This Row],[item]],INDIRECT("'"&amp;Table1[[#This Row],[sheet]]&amp;"'!$A$8:$T$42"),Table1[[#This Row],[r]],FALSE))</f>
        <v>0</v>
      </c>
      <c r="AE466" s="72">
        <f>IF(VLOOKUP(Table1[[#This Row],[sheet]],Prg!$A$7:$J$31,10,FALSE)="","",VLOOKUP(Table1[[#This Row],[sheet]],Prg!$A$7:$J$31,10,FALSE)*1)</f>
        <v>1</v>
      </c>
      <c r="AF466" s="72" t="str">
        <f>VLOOKUP(Table1[[#This Row],[sheet]],Prg!$A$7:$J$31,5,FALSE)</f>
        <v>BELGIUM</v>
      </c>
      <c r="AG466" s="72">
        <f>ROW()</f>
        <v>466</v>
      </c>
    </row>
    <row r="467" spans="24:33" hidden="1" x14ac:dyDescent="0.35">
      <c r="X467" s="66">
        <v>3</v>
      </c>
      <c r="Y467" s="66" t="s">
        <v>496</v>
      </c>
      <c r="Z467" s="66" t="s">
        <v>19</v>
      </c>
      <c r="AA467" s="66" t="str">
        <f>IF(OR(VLOOKUP(Table1[[#This Row],[sheet]],Prg!$A$7:$F$31,6,FALSE)=Prg!$O$2,VLOOKUP(Table1[[#This Row],[sheet]],Prg!$A$7:$F$31,6,FALSE)=Prg!$O$3),"Yes","No")</f>
        <v>Yes</v>
      </c>
      <c r="AB467" s="66">
        <v>2025</v>
      </c>
      <c r="AC467" s="72">
        <v>18</v>
      </c>
      <c r="AD467" s="66">
        <f ca="1">IF(ISERROR(VLOOKUP(Table1[[#This Row],[item]],INDIRECT("'"&amp;Table1[[#This Row],[sheet]]&amp;"'!$A$8:$T$42"),Table1[[#This Row],[r]],FALSE)),"",VLOOKUP(Table1[[#This Row],[item]],INDIRECT("'"&amp;Table1[[#This Row],[sheet]]&amp;"'!$A$8:$T$42"),Table1[[#This Row],[r]],FALSE))</f>
        <v>0</v>
      </c>
      <c r="AE467" s="72">
        <f>IF(VLOOKUP(Table1[[#This Row],[sheet]],Prg!$A$7:$J$31,10,FALSE)="","",VLOOKUP(Table1[[#This Row],[sheet]],Prg!$A$7:$J$31,10,FALSE)*1)</f>
        <v>1</v>
      </c>
      <c r="AF467" s="72" t="str">
        <f>VLOOKUP(Table1[[#This Row],[sheet]],Prg!$A$7:$J$31,5,FALSE)</f>
        <v>BELGIUM</v>
      </c>
      <c r="AG467" s="72">
        <f>ROW()</f>
        <v>467</v>
      </c>
    </row>
    <row r="468" spans="24:33" hidden="1" x14ac:dyDescent="0.35">
      <c r="X468" s="66">
        <v>3</v>
      </c>
      <c r="Y468" s="66" t="s">
        <v>497</v>
      </c>
      <c r="Z468" s="66" t="s">
        <v>20</v>
      </c>
      <c r="AA468" s="66" t="str">
        <f>IF(OR(VLOOKUP(Table1[[#This Row],[sheet]],Prg!$A$7:$F$31,6,FALSE)=Prg!$O$2,VLOOKUP(Table1[[#This Row],[sheet]],Prg!$A$7:$F$31,6,FALSE)=Prg!$O$3),"Yes","No")</f>
        <v>Yes</v>
      </c>
      <c r="AB468" s="66">
        <v>2025</v>
      </c>
      <c r="AC468" s="72">
        <v>18</v>
      </c>
      <c r="AD468" s="66">
        <f ca="1">IF(ISERROR(VLOOKUP(Table1[[#This Row],[item]],INDIRECT("'"&amp;Table1[[#This Row],[sheet]]&amp;"'!$A$8:$T$42"),Table1[[#This Row],[r]],FALSE)),"",VLOOKUP(Table1[[#This Row],[item]],INDIRECT("'"&amp;Table1[[#This Row],[sheet]]&amp;"'!$A$8:$T$42"),Table1[[#This Row],[r]],FALSE))</f>
        <v>0</v>
      </c>
      <c r="AE468" s="72">
        <f>IF(VLOOKUP(Table1[[#This Row],[sheet]],Prg!$A$7:$J$31,10,FALSE)="","",VLOOKUP(Table1[[#This Row],[sheet]],Prg!$A$7:$J$31,10,FALSE)*1)</f>
        <v>1</v>
      </c>
      <c r="AF468" s="72" t="str">
        <f>VLOOKUP(Table1[[#This Row],[sheet]],Prg!$A$7:$J$31,5,FALSE)</f>
        <v>BELGIUM</v>
      </c>
      <c r="AG468" s="72">
        <f>ROW()</f>
        <v>468</v>
      </c>
    </row>
    <row r="469" spans="24:33" hidden="1" x14ac:dyDescent="0.35">
      <c r="X469" s="66">
        <v>3</v>
      </c>
      <c r="Y469" s="66" t="s">
        <v>498</v>
      </c>
      <c r="Z469" s="66" t="s">
        <v>466</v>
      </c>
      <c r="AA469" s="66" t="str">
        <f>IF(OR(VLOOKUP(Table1[[#This Row],[sheet]],Prg!$A$7:$F$31,6,FALSE)=Prg!$O$2,VLOOKUP(Table1[[#This Row],[sheet]],Prg!$A$7:$F$31,6,FALSE)=Prg!$O$3),"Yes","No")</f>
        <v>Yes</v>
      </c>
      <c r="AB469" s="66">
        <v>2025</v>
      </c>
      <c r="AC469" s="72">
        <v>18</v>
      </c>
      <c r="AD469" s="66">
        <f ca="1">IF(ISERROR(VLOOKUP(Table1[[#This Row],[item]],INDIRECT("'"&amp;Table1[[#This Row],[sheet]]&amp;"'!$A$8:$T$42"),Table1[[#This Row],[r]],FALSE)),"",VLOOKUP(Table1[[#This Row],[item]],INDIRECT("'"&amp;Table1[[#This Row],[sheet]]&amp;"'!$A$8:$T$42"),Table1[[#This Row],[r]],FALSE))</f>
        <v>0</v>
      </c>
      <c r="AE469" s="72">
        <f>IF(VLOOKUP(Table1[[#This Row],[sheet]],Prg!$A$7:$J$31,10,FALSE)="","",VLOOKUP(Table1[[#This Row],[sheet]],Prg!$A$7:$J$31,10,FALSE)*1)</f>
        <v>1</v>
      </c>
      <c r="AF469" s="72" t="str">
        <f>VLOOKUP(Table1[[#This Row],[sheet]],Prg!$A$7:$J$31,5,FALSE)</f>
        <v>BELGIUM</v>
      </c>
      <c r="AG469" s="72">
        <f>ROW()</f>
        <v>469</v>
      </c>
    </row>
    <row r="470" spans="24:33" hidden="1" x14ac:dyDescent="0.35">
      <c r="X470" s="66">
        <v>3</v>
      </c>
      <c r="Y470" s="66" t="s">
        <v>499</v>
      </c>
      <c r="Z470" s="66" t="s">
        <v>21</v>
      </c>
      <c r="AA470" s="66" t="str">
        <f>IF(OR(VLOOKUP(Table1[[#This Row],[sheet]],Prg!$A$7:$F$31,6,FALSE)=Prg!$O$2,VLOOKUP(Table1[[#This Row],[sheet]],Prg!$A$7:$F$31,6,FALSE)=Prg!$O$3),"Yes","No")</f>
        <v>Yes</v>
      </c>
      <c r="AB470" s="66">
        <v>2025</v>
      </c>
      <c r="AC470" s="72">
        <v>18</v>
      </c>
      <c r="AD470" s="66">
        <f ca="1">IF(ISERROR(VLOOKUP(Table1[[#This Row],[item]],INDIRECT("'"&amp;Table1[[#This Row],[sheet]]&amp;"'!$A$8:$T$42"),Table1[[#This Row],[r]],FALSE)),"",VLOOKUP(Table1[[#This Row],[item]],INDIRECT("'"&amp;Table1[[#This Row],[sheet]]&amp;"'!$A$8:$T$42"),Table1[[#This Row],[r]],FALSE))</f>
        <v>64438</v>
      </c>
      <c r="AE470" s="72">
        <f>IF(VLOOKUP(Table1[[#This Row],[sheet]],Prg!$A$7:$J$31,10,FALSE)="","",VLOOKUP(Table1[[#This Row],[sheet]],Prg!$A$7:$J$31,10,FALSE)*1)</f>
        <v>1</v>
      </c>
      <c r="AF470" s="72" t="str">
        <f>VLOOKUP(Table1[[#This Row],[sheet]],Prg!$A$7:$J$31,5,FALSE)</f>
        <v>BELGIUM</v>
      </c>
      <c r="AG470" s="72">
        <f>ROW()</f>
        <v>470</v>
      </c>
    </row>
    <row r="471" spans="24:33" hidden="1" x14ac:dyDescent="0.35">
      <c r="X471" s="66">
        <v>3</v>
      </c>
      <c r="Y471" s="66" t="s">
        <v>500</v>
      </c>
      <c r="Z471" s="66" t="s">
        <v>22</v>
      </c>
      <c r="AA471" s="66" t="str">
        <f>IF(OR(VLOOKUP(Table1[[#This Row],[sheet]],Prg!$A$7:$F$31,6,FALSE)=Prg!$O$2,VLOOKUP(Table1[[#This Row],[sheet]],Prg!$A$7:$F$31,6,FALSE)=Prg!$O$3),"Yes","No")</f>
        <v>Yes</v>
      </c>
      <c r="AB471" s="66">
        <v>2025</v>
      </c>
      <c r="AC471" s="72">
        <v>18</v>
      </c>
      <c r="AD471" s="66">
        <f ca="1">IF(ISERROR(VLOOKUP(Table1[[#This Row],[item]],INDIRECT("'"&amp;Table1[[#This Row],[sheet]]&amp;"'!$A$8:$T$42"),Table1[[#This Row],[r]],FALSE)),"",VLOOKUP(Table1[[#This Row],[item]],INDIRECT("'"&amp;Table1[[#This Row],[sheet]]&amp;"'!$A$8:$T$42"),Table1[[#This Row],[r]],FALSE))</f>
        <v>500</v>
      </c>
      <c r="AE471" s="72">
        <f>IF(VLOOKUP(Table1[[#This Row],[sheet]],Prg!$A$7:$J$31,10,FALSE)="","",VLOOKUP(Table1[[#This Row],[sheet]],Prg!$A$7:$J$31,10,FALSE)*1)</f>
        <v>1</v>
      </c>
      <c r="AF471" s="72" t="str">
        <f>VLOOKUP(Table1[[#This Row],[sheet]],Prg!$A$7:$J$31,5,FALSE)</f>
        <v>BELGIUM</v>
      </c>
      <c r="AG471" s="72">
        <f>ROW()</f>
        <v>471</v>
      </c>
    </row>
    <row r="472" spans="24:33" hidden="1" x14ac:dyDescent="0.35">
      <c r="X472" s="66">
        <v>3</v>
      </c>
      <c r="Y472" s="66" t="s">
        <v>501</v>
      </c>
      <c r="Z472" s="66" t="s">
        <v>23</v>
      </c>
      <c r="AA472" s="66" t="str">
        <f>IF(OR(VLOOKUP(Table1[[#This Row],[sheet]],Prg!$A$7:$F$31,6,FALSE)=Prg!$O$2,VLOOKUP(Table1[[#This Row],[sheet]],Prg!$A$7:$F$31,6,FALSE)=Prg!$O$3),"Yes","No")</f>
        <v>Yes</v>
      </c>
      <c r="AB472" s="66">
        <v>2025</v>
      </c>
      <c r="AC472" s="72">
        <v>18</v>
      </c>
      <c r="AD472" s="66">
        <f ca="1">IF(ISERROR(VLOOKUP(Table1[[#This Row],[item]],INDIRECT("'"&amp;Table1[[#This Row],[sheet]]&amp;"'!$A$8:$T$42"),Table1[[#This Row],[r]],FALSE)),"",VLOOKUP(Table1[[#This Row],[item]],INDIRECT("'"&amp;Table1[[#This Row],[sheet]]&amp;"'!$A$8:$T$42"),Table1[[#This Row],[r]],FALSE))</f>
        <v>16566</v>
      </c>
      <c r="AE472" s="72">
        <f>IF(VLOOKUP(Table1[[#This Row],[sheet]],Prg!$A$7:$J$31,10,FALSE)="","",VLOOKUP(Table1[[#This Row],[sheet]],Prg!$A$7:$J$31,10,FALSE)*1)</f>
        <v>1</v>
      </c>
      <c r="AF472" s="72" t="str">
        <f>VLOOKUP(Table1[[#This Row],[sheet]],Prg!$A$7:$J$31,5,FALSE)</f>
        <v>BELGIUM</v>
      </c>
      <c r="AG472" s="72">
        <f>ROW()</f>
        <v>472</v>
      </c>
    </row>
    <row r="473" spans="24:33" hidden="1" x14ac:dyDescent="0.35">
      <c r="X473" s="66">
        <v>3</v>
      </c>
      <c r="Y473" s="66" t="s">
        <v>502</v>
      </c>
      <c r="Z473" s="66" t="s">
        <v>467</v>
      </c>
      <c r="AA473" s="66" t="str">
        <f>IF(OR(VLOOKUP(Table1[[#This Row],[sheet]],Prg!$A$7:$F$31,6,FALSE)=Prg!$O$2,VLOOKUP(Table1[[#This Row],[sheet]],Prg!$A$7:$F$31,6,FALSE)=Prg!$O$3),"Yes","No")</f>
        <v>Yes</v>
      </c>
      <c r="AB473" s="66">
        <v>2025</v>
      </c>
      <c r="AC473" s="72">
        <v>18</v>
      </c>
      <c r="AD473" s="66">
        <f ca="1">IF(ISERROR(VLOOKUP(Table1[[#This Row],[item]],INDIRECT("'"&amp;Table1[[#This Row],[sheet]]&amp;"'!$A$8:$T$42"),Table1[[#This Row],[r]],FALSE)),"",VLOOKUP(Table1[[#This Row],[item]],INDIRECT("'"&amp;Table1[[#This Row],[sheet]]&amp;"'!$A$8:$T$42"),Table1[[#This Row],[r]],FALSE))</f>
        <v>47372</v>
      </c>
      <c r="AE473" s="72">
        <f>IF(VLOOKUP(Table1[[#This Row],[sheet]],Prg!$A$7:$J$31,10,FALSE)="","",VLOOKUP(Table1[[#This Row],[sheet]],Prg!$A$7:$J$31,10,FALSE)*1)</f>
        <v>1</v>
      </c>
      <c r="AF473" s="72" t="str">
        <f>VLOOKUP(Table1[[#This Row],[sheet]],Prg!$A$7:$J$31,5,FALSE)</f>
        <v>BELGIUM</v>
      </c>
      <c r="AG473" s="72">
        <f>ROW()</f>
        <v>473</v>
      </c>
    </row>
    <row r="474" spans="24:33" hidden="1" x14ac:dyDescent="0.35">
      <c r="X474" s="66">
        <v>3</v>
      </c>
      <c r="Y474" s="66" t="s">
        <v>473</v>
      </c>
      <c r="Z474" s="66" t="s">
        <v>1</v>
      </c>
      <c r="AA474" s="66" t="str">
        <f>IF(OR(VLOOKUP(Table1[[#This Row],[sheet]],Prg!$A$7:$F$31,6,FALSE)=Prg!$O$2,VLOOKUP(Table1[[#This Row],[sheet]],Prg!$A$7:$F$31,6,FALSE)=Prg!$O$3),"Yes","No")</f>
        <v>Yes</v>
      </c>
      <c r="AB474" s="66">
        <v>2025</v>
      </c>
      <c r="AC474" s="72">
        <v>18</v>
      </c>
      <c r="AD474" s="66">
        <f ca="1">IF(ISERROR(VLOOKUP(Table1[[#This Row],[item]],INDIRECT("'"&amp;Table1[[#This Row],[sheet]]&amp;"'!$A$8:$T$42"),Table1[[#This Row],[r]],FALSE)),"",VLOOKUP(Table1[[#This Row],[item]],INDIRECT("'"&amp;Table1[[#This Row],[sheet]]&amp;"'!$A$8:$T$42"),Table1[[#This Row],[r]],FALSE))</f>
        <v>69458</v>
      </c>
      <c r="AE474" s="72">
        <f>IF(VLOOKUP(Table1[[#This Row],[sheet]],Prg!$A$7:$J$31,10,FALSE)="","",VLOOKUP(Table1[[#This Row],[sheet]],Prg!$A$7:$J$31,10,FALSE)*1)</f>
        <v>1</v>
      </c>
      <c r="AF474" s="72" t="str">
        <f>VLOOKUP(Table1[[#This Row],[sheet]],Prg!$A$7:$J$31,5,FALSE)</f>
        <v>BELGIUM</v>
      </c>
      <c r="AG474" s="72">
        <f>ROW()</f>
        <v>474</v>
      </c>
    </row>
    <row r="475" spans="24:33" hidden="1" x14ac:dyDescent="0.35">
      <c r="X475" s="66">
        <v>3</v>
      </c>
      <c r="Y475" s="66" t="s">
        <v>474</v>
      </c>
      <c r="Z475" s="66" t="s">
        <v>24</v>
      </c>
      <c r="AA475" s="66" t="str">
        <f>IF(OR(VLOOKUP(Table1[[#This Row],[sheet]],Prg!$A$7:$F$31,6,FALSE)=Prg!$O$2,VLOOKUP(Table1[[#This Row],[sheet]],Prg!$A$7:$F$31,6,FALSE)=Prg!$O$3),"Yes","No")</f>
        <v>Yes</v>
      </c>
      <c r="AB475" s="66">
        <v>2025</v>
      </c>
      <c r="AC475" s="72">
        <v>18</v>
      </c>
      <c r="AD475" s="66">
        <f ca="1">IF(ISERROR(VLOOKUP(Table1[[#This Row],[item]],INDIRECT("'"&amp;Table1[[#This Row],[sheet]]&amp;"'!$A$8:$T$42"),Table1[[#This Row],[r]],FALSE)),"",VLOOKUP(Table1[[#This Row],[item]],INDIRECT("'"&amp;Table1[[#This Row],[sheet]]&amp;"'!$A$8:$T$42"),Table1[[#This Row],[r]],FALSE))</f>
        <v>500</v>
      </c>
      <c r="AE475" s="72">
        <f>IF(VLOOKUP(Table1[[#This Row],[sheet]],Prg!$A$7:$J$31,10,FALSE)="","",VLOOKUP(Table1[[#This Row],[sheet]],Prg!$A$7:$J$31,10,FALSE)*1)</f>
        <v>1</v>
      </c>
      <c r="AF475" s="72" t="str">
        <f>VLOOKUP(Table1[[#This Row],[sheet]],Prg!$A$7:$J$31,5,FALSE)</f>
        <v>BELGIUM</v>
      </c>
      <c r="AG475" s="72">
        <f>ROW()</f>
        <v>475</v>
      </c>
    </row>
    <row r="476" spans="24:33" hidden="1" x14ac:dyDescent="0.35">
      <c r="X476" s="66">
        <v>3</v>
      </c>
      <c r="Y476" s="66" t="s">
        <v>477</v>
      </c>
      <c r="Z476" s="66" t="s">
        <v>25</v>
      </c>
      <c r="AA476" s="66" t="str">
        <f>IF(OR(VLOOKUP(Table1[[#This Row],[sheet]],Prg!$A$7:$F$31,6,FALSE)=Prg!$O$2,VLOOKUP(Table1[[#This Row],[sheet]],Prg!$A$7:$F$31,6,FALSE)=Prg!$O$3),"Yes","No")</f>
        <v>Yes</v>
      </c>
      <c r="AB476" s="66">
        <v>2025</v>
      </c>
      <c r="AC476" s="72">
        <v>18</v>
      </c>
      <c r="AD476" s="66">
        <f ca="1">IF(ISERROR(VLOOKUP(Table1[[#This Row],[item]],INDIRECT("'"&amp;Table1[[#This Row],[sheet]]&amp;"'!$A$8:$T$42"),Table1[[#This Row],[r]],FALSE)),"",VLOOKUP(Table1[[#This Row],[item]],INDIRECT("'"&amp;Table1[[#This Row],[sheet]]&amp;"'!$A$8:$T$42"),Table1[[#This Row],[r]],FALSE))</f>
        <v>0</v>
      </c>
      <c r="AE476" s="72">
        <f>IF(VLOOKUP(Table1[[#This Row],[sheet]],Prg!$A$7:$J$31,10,FALSE)="","",VLOOKUP(Table1[[#This Row],[sheet]],Prg!$A$7:$J$31,10,FALSE)*1)</f>
        <v>1</v>
      </c>
      <c r="AF476" s="72" t="str">
        <f>VLOOKUP(Table1[[#This Row],[sheet]],Prg!$A$7:$J$31,5,FALSE)</f>
        <v>BELGIUM</v>
      </c>
      <c r="AG476" s="72">
        <f>ROW()</f>
        <v>476</v>
      </c>
    </row>
    <row r="477" spans="24:33" hidden="1" x14ac:dyDescent="0.35">
      <c r="X477" s="66">
        <v>3</v>
      </c>
      <c r="Y477" s="66" t="s">
        <v>478</v>
      </c>
      <c r="Z477" s="66" t="s">
        <v>26</v>
      </c>
      <c r="AA477" s="66" t="str">
        <f>IF(OR(VLOOKUP(Table1[[#This Row],[sheet]],Prg!$A$7:$F$31,6,FALSE)=Prg!$O$2,VLOOKUP(Table1[[#This Row],[sheet]],Prg!$A$7:$F$31,6,FALSE)=Prg!$O$3),"Yes","No")</f>
        <v>Yes</v>
      </c>
      <c r="AB477" s="66">
        <v>2025</v>
      </c>
      <c r="AC477" s="72">
        <v>18</v>
      </c>
      <c r="AD477" s="66">
        <f ca="1">IF(ISERROR(VLOOKUP(Table1[[#This Row],[item]],INDIRECT("'"&amp;Table1[[#This Row],[sheet]]&amp;"'!$A$8:$T$42"),Table1[[#This Row],[r]],FALSE)),"",VLOOKUP(Table1[[#This Row],[item]],INDIRECT("'"&amp;Table1[[#This Row],[sheet]]&amp;"'!$A$8:$T$42"),Table1[[#This Row],[r]],FALSE))</f>
        <v>500</v>
      </c>
      <c r="AE477" s="72">
        <f>IF(VLOOKUP(Table1[[#This Row],[sheet]],Prg!$A$7:$J$31,10,FALSE)="","",VLOOKUP(Table1[[#This Row],[sheet]],Prg!$A$7:$J$31,10,FALSE)*1)</f>
        <v>1</v>
      </c>
      <c r="AF477" s="72" t="str">
        <f>VLOOKUP(Table1[[#This Row],[sheet]],Prg!$A$7:$J$31,5,FALSE)</f>
        <v>BELGIUM</v>
      </c>
      <c r="AG477" s="72">
        <f>ROW()</f>
        <v>477</v>
      </c>
    </row>
    <row r="478" spans="24:33" hidden="1" x14ac:dyDescent="0.35">
      <c r="X478" s="66">
        <v>3</v>
      </c>
      <c r="Y478" s="66" t="s">
        <v>479</v>
      </c>
      <c r="Z478" s="66" t="s">
        <v>27</v>
      </c>
      <c r="AA478" s="66" t="str">
        <f>IF(OR(VLOOKUP(Table1[[#This Row],[sheet]],Prg!$A$7:$F$31,6,FALSE)=Prg!$O$2,VLOOKUP(Table1[[#This Row],[sheet]],Prg!$A$7:$F$31,6,FALSE)=Prg!$O$3),"Yes","No")</f>
        <v>Yes</v>
      </c>
      <c r="AB478" s="66">
        <v>2025</v>
      </c>
      <c r="AC478" s="72">
        <v>18</v>
      </c>
      <c r="AD478" s="66">
        <f ca="1">IF(ISERROR(VLOOKUP(Table1[[#This Row],[item]],INDIRECT("'"&amp;Table1[[#This Row],[sheet]]&amp;"'!$A$8:$T$42"),Table1[[#This Row],[r]],FALSE)),"",VLOOKUP(Table1[[#This Row],[item]],INDIRECT("'"&amp;Table1[[#This Row],[sheet]]&amp;"'!$A$8:$T$42"),Table1[[#This Row],[r]],FALSE))</f>
        <v>0</v>
      </c>
      <c r="AE478" s="72">
        <f>IF(VLOOKUP(Table1[[#This Row],[sheet]],Prg!$A$7:$J$31,10,FALSE)="","",VLOOKUP(Table1[[#This Row],[sheet]],Prg!$A$7:$J$31,10,FALSE)*1)</f>
        <v>1</v>
      </c>
      <c r="AF478" s="72" t="str">
        <f>VLOOKUP(Table1[[#This Row],[sheet]],Prg!$A$7:$J$31,5,FALSE)</f>
        <v>BELGIUM</v>
      </c>
      <c r="AG478" s="72">
        <f>ROW()</f>
        <v>478</v>
      </c>
    </row>
    <row r="479" spans="24:33" hidden="1" x14ac:dyDescent="0.35">
      <c r="X479" s="66">
        <v>3</v>
      </c>
      <c r="Y479" s="66" t="s">
        <v>475</v>
      </c>
      <c r="Z479" s="66" t="s">
        <v>28</v>
      </c>
      <c r="AA479" s="66" t="str">
        <f>IF(OR(VLOOKUP(Table1[[#This Row],[sheet]],Prg!$A$7:$F$31,6,FALSE)=Prg!$O$2,VLOOKUP(Table1[[#This Row],[sheet]],Prg!$A$7:$F$31,6,FALSE)=Prg!$O$3),"Yes","No")</f>
        <v>Yes</v>
      </c>
      <c r="AB479" s="66">
        <v>2025</v>
      </c>
      <c r="AC479" s="72">
        <v>18</v>
      </c>
      <c r="AD479" s="66">
        <f ca="1">IF(ISERROR(VLOOKUP(Table1[[#This Row],[item]],INDIRECT("'"&amp;Table1[[#This Row],[sheet]]&amp;"'!$A$8:$T$42"),Table1[[#This Row],[r]],FALSE)),"",VLOOKUP(Table1[[#This Row],[item]],INDIRECT("'"&amp;Table1[[#This Row],[sheet]]&amp;"'!$A$8:$T$42"),Table1[[#This Row],[r]],FALSE))</f>
        <v>21586</v>
      </c>
      <c r="AE479" s="72">
        <f>IF(VLOOKUP(Table1[[#This Row],[sheet]],Prg!$A$7:$J$31,10,FALSE)="","",VLOOKUP(Table1[[#This Row],[sheet]],Prg!$A$7:$J$31,10,FALSE)*1)</f>
        <v>1</v>
      </c>
      <c r="AF479" s="72" t="str">
        <f>VLOOKUP(Table1[[#This Row],[sheet]],Prg!$A$7:$J$31,5,FALSE)</f>
        <v>BELGIUM</v>
      </c>
      <c r="AG479" s="72">
        <f>ROW()</f>
        <v>479</v>
      </c>
    </row>
    <row r="480" spans="24:33" hidden="1" x14ac:dyDescent="0.35">
      <c r="X480" s="66">
        <v>3</v>
      </c>
      <c r="Y480" s="66" t="s">
        <v>480</v>
      </c>
      <c r="Z480" s="66" t="s">
        <v>29</v>
      </c>
      <c r="AA480" s="66" t="str">
        <f>IF(OR(VLOOKUP(Table1[[#This Row],[sheet]],Prg!$A$7:$F$31,6,FALSE)=Prg!$O$2,VLOOKUP(Table1[[#This Row],[sheet]],Prg!$A$7:$F$31,6,FALSE)=Prg!$O$3),"Yes","No")</f>
        <v>Yes</v>
      </c>
      <c r="AB480" s="66">
        <v>2025</v>
      </c>
      <c r="AC480" s="72">
        <v>18</v>
      </c>
      <c r="AD480" s="66">
        <f ca="1">IF(ISERROR(VLOOKUP(Table1[[#This Row],[item]],INDIRECT("'"&amp;Table1[[#This Row],[sheet]]&amp;"'!$A$8:$T$42"),Table1[[#This Row],[r]],FALSE)),"",VLOOKUP(Table1[[#This Row],[item]],INDIRECT("'"&amp;Table1[[#This Row],[sheet]]&amp;"'!$A$8:$T$42"),Table1[[#This Row],[r]],FALSE))</f>
        <v>4270</v>
      </c>
      <c r="AE480" s="72">
        <f>IF(VLOOKUP(Table1[[#This Row],[sheet]],Prg!$A$7:$J$31,10,FALSE)="","",VLOOKUP(Table1[[#This Row],[sheet]],Prg!$A$7:$J$31,10,FALSE)*1)</f>
        <v>1</v>
      </c>
      <c r="AF480" s="72" t="str">
        <f>VLOOKUP(Table1[[#This Row],[sheet]],Prg!$A$7:$J$31,5,FALSE)</f>
        <v>BELGIUM</v>
      </c>
      <c r="AG480" s="72">
        <f>ROW()</f>
        <v>480</v>
      </c>
    </row>
    <row r="481" spans="24:33" hidden="1" x14ac:dyDescent="0.35">
      <c r="X481" s="66">
        <v>3</v>
      </c>
      <c r="Y481" s="66" t="s">
        <v>481</v>
      </c>
      <c r="Z481" s="66" t="s">
        <v>30</v>
      </c>
      <c r="AA481" s="66" t="str">
        <f>IF(OR(VLOOKUP(Table1[[#This Row],[sheet]],Prg!$A$7:$F$31,6,FALSE)=Prg!$O$2,VLOOKUP(Table1[[#This Row],[sheet]],Prg!$A$7:$F$31,6,FALSE)=Prg!$O$3),"Yes","No")</f>
        <v>Yes</v>
      </c>
      <c r="AB481" s="66">
        <v>2025</v>
      </c>
      <c r="AC481" s="72">
        <v>18</v>
      </c>
      <c r="AD481" s="66">
        <f ca="1">IF(ISERROR(VLOOKUP(Table1[[#This Row],[item]],INDIRECT("'"&amp;Table1[[#This Row],[sheet]]&amp;"'!$A$8:$T$42"),Table1[[#This Row],[r]],FALSE)),"",VLOOKUP(Table1[[#This Row],[item]],INDIRECT("'"&amp;Table1[[#This Row],[sheet]]&amp;"'!$A$8:$T$42"),Table1[[#This Row],[r]],FALSE))</f>
        <v>0</v>
      </c>
      <c r="AE481" s="72">
        <f>IF(VLOOKUP(Table1[[#This Row],[sheet]],Prg!$A$7:$J$31,10,FALSE)="","",VLOOKUP(Table1[[#This Row],[sheet]],Prg!$A$7:$J$31,10,FALSE)*1)</f>
        <v>1</v>
      </c>
      <c r="AF481" s="72" t="str">
        <f>VLOOKUP(Table1[[#This Row],[sheet]],Prg!$A$7:$J$31,5,FALSE)</f>
        <v>BELGIUM</v>
      </c>
      <c r="AG481" s="72">
        <f>ROW()</f>
        <v>481</v>
      </c>
    </row>
    <row r="482" spans="24:33" hidden="1" x14ac:dyDescent="0.35">
      <c r="X482" s="66">
        <v>3</v>
      </c>
      <c r="Y482" s="66" t="s">
        <v>482</v>
      </c>
      <c r="Z482" s="66" t="s">
        <v>27</v>
      </c>
      <c r="AA482" s="66" t="str">
        <f>IF(OR(VLOOKUP(Table1[[#This Row],[sheet]],Prg!$A$7:$F$31,6,FALSE)=Prg!$O$2,VLOOKUP(Table1[[#This Row],[sheet]],Prg!$A$7:$F$31,6,FALSE)=Prg!$O$3),"Yes","No")</f>
        <v>Yes</v>
      </c>
      <c r="AB482" s="66">
        <v>2025</v>
      </c>
      <c r="AC482" s="72">
        <v>18</v>
      </c>
      <c r="AD482" s="66">
        <f ca="1">IF(ISERROR(VLOOKUP(Table1[[#This Row],[item]],INDIRECT("'"&amp;Table1[[#This Row],[sheet]]&amp;"'!$A$8:$T$42"),Table1[[#This Row],[r]],FALSE)),"",VLOOKUP(Table1[[#This Row],[item]],INDIRECT("'"&amp;Table1[[#This Row],[sheet]]&amp;"'!$A$8:$T$42"),Table1[[#This Row],[r]],FALSE))</f>
        <v>17316</v>
      </c>
      <c r="AE482" s="72">
        <f>IF(VLOOKUP(Table1[[#This Row],[sheet]],Prg!$A$7:$J$31,10,FALSE)="","",VLOOKUP(Table1[[#This Row],[sheet]],Prg!$A$7:$J$31,10,FALSE)*1)</f>
        <v>1</v>
      </c>
      <c r="AF482" s="72" t="str">
        <f>VLOOKUP(Table1[[#This Row],[sheet]],Prg!$A$7:$J$31,5,FALSE)</f>
        <v>BELGIUM</v>
      </c>
      <c r="AG482" s="72">
        <f>ROW()</f>
        <v>482</v>
      </c>
    </row>
    <row r="483" spans="24:33" hidden="1" x14ac:dyDescent="0.35">
      <c r="X483" s="66">
        <v>3</v>
      </c>
      <c r="Y483" s="66" t="s">
        <v>476</v>
      </c>
      <c r="Z483" s="66" t="s">
        <v>469</v>
      </c>
      <c r="AA483" s="66" t="str">
        <f>IF(OR(VLOOKUP(Table1[[#This Row],[sheet]],Prg!$A$7:$F$31,6,FALSE)=Prg!$O$2,VLOOKUP(Table1[[#This Row],[sheet]],Prg!$A$7:$F$31,6,FALSE)=Prg!$O$3),"Yes","No")</f>
        <v>Yes</v>
      </c>
      <c r="AB483" s="66">
        <v>2025</v>
      </c>
      <c r="AC483" s="72">
        <v>18</v>
      </c>
      <c r="AD483" s="66">
        <f ca="1">IF(ISERROR(VLOOKUP(Table1[[#This Row],[item]],INDIRECT("'"&amp;Table1[[#This Row],[sheet]]&amp;"'!$A$8:$T$42"),Table1[[#This Row],[r]],FALSE)),"",VLOOKUP(Table1[[#This Row],[item]],INDIRECT("'"&amp;Table1[[#This Row],[sheet]]&amp;"'!$A$8:$T$42"),Table1[[#This Row],[r]],FALSE))</f>
        <v>47372</v>
      </c>
      <c r="AE483" s="72">
        <f>IF(VLOOKUP(Table1[[#This Row],[sheet]],Prg!$A$7:$J$31,10,FALSE)="","",VLOOKUP(Table1[[#This Row],[sheet]],Prg!$A$7:$J$31,10,FALSE)*1)</f>
        <v>1</v>
      </c>
      <c r="AF483" s="72" t="str">
        <f>VLOOKUP(Table1[[#This Row],[sheet]],Prg!$A$7:$J$31,5,FALSE)</f>
        <v>BELGIUM</v>
      </c>
      <c r="AG483" s="72">
        <f>ROW()</f>
        <v>483</v>
      </c>
    </row>
    <row r="484" spans="24:33" hidden="1" x14ac:dyDescent="0.35">
      <c r="X484" s="66">
        <v>3</v>
      </c>
      <c r="Y484" s="66" t="s">
        <v>483</v>
      </c>
      <c r="Z484" s="66" t="s">
        <v>470</v>
      </c>
      <c r="AA484" s="66" t="str">
        <f>IF(OR(VLOOKUP(Table1[[#This Row],[sheet]],Prg!$A$7:$F$31,6,FALSE)=Prg!$O$2,VLOOKUP(Table1[[#This Row],[sheet]],Prg!$A$7:$F$31,6,FALSE)=Prg!$O$3),"Yes","No")</f>
        <v>Yes</v>
      </c>
      <c r="AB484" s="66">
        <v>2025</v>
      </c>
      <c r="AC484" s="72">
        <v>18</v>
      </c>
      <c r="AD484" s="66">
        <f ca="1">IF(ISERROR(VLOOKUP(Table1[[#This Row],[item]],INDIRECT("'"&amp;Table1[[#This Row],[sheet]]&amp;"'!$A$8:$T$42"),Table1[[#This Row],[r]],FALSE)),"",VLOOKUP(Table1[[#This Row],[item]],INDIRECT("'"&amp;Table1[[#This Row],[sheet]]&amp;"'!$A$8:$T$42"),Table1[[#This Row],[r]],FALSE))</f>
        <v>47372</v>
      </c>
      <c r="AE484" s="72">
        <f>IF(VLOOKUP(Table1[[#This Row],[sheet]],Prg!$A$7:$J$31,10,FALSE)="","",VLOOKUP(Table1[[#This Row],[sheet]],Prg!$A$7:$J$31,10,FALSE)*1)</f>
        <v>1</v>
      </c>
      <c r="AF484" s="72" t="str">
        <f>VLOOKUP(Table1[[#This Row],[sheet]],Prg!$A$7:$J$31,5,FALSE)</f>
        <v>BELGIUM</v>
      </c>
      <c r="AG484" s="72">
        <f>ROW()</f>
        <v>484</v>
      </c>
    </row>
    <row r="485" spans="24:33" hidden="1" x14ac:dyDescent="0.35">
      <c r="X485" s="66">
        <v>3</v>
      </c>
      <c r="Y485" s="66" t="s">
        <v>484</v>
      </c>
      <c r="Z485" s="66" t="s">
        <v>471</v>
      </c>
      <c r="AA485" s="66" t="str">
        <f>IF(OR(VLOOKUP(Table1[[#This Row],[sheet]],Prg!$A$7:$F$31,6,FALSE)=Prg!$O$2,VLOOKUP(Table1[[#This Row],[sheet]],Prg!$A$7:$F$31,6,FALSE)=Prg!$O$3),"Yes","No")</f>
        <v>Yes</v>
      </c>
      <c r="AB485" s="66">
        <v>2025</v>
      </c>
      <c r="AC485" s="72">
        <v>18</v>
      </c>
      <c r="AD485" s="66">
        <f ca="1">IF(ISERROR(VLOOKUP(Table1[[#This Row],[item]],INDIRECT("'"&amp;Table1[[#This Row],[sheet]]&amp;"'!$A$8:$T$42"),Table1[[#This Row],[r]],FALSE)),"",VLOOKUP(Table1[[#This Row],[item]],INDIRECT("'"&amp;Table1[[#This Row],[sheet]]&amp;"'!$A$8:$T$42"),Table1[[#This Row],[r]],FALSE))</f>
        <v>0</v>
      </c>
      <c r="AE485" s="72">
        <f>IF(VLOOKUP(Table1[[#This Row],[sheet]],Prg!$A$7:$J$31,10,FALSE)="","",VLOOKUP(Table1[[#This Row],[sheet]],Prg!$A$7:$J$31,10,FALSE)*1)</f>
        <v>1</v>
      </c>
      <c r="AF485" s="72" t="str">
        <f>VLOOKUP(Table1[[#This Row],[sheet]],Prg!$A$7:$J$31,5,FALSE)</f>
        <v>BELGIUM</v>
      </c>
      <c r="AG485" s="72">
        <f>ROW()</f>
        <v>485</v>
      </c>
    </row>
    <row r="486" spans="24:33" hidden="1" x14ac:dyDescent="0.35">
      <c r="X486" s="66">
        <v>3</v>
      </c>
      <c r="Y486" s="66" t="s">
        <v>485</v>
      </c>
      <c r="Z486" s="66" t="s">
        <v>472</v>
      </c>
      <c r="AA486" s="66" t="str">
        <f>IF(OR(VLOOKUP(Table1[[#This Row],[sheet]],Prg!$A$7:$F$31,6,FALSE)=Prg!$O$2,VLOOKUP(Table1[[#This Row],[sheet]],Prg!$A$7:$F$31,6,FALSE)=Prg!$O$3),"Yes","No")</f>
        <v>Yes</v>
      </c>
      <c r="AB486" s="66">
        <v>2025</v>
      </c>
      <c r="AC486" s="72">
        <v>18</v>
      </c>
      <c r="AD486" s="66">
        <f ca="1">IF(ISERROR(VLOOKUP(Table1[[#This Row],[item]],INDIRECT("'"&amp;Table1[[#This Row],[sheet]]&amp;"'!$A$8:$T$42"),Table1[[#This Row],[r]],FALSE)),"",VLOOKUP(Table1[[#This Row],[item]],INDIRECT("'"&amp;Table1[[#This Row],[sheet]]&amp;"'!$A$8:$T$42"),Table1[[#This Row],[r]],FALSE))</f>
        <v>0</v>
      </c>
      <c r="AE486" s="72">
        <f>IF(VLOOKUP(Table1[[#This Row],[sheet]],Prg!$A$7:$J$31,10,FALSE)="","",VLOOKUP(Table1[[#This Row],[sheet]],Prg!$A$7:$J$31,10,FALSE)*1)</f>
        <v>1</v>
      </c>
      <c r="AF486" s="72" t="str">
        <f>VLOOKUP(Table1[[#This Row],[sheet]],Prg!$A$7:$J$31,5,FALSE)</f>
        <v>BELGIUM</v>
      </c>
      <c r="AG486" s="72">
        <f>ROW()</f>
        <v>486</v>
      </c>
    </row>
    <row r="487" spans="24:33" hidden="1" x14ac:dyDescent="0.35">
      <c r="X487" s="66">
        <v>3</v>
      </c>
      <c r="Y487" s="66" t="s">
        <v>486</v>
      </c>
      <c r="Z487" s="66" t="s">
        <v>31</v>
      </c>
      <c r="AA487" s="66" t="str">
        <f>IF(OR(VLOOKUP(Table1[[#This Row],[sheet]],Prg!$A$7:$F$31,6,FALSE)=Prg!$O$2,VLOOKUP(Table1[[#This Row],[sheet]],Prg!$A$7:$F$31,6,FALSE)=Prg!$O$3),"Yes","No")</f>
        <v>Yes</v>
      </c>
      <c r="AB487" s="66">
        <v>2025</v>
      </c>
      <c r="AC487" s="72">
        <v>18</v>
      </c>
      <c r="AD487" s="66">
        <f ca="1">IF(ISERROR(VLOOKUP(Table1[[#This Row],[item]],INDIRECT("'"&amp;Table1[[#This Row],[sheet]]&amp;"'!$A$8:$T$42"),Table1[[#This Row],[r]],FALSE)),"",VLOOKUP(Table1[[#This Row],[item]],INDIRECT("'"&amp;Table1[[#This Row],[sheet]]&amp;"'!$A$8:$T$42"),Table1[[#This Row],[r]],FALSE))</f>
        <v>0</v>
      </c>
      <c r="AE487" s="72">
        <f>IF(VLOOKUP(Table1[[#This Row],[sheet]],Prg!$A$7:$J$31,10,FALSE)="","",VLOOKUP(Table1[[#This Row],[sheet]],Prg!$A$7:$J$31,10,FALSE)*1)</f>
        <v>1</v>
      </c>
      <c r="AF487" s="72" t="str">
        <f>VLOOKUP(Table1[[#This Row],[sheet]],Prg!$A$7:$J$31,5,FALSE)</f>
        <v>BELGIUM</v>
      </c>
      <c r="AG487" s="72">
        <f>ROW()</f>
        <v>487</v>
      </c>
    </row>
    <row r="488" spans="24:33" hidden="1" x14ac:dyDescent="0.35">
      <c r="X488" s="66">
        <v>3</v>
      </c>
      <c r="Y488" s="70" t="s">
        <v>487</v>
      </c>
      <c r="Z488" s="70" t="s">
        <v>12</v>
      </c>
      <c r="AA488" s="70" t="str">
        <f>IF(OR(VLOOKUP(Table1[[#This Row],[sheet]],Prg!$A$7:$F$31,6,FALSE)=Prg!$O$2,VLOOKUP(Table1[[#This Row],[sheet]],Prg!$A$7:$F$31,6,FALSE)=Prg!$O$3),"Yes","No")</f>
        <v>Yes</v>
      </c>
      <c r="AB488" s="70">
        <v>2026</v>
      </c>
      <c r="AC488" s="72">
        <v>19</v>
      </c>
      <c r="AD488" s="66">
        <f ca="1">IF(ISERROR(VLOOKUP(Table1[[#This Row],[item]],INDIRECT("'"&amp;Table1[[#This Row],[sheet]]&amp;"'!$A$8:$T$42"),Table1[[#This Row],[r]],FALSE)),"",VLOOKUP(Table1[[#This Row],[item]],INDIRECT("'"&amp;Table1[[#This Row],[sheet]]&amp;"'!$A$8:$T$42"),Table1[[#This Row],[r]],FALSE))</f>
        <v>250</v>
      </c>
      <c r="AE488" s="72">
        <f>IF(VLOOKUP(Table1[[#This Row],[sheet]],Prg!$A$7:$J$31,10,FALSE)="","",VLOOKUP(Table1[[#This Row],[sheet]],Prg!$A$7:$J$31,10,FALSE)*1)</f>
        <v>1</v>
      </c>
      <c r="AF488" s="72" t="str">
        <f>VLOOKUP(Table1[[#This Row],[sheet]],Prg!$A$7:$J$31,5,FALSE)</f>
        <v>BELGIUM</v>
      </c>
      <c r="AG488" s="72">
        <f>ROW()</f>
        <v>488</v>
      </c>
    </row>
    <row r="489" spans="24:33" hidden="1" x14ac:dyDescent="0.35">
      <c r="X489" s="66">
        <v>3</v>
      </c>
      <c r="Y489" s="66" t="s">
        <v>488</v>
      </c>
      <c r="Z489" s="66" t="s">
        <v>13</v>
      </c>
      <c r="AA489" s="66" t="str">
        <f>IF(OR(VLOOKUP(Table1[[#This Row],[sheet]],Prg!$A$7:$F$31,6,FALSE)=Prg!$O$2,VLOOKUP(Table1[[#This Row],[sheet]],Prg!$A$7:$F$31,6,FALSE)=Prg!$O$3),"Yes","No")</f>
        <v>Yes</v>
      </c>
      <c r="AB489" s="66">
        <v>2026</v>
      </c>
      <c r="AC489" s="72">
        <v>19</v>
      </c>
      <c r="AD489" s="66">
        <f ca="1">IF(ISERROR(VLOOKUP(Table1[[#This Row],[item]],INDIRECT("'"&amp;Table1[[#This Row],[sheet]]&amp;"'!$A$8:$T$42"),Table1[[#This Row],[r]],FALSE)),"",VLOOKUP(Table1[[#This Row],[item]],INDIRECT("'"&amp;Table1[[#This Row],[sheet]]&amp;"'!$A$8:$T$42"),Table1[[#This Row],[r]],FALSE))</f>
        <v>0</v>
      </c>
      <c r="AE489" s="72">
        <f>IF(VLOOKUP(Table1[[#This Row],[sheet]],Prg!$A$7:$J$31,10,FALSE)="","",VLOOKUP(Table1[[#This Row],[sheet]],Prg!$A$7:$J$31,10,FALSE)*1)</f>
        <v>1</v>
      </c>
      <c r="AF489" s="72" t="str">
        <f>VLOOKUP(Table1[[#This Row],[sheet]],Prg!$A$7:$J$31,5,FALSE)</f>
        <v>BELGIUM</v>
      </c>
      <c r="AG489" s="72">
        <f>ROW()</f>
        <v>489</v>
      </c>
    </row>
    <row r="490" spans="24:33" hidden="1" x14ac:dyDescent="0.35">
      <c r="X490" s="66">
        <v>3</v>
      </c>
      <c r="Y490" s="66" t="s">
        <v>489</v>
      </c>
      <c r="Z490" s="66" t="s">
        <v>14</v>
      </c>
      <c r="AA490" s="66" t="str">
        <f>IF(OR(VLOOKUP(Table1[[#This Row],[sheet]],Prg!$A$7:$F$31,6,FALSE)=Prg!$O$2,VLOOKUP(Table1[[#This Row],[sheet]],Prg!$A$7:$F$31,6,FALSE)=Prg!$O$3),"Yes","No")</f>
        <v>Yes</v>
      </c>
      <c r="AB490" s="66">
        <v>2026</v>
      </c>
      <c r="AC490" s="72">
        <v>19</v>
      </c>
      <c r="AD490" s="66">
        <f ca="1">IF(ISERROR(VLOOKUP(Table1[[#This Row],[item]],INDIRECT("'"&amp;Table1[[#This Row],[sheet]]&amp;"'!$A$8:$T$42"),Table1[[#This Row],[r]],FALSE)),"",VLOOKUP(Table1[[#This Row],[item]],INDIRECT("'"&amp;Table1[[#This Row],[sheet]]&amp;"'!$A$8:$T$42"),Table1[[#This Row],[r]],FALSE))</f>
        <v>250</v>
      </c>
      <c r="AE490" s="72">
        <f>IF(VLOOKUP(Table1[[#This Row],[sheet]],Prg!$A$7:$J$31,10,FALSE)="","",VLOOKUP(Table1[[#This Row],[sheet]],Prg!$A$7:$J$31,10,FALSE)*1)</f>
        <v>1</v>
      </c>
      <c r="AF490" s="72" t="str">
        <f>VLOOKUP(Table1[[#This Row],[sheet]],Prg!$A$7:$J$31,5,FALSE)</f>
        <v>BELGIUM</v>
      </c>
      <c r="AG490" s="72">
        <f>ROW()</f>
        <v>490</v>
      </c>
    </row>
    <row r="491" spans="24:33" hidden="1" x14ac:dyDescent="0.35">
      <c r="X491" s="66">
        <v>3</v>
      </c>
      <c r="Y491" s="66" t="s">
        <v>490</v>
      </c>
      <c r="Z491" s="66" t="s">
        <v>464</v>
      </c>
      <c r="AA491" s="66" t="str">
        <f>IF(OR(VLOOKUP(Table1[[#This Row],[sheet]],Prg!$A$7:$F$31,6,FALSE)=Prg!$O$2,VLOOKUP(Table1[[#This Row],[sheet]],Prg!$A$7:$F$31,6,FALSE)=Prg!$O$3),"Yes","No")</f>
        <v>Yes</v>
      </c>
      <c r="AB491" s="66">
        <v>2026</v>
      </c>
      <c r="AC491" s="72">
        <v>19</v>
      </c>
      <c r="AD491" s="66">
        <f ca="1">IF(ISERROR(VLOOKUP(Table1[[#This Row],[item]],INDIRECT("'"&amp;Table1[[#This Row],[sheet]]&amp;"'!$A$8:$T$42"),Table1[[#This Row],[r]],FALSE)),"",VLOOKUP(Table1[[#This Row],[item]],INDIRECT("'"&amp;Table1[[#This Row],[sheet]]&amp;"'!$A$8:$T$42"),Table1[[#This Row],[r]],FALSE))</f>
        <v>0</v>
      </c>
      <c r="AE491" s="72">
        <f>IF(VLOOKUP(Table1[[#This Row],[sheet]],Prg!$A$7:$J$31,10,FALSE)="","",VLOOKUP(Table1[[#This Row],[sheet]],Prg!$A$7:$J$31,10,FALSE)*1)</f>
        <v>1</v>
      </c>
      <c r="AF491" s="72" t="str">
        <f>VLOOKUP(Table1[[#This Row],[sheet]],Prg!$A$7:$J$31,5,FALSE)</f>
        <v>BELGIUM</v>
      </c>
      <c r="AG491" s="72">
        <f>ROW()</f>
        <v>491</v>
      </c>
    </row>
    <row r="492" spans="24:33" hidden="1" x14ac:dyDescent="0.35">
      <c r="X492" s="66">
        <v>3</v>
      </c>
      <c r="Y492" s="66" t="s">
        <v>491</v>
      </c>
      <c r="Z492" s="66" t="s">
        <v>15</v>
      </c>
      <c r="AA492" s="66" t="str">
        <f>IF(OR(VLOOKUP(Table1[[#This Row],[sheet]],Prg!$A$7:$F$31,6,FALSE)=Prg!$O$2,VLOOKUP(Table1[[#This Row],[sheet]],Prg!$A$7:$F$31,6,FALSE)=Prg!$O$3),"Yes","No")</f>
        <v>Yes</v>
      </c>
      <c r="AB492" s="66">
        <v>2026</v>
      </c>
      <c r="AC492" s="72">
        <v>19</v>
      </c>
      <c r="AD492" s="66">
        <f ca="1">IF(ISERROR(VLOOKUP(Table1[[#This Row],[item]],INDIRECT("'"&amp;Table1[[#This Row],[sheet]]&amp;"'!$A$8:$T$42"),Table1[[#This Row],[r]],FALSE)),"",VLOOKUP(Table1[[#This Row],[item]],INDIRECT("'"&amp;Table1[[#This Row],[sheet]]&amp;"'!$A$8:$T$42"),Table1[[#This Row],[r]],FALSE))</f>
        <v>0</v>
      </c>
      <c r="AE492" s="72">
        <f>IF(VLOOKUP(Table1[[#This Row],[sheet]],Prg!$A$7:$J$31,10,FALSE)="","",VLOOKUP(Table1[[#This Row],[sheet]],Prg!$A$7:$J$31,10,FALSE)*1)</f>
        <v>1</v>
      </c>
      <c r="AF492" s="72" t="str">
        <f>VLOOKUP(Table1[[#This Row],[sheet]],Prg!$A$7:$J$31,5,FALSE)</f>
        <v>BELGIUM</v>
      </c>
      <c r="AG492" s="72">
        <f>ROW()</f>
        <v>492</v>
      </c>
    </row>
    <row r="493" spans="24:33" hidden="1" x14ac:dyDescent="0.35">
      <c r="X493" s="66">
        <v>3</v>
      </c>
      <c r="Y493" s="66" t="s">
        <v>492</v>
      </c>
      <c r="Z493" s="66" t="s">
        <v>16</v>
      </c>
      <c r="AA493" s="66" t="str">
        <f>IF(OR(VLOOKUP(Table1[[#This Row],[sheet]],Prg!$A$7:$F$31,6,FALSE)=Prg!$O$2,VLOOKUP(Table1[[#This Row],[sheet]],Prg!$A$7:$F$31,6,FALSE)=Prg!$O$3),"Yes","No")</f>
        <v>Yes</v>
      </c>
      <c r="AB493" s="66">
        <v>2026</v>
      </c>
      <c r="AC493" s="72">
        <v>19</v>
      </c>
      <c r="AD493" s="66">
        <f ca="1">IF(ISERROR(VLOOKUP(Table1[[#This Row],[item]],INDIRECT("'"&amp;Table1[[#This Row],[sheet]]&amp;"'!$A$8:$T$42"),Table1[[#This Row],[r]],FALSE)),"",VLOOKUP(Table1[[#This Row],[item]],INDIRECT("'"&amp;Table1[[#This Row],[sheet]]&amp;"'!$A$8:$T$42"),Table1[[#This Row],[r]],FALSE))</f>
        <v>0</v>
      </c>
      <c r="AE493" s="72">
        <f>IF(VLOOKUP(Table1[[#This Row],[sheet]],Prg!$A$7:$J$31,10,FALSE)="","",VLOOKUP(Table1[[#This Row],[sheet]],Prg!$A$7:$J$31,10,FALSE)*1)</f>
        <v>1</v>
      </c>
      <c r="AF493" s="72" t="str">
        <f>VLOOKUP(Table1[[#This Row],[sheet]],Prg!$A$7:$J$31,5,FALSE)</f>
        <v>BELGIUM</v>
      </c>
      <c r="AG493" s="72">
        <f>ROW()</f>
        <v>493</v>
      </c>
    </row>
    <row r="494" spans="24:33" hidden="1" x14ac:dyDescent="0.35">
      <c r="X494" s="66">
        <v>3</v>
      </c>
      <c r="Y494" s="66" t="s">
        <v>493</v>
      </c>
      <c r="Z494" s="66" t="s">
        <v>17</v>
      </c>
      <c r="AA494" s="66" t="str">
        <f>IF(OR(VLOOKUP(Table1[[#This Row],[sheet]],Prg!$A$7:$F$31,6,FALSE)=Prg!$O$2,VLOOKUP(Table1[[#This Row],[sheet]],Prg!$A$7:$F$31,6,FALSE)=Prg!$O$3),"Yes","No")</f>
        <v>Yes</v>
      </c>
      <c r="AB494" s="66">
        <v>2026</v>
      </c>
      <c r="AC494" s="72">
        <v>19</v>
      </c>
      <c r="AD494" s="66">
        <f ca="1">IF(ISERROR(VLOOKUP(Table1[[#This Row],[item]],INDIRECT("'"&amp;Table1[[#This Row],[sheet]]&amp;"'!$A$8:$T$42"),Table1[[#This Row],[r]],FALSE)),"",VLOOKUP(Table1[[#This Row],[item]],INDIRECT("'"&amp;Table1[[#This Row],[sheet]]&amp;"'!$A$8:$T$42"),Table1[[#This Row],[r]],FALSE))</f>
        <v>0</v>
      </c>
      <c r="AE494" s="72">
        <f>IF(VLOOKUP(Table1[[#This Row],[sheet]],Prg!$A$7:$J$31,10,FALSE)="","",VLOOKUP(Table1[[#This Row],[sheet]],Prg!$A$7:$J$31,10,FALSE)*1)</f>
        <v>1</v>
      </c>
      <c r="AF494" s="72" t="str">
        <f>VLOOKUP(Table1[[#This Row],[sheet]],Prg!$A$7:$J$31,5,FALSE)</f>
        <v>BELGIUM</v>
      </c>
      <c r="AG494" s="72">
        <f>ROW()</f>
        <v>494</v>
      </c>
    </row>
    <row r="495" spans="24:33" hidden="1" x14ac:dyDescent="0.35">
      <c r="X495" s="66">
        <v>3</v>
      </c>
      <c r="Y495" s="66" t="s">
        <v>494</v>
      </c>
      <c r="Z495" s="66" t="s">
        <v>465</v>
      </c>
      <c r="AA495" s="66" t="str">
        <f>IF(OR(VLOOKUP(Table1[[#This Row],[sheet]],Prg!$A$7:$F$31,6,FALSE)=Prg!$O$2,VLOOKUP(Table1[[#This Row],[sheet]],Prg!$A$7:$F$31,6,FALSE)=Prg!$O$3),"Yes","No")</f>
        <v>Yes</v>
      </c>
      <c r="AB495" s="66">
        <v>2026</v>
      </c>
      <c r="AC495" s="72">
        <v>19</v>
      </c>
      <c r="AD495" s="66">
        <f ca="1">IF(ISERROR(VLOOKUP(Table1[[#This Row],[item]],INDIRECT("'"&amp;Table1[[#This Row],[sheet]]&amp;"'!$A$8:$T$42"),Table1[[#This Row],[r]],FALSE)),"",VLOOKUP(Table1[[#This Row],[item]],INDIRECT("'"&amp;Table1[[#This Row],[sheet]]&amp;"'!$A$8:$T$42"),Table1[[#This Row],[r]],FALSE))</f>
        <v>0</v>
      </c>
      <c r="AE495" s="72">
        <f>IF(VLOOKUP(Table1[[#This Row],[sheet]],Prg!$A$7:$J$31,10,FALSE)="","",VLOOKUP(Table1[[#This Row],[sheet]],Prg!$A$7:$J$31,10,FALSE)*1)</f>
        <v>1</v>
      </c>
      <c r="AF495" s="72" t="str">
        <f>VLOOKUP(Table1[[#This Row],[sheet]],Prg!$A$7:$J$31,5,FALSE)</f>
        <v>BELGIUM</v>
      </c>
      <c r="AG495" s="72">
        <f>ROW()</f>
        <v>495</v>
      </c>
    </row>
    <row r="496" spans="24:33" hidden="1" x14ac:dyDescent="0.35">
      <c r="X496" s="66">
        <v>3</v>
      </c>
      <c r="Y496" s="66" t="s">
        <v>495</v>
      </c>
      <c r="Z496" s="66" t="s">
        <v>18</v>
      </c>
      <c r="AA496" s="66" t="str">
        <f>IF(OR(VLOOKUP(Table1[[#This Row],[sheet]],Prg!$A$7:$F$31,6,FALSE)=Prg!$O$2,VLOOKUP(Table1[[#This Row],[sheet]],Prg!$A$7:$F$31,6,FALSE)=Prg!$O$3),"Yes","No")</f>
        <v>Yes</v>
      </c>
      <c r="AB496" s="66">
        <v>2026</v>
      </c>
      <c r="AC496" s="72">
        <v>19</v>
      </c>
      <c r="AD496" s="66">
        <f ca="1">IF(ISERROR(VLOOKUP(Table1[[#This Row],[item]],INDIRECT("'"&amp;Table1[[#This Row],[sheet]]&amp;"'!$A$8:$T$42"),Table1[[#This Row],[r]],FALSE)),"",VLOOKUP(Table1[[#This Row],[item]],INDIRECT("'"&amp;Table1[[#This Row],[sheet]]&amp;"'!$A$8:$T$42"),Table1[[#This Row],[r]],FALSE))</f>
        <v>0</v>
      </c>
      <c r="AE496" s="72">
        <f>IF(VLOOKUP(Table1[[#This Row],[sheet]],Prg!$A$7:$J$31,10,FALSE)="","",VLOOKUP(Table1[[#This Row],[sheet]],Prg!$A$7:$J$31,10,FALSE)*1)</f>
        <v>1</v>
      </c>
      <c r="AF496" s="72" t="str">
        <f>VLOOKUP(Table1[[#This Row],[sheet]],Prg!$A$7:$J$31,5,FALSE)</f>
        <v>BELGIUM</v>
      </c>
      <c r="AG496" s="72">
        <f>ROW()</f>
        <v>496</v>
      </c>
    </row>
    <row r="497" spans="24:33" hidden="1" x14ac:dyDescent="0.35">
      <c r="X497" s="66">
        <v>3</v>
      </c>
      <c r="Y497" s="66" t="s">
        <v>496</v>
      </c>
      <c r="Z497" s="66" t="s">
        <v>19</v>
      </c>
      <c r="AA497" s="66" t="str">
        <f>IF(OR(VLOOKUP(Table1[[#This Row],[sheet]],Prg!$A$7:$F$31,6,FALSE)=Prg!$O$2,VLOOKUP(Table1[[#This Row],[sheet]],Prg!$A$7:$F$31,6,FALSE)=Prg!$O$3),"Yes","No")</f>
        <v>Yes</v>
      </c>
      <c r="AB497" s="66">
        <v>2026</v>
      </c>
      <c r="AC497" s="72">
        <v>19</v>
      </c>
      <c r="AD497" s="66">
        <f ca="1">IF(ISERROR(VLOOKUP(Table1[[#This Row],[item]],INDIRECT("'"&amp;Table1[[#This Row],[sheet]]&amp;"'!$A$8:$T$42"),Table1[[#This Row],[r]],FALSE)),"",VLOOKUP(Table1[[#This Row],[item]],INDIRECT("'"&amp;Table1[[#This Row],[sheet]]&amp;"'!$A$8:$T$42"),Table1[[#This Row],[r]],FALSE))</f>
        <v>0</v>
      </c>
      <c r="AE497" s="72">
        <f>IF(VLOOKUP(Table1[[#This Row],[sheet]],Prg!$A$7:$J$31,10,FALSE)="","",VLOOKUP(Table1[[#This Row],[sheet]],Prg!$A$7:$J$31,10,FALSE)*1)</f>
        <v>1</v>
      </c>
      <c r="AF497" s="72" t="str">
        <f>VLOOKUP(Table1[[#This Row],[sheet]],Prg!$A$7:$J$31,5,FALSE)</f>
        <v>BELGIUM</v>
      </c>
      <c r="AG497" s="72">
        <f>ROW()</f>
        <v>497</v>
      </c>
    </row>
    <row r="498" spans="24:33" hidden="1" x14ac:dyDescent="0.35">
      <c r="X498" s="66">
        <v>3</v>
      </c>
      <c r="Y498" s="66" t="s">
        <v>497</v>
      </c>
      <c r="Z498" s="66" t="s">
        <v>20</v>
      </c>
      <c r="AA498" s="66" t="str">
        <f>IF(OR(VLOOKUP(Table1[[#This Row],[sheet]],Prg!$A$7:$F$31,6,FALSE)=Prg!$O$2,VLOOKUP(Table1[[#This Row],[sheet]],Prg!$A$7:$F$31,6,FALSE)=Prg!$O$3),"Yes","No")</f>
        <v>Yes</v>
      </c>
      <c r="AB498" s="66">
        <v>2026</v>
      </c>
      <c r="AC498" s="72">
        <v>19</v>
      </c>
      <c r="AD498" s="66">
        <f ca="1">IF(ISERROR(VLOOKUP(Table1[[#This Row],[item]],INDIRECT("'"&amp;Table1[[#This Row],[sheet]]&amp;"'!$A$8:$T$42"),Table1[[#This Row],[r]],FALSE)),"",VLOOKUP(Table1[[#This Row],[item]],INDIRECT("'"&amp;Table1[[#This Row],[sheet]]&amp;"'!$A$8:$T$42"),Table1[[#This Row],[r]],FALSE))</f>
        <v>0</v>
      </c>
      <c r="AE498" s="72">
        <f>IF(VLOOKUP(Table1[[#This Row],[sheet]],Prg!$A$7:$J$31,10,FALSE)="","",VLOOKUP(Table1[[#This Row],[sheet]],Prg!$A$7:$J$31,10,FALSE)*1)</f>
        <v>1</v>
      </c>
      <c r="AF498" s="72" t="str">
        <f>VLOOKUP(Table1[[#This Row],[sheet]],Prg!$A$7:$J$31,5,FALSE)</f>
        <v>BELGIUM</v>
      </c>
      <c r="AG498" s="72">
        <f>ROW()</f>
        <v>498</v>
      </c>
    </row>
    <row r="499" spans="24:33" hidden="1" x14ac:dyDescent="0.35">
      <c r="X499" s="66">
        <v>3</v>
      </c>
      <c r="Y499" s="66" t="s">
        <v>498</v>
      </c>
      <c r="Z499" s="66" t="s">
        <v>466</v>
      </c>
      <c r="AA499" s="66" t="str">
        <f>IF(OR(VLOOKUP(Table1[[#This Row],[sheet]],Prg!$A$7:$F$31,6,FALSE)=Prg!$O$2,VLOOKUP(Table1[[#This Row],[sheet]],Prg!$A$7:$F$31,6,FALSE)=Prg!$O$3),"Yes","No")</f>
        <v>Yes</v>
      </c>
      <c r="AB499" s="66">
        <v>2026</v>
      </c>
      <c r="AC499" s="72">
        <v>19</v>
      </c>
      <c r="AD499" s="66">
        <f ca="1">IF(ISERROR(VLOOKUP(Table1[[#This Row],[item]],INDIRECT("'"&amp;Table1[[#This Row],[sheet]]&amp;"'!$A$8:$T$42"),Table1[[#This Row],[r]],FALSE)),"",VLOOKUP(Table1[[#This Row],[item]],INDIRECT("'"&amp;Table1[[#This Row],[sheet]]&amp;"'!$A$8:$T$42"),Table1[[#This Row],[r]],FALSE))</f>
        <v>0</v>
      </c>
      <c r="AE499" s="72">
        <f>IF(VLOOKUP(Table1[[#This Row],[sheet]],Prg!$A$7:$J$31,10,FALSE)="","",VLOOKUP(Table1[[#This Row],[sheet]],Prg!$A$7:$J$31,10,FALSE)*1)</f>
        <v>1</v>
      </c>
      <c r="AF499" s="72" t="str">
        <f>VLOOKUP(Table1[[#This Row],[sheet]],Prg!$A$7:$J$31,5,FALSE)</f>
        <v>BELGIUM</v>
      </c>
      <c r="AG499" s="72">
        <f>ROW()</f>
        <v>499</v>
      </c>
    </row>
    <row r="500" spans="24:33" hidden="1" x14ac:dyDescent="0.35">
      <c r="X500" s="66">
        <v>3</v>
      </c>
      <c r="Y500" s="66" t="s">
        <v>499</v>
      </c>
      <c r="Z500" s="66" t="s">
        <v>21</v>
      </c>
      <c r="AA500" s="66" t="str">
        <f>IF(OR(VLOOKUP(Table1[[#This Row],[sheet]],Prg!$A$7:$F$31,6,FALSE)=Prg!$O$2,VLOOKUP(Table1[[#This Row],[sheet]],Prg!$A$7:$F$31,6,FALSE)=Prg!$O$3),"Yes","No")</f>
        <v>Yes</v>
      </c>
      <c r="AB500" s="66">
        <v>2026</v>
      </c>
      <c r="AC500" s="72">
        <v>19</v>
      </c>
      <c r="AD500" s="66">
        <f ca="1">IF(ISERROR(VLOOKUP(Table1[[#This Row],[item]],INDIRECT("'"&amp;Table1[[#This Row],[sheet]]&amp;"'!$A$8:$T$42"),Table1[[#This Row],[r]],FALSE)),"",VLOOKUP(Table1[[#This Row],[item]],INDIRECT("'"&amp;Table1[[#This Row],[sheet]]&amp;"'!$A$8:$T$42"),Table1[[#This Row],[r]],FALSE))</f>
        <v>72713.5</v>
      </c>
      <c r="AE500" s="72">
        <f>IF(VLOOKUP(Table1[[#This Row],[sheet]],Prg!$A$7:$J$31,10,FALSE)="","",VLOOKUP(Table1[[#This Row],[sheet]],Prg!$A$7:$J$31,10,FALSE)*1)</f>
        <v>1</v>
      </c>
      <c r="AF500" s="72" t="str">
        <f>VLOOKUP(Table1[[#This Row],[sheet]],Prg!$A$7:$J$31,5,FALSE)</f>
        <v>BELGIUM</v>
      </c>
      <c r="AG500" s="72">
        <f>ROW()</f>
        <v>500</v>
      </c>
    </row>
    <row r="501" spans="24:33" hidden="1" x14ac:dyDescent="0.35">
      <c r="X501" s="66">
        <v>3</v>
      </c>
      <c r="Y501" s="66" t="s">
        <v>500</v>
      </c>
      <c r="Z501" s="66" t="s">
        <v>22</v>
      </c>
      <c r="AA501" s="66" t="str">
        <f>IF(OR(VLOOKUP(Table1[[#This Row],[sheet]],Prg!$A$7:$F$31,6,FALSE)=Prg!$O$2,VLOOKUP(Table1[[#This Row],[sheet]],Prg!$A$7:$F$31,6,FALSE)=Prg!$O$3),"Yes","No")</f>
        <v>Yes</v>
      </c>
      <c r="AB501" s="66">
        <v>2026</v>
      </c>
      <c r="AC501" s="72">
        <v>19</v>
      </c>
      <c r="AD501" s="66">
        <f ca="1">IF(ISERROR(VLOOKUP(Table1[[#This Row],[item]],INDIRECT("'"&amp;Table1[[#This Row],[sheet]]&amp;"'!$A$8:$T$42"),Table1[[#This Row],[r]],FALSE)),"",VLOOKUP(Table1[[#This Row],[item]],INDIRECT("'"&amp;Table1[[#This Row],[sheet]]&amp;"'!$A$8:$T$42"),Table1[[#This Row],[r]],FALSE))</f>
        <v>500</v>
      </c>
      <c r="AE501" s="72">
        <f>IF(VLOOKUP(Table1[[#This Row],[sheet]],Prg!$A$7:$J$31,10,FALSE)="","",VLOOKUP(Table1[[#This Row],[sheet]],Prg!$A$7:$J$31,10,FALSE)*1)</f>
        <v>1</v>
      </c>
      <c r="AF501" s="72" t="str">
        <f>VLOOKUP(Table1[[#This Row],[sheet]],Prg!$A$7:$J$31,5,FALSE)</f>
        <v>BELGIUM</v>
      </c>
      <c r="AG501" s="72">
        <f>ROW()</f>
        <v>501</v>
      </c>
    </row>
    <row r="502" spans="24:33" hidden="1" x14ac:dyDescent="0.35">
      <c r="X502" s="66">
        <v>3</v>
      </c>
      <c r="Y502" s="66" t="s">
        <v>501</v>
      </c>
      <c r="Z502" s="66" t="s">
        <v>23</v>
      </c>
      <c r="AA502" s="66" t="str">
        <f>IF(OR(VLOOKUP(Table1[[#This Row],[sheet]],Prg!$A$7:$F$31,6,FALSE)=Prg!$O$2,VLOOKUP(Table1[[#This Row],[sheet]],Prg!$A$7:$F$31,6,FALSE)=Prg!$O$3),"Yes","No")</f>
        <v>Yes</v>
      </c>
      <c r="AB502" s="66">
        <v>2026</v>
      </c>
      <c r="AC502" s="72">
        <v>19</v>
      </c>
      <c r="AD502" s="66">
        <f ca="1">IF(ISERROR(VLOOKUP(Table1[[#This Row],[item]],INDIRECT("'"&amp;Table1[[#This Row],[sheet]]&amp;"'!$A$8:$T$42"),Table1[[#This Row],[r]],FALSE)),"",VLOOKUP(Table1[[#This Row],[item]],INDIRECT("'"&amp;Table1[[#This Row],[sheet]]&amp;"'!$A$8:$T$42"),Table1[[#This Row],[r]],FALSE))</f>
        <v>21133</v>
      </c>
      <c r="AE502" s="72">
        <f>IF(VLOOKUP(Table1[[#This Row],[sheet]],Prg!$A$7:$J$31,10,FALSE)="","",VLOOKUP(Table1[[#This Row],[sheet]],Prg!$A$7:$J$31,10,FALSE)*1)</f>
        <v>1</v>
      </c>
      <c r="AF502" s="72" t="str">
        <f>VLOOKUP(Table1[[#This Row],[sheet]],Prg!$A$7:$J$31,5,FALSE)</f>
        <v>BELGIUM</v>
      </c>
      <c r="AG502" s="72">
        <f>ROW()</f>
        <v>502</v>
      </c>
    </row>
    <row r="503" spans="24:33" hidden="1" x14ac:dyDescent="0.35">
      <c r="X503" s="66">
        <v>3</v>
      </c>
      <c r="Y503" s="66" t="s">
        <v>502</v>
      </c>
      <c r="Z503" s="66" t="s">
        <v>467</v>
      </c>
      <c r="AA503" s="66" t="str">
        <f>IF(OR(VLOOKUP(Table1[[#This Row],[sheet]],Prg!$A$7:$F$31,6,FALSE)=Prg!$O$2,VLOOKUP(Table1[[#This Row],[sheet]],Prg!$A$7:$F$31,6,FALSE)=Prg!$O$3),"Yes","No")</f>
        <v>Yes</v>
      </c>
      <c r="AB503" s="66">
        <v>2026</v>
      </c>
      <c r="AC503" s="72">
        <v>19</v>
      </c>
      <c r="AD503" s="66">
        <f ca="1">IF(ISERROR(VLOOKUP(Table1[[#This Row],[item]],INDIRECT("'"&amp;Table1[[#This Row],[sheet]]&amp;"'!$A$8:$T$42"),Table1[[#This Row],[r]],FALSE)),"",VLOOKUP(Table1[[#This Row],[item]],INDIRECT("'"&amp;Table1[[#This Row],[sheet]]&amp;"'!$A$8:$T$42"),Table1[[#This Row],[r]],FALSE))</f>
        <v>51080.5</v>
      </c>
      <c r="AE503" s="72">
        <f>IF(VLOOKUP(Table1[[#This Row],[sheet]],Prg!$A$7:$J$31,10,FALSE)="","",VLOOKUP(Table1[[#This Row],[sheet]],Prg!$A$7:$J$31,10,FALSE)*1)</f>
        <v>1</v>
      </c>
      <c r="AF503" s="72" t="str">
        <f>VLOOKUP(Table1[[#This Row],[sheet]],Prg!$A$7:$J$31,5,FALSE)</f>
        <v>BELGIUM</v>
      </c>
      <c r="AG503" s="72">
        <f>ROW()</f>
        <v>503</v>
      </c>
    </row>
    <row r="504" spans="24:33" hidden="1" x14ac:dyDescent="0.35">
      <c r="X504" s="66">
        <v>3</v>
      </c>
      <c r="Y504" s="66" t="s">
        <v>473</v>
      </c>
      <c r="Z504" s="66" t="s">
        <v>1</v>
      </c>
      <c r="AA504" s="66" t="str">
        <f>IF(OR(VLOOKUP(Table1[[#This Row],[sheet]],Prg!$A$7:$F$31,6,FALSE)=Prg!$O$2,VLOOKUP(Table1[[#This Row],[sheet]],Prg!$A$7:$F$31,6,FALSE)=Prg!$O$3),"Yes","No")</f>
        <v>Yes</v>
      </c>
      <c r="AB504" s="66">
        <v>2026</v>
      </c>
      <c r="AC504" s="72">
        <v>19</v>
      </c>
      <c r="AD504" s="66">
        <f ca="1">IF(ISERROR(VLOOKUP(Table1[[#This Row],[item]],INDIRECT("'"&amp;Table1[[#This Row],[sheet]]&amp;"'!$A$8:$T$42"),Table1[[#This Row],[r]],FALSE)),"",VLOOKUP(Table1[[#This Row],[item]],INDIRECT("'"&amp;Table1[[#This Row],[sheet]]&amp;"'!$A$8:$T$42"),Table1[[#This Row],[r]],FALSE))</f>
        <v>72963.5</v>
      </c>
      <c r="AE504" s="72">
        <f>IF(VLOOKUP(Table1[[#This Row],[sheet]],Prg!$A$7:$J$31,10,FALSE)="","",VLOOKUP(Table1[[#This Row],[sheet]],Prg!$A$7:$J$31,10,FALSE)*1)</f>
        <v>1</v>
      </c>
      <c r="AF504" s="72" t="str">
        <f>VLOOKUP(Table1[[#This Row],[sheet]],Prg!$A$7:$J$31,5,FALSE)</f>
        <v>BELGIUM</v>
      </c>
      <c r="AG504" s="72">
        <f>ROW()</f>
        <v>504</v>
      </c>
    </row>
    <row r="505" spans="24:33" hidden="1" x14ac:dyDescent="0.35">
      <c r="X505" s="66">
        <v>3</v>
      </c>
      <c r="Y505" s="66" t="s">
        <v>474</v>
      </c>
      <c r="Z505" s="66" t="s">
        <v>24</v>
      </c>
      <c r="AA505" s="66" t="str">
        <f>IF(OR(VLOOKUP(Table1[[#This Row],[sheet]],Prg!$A$7:$F$31,6,FALSE)=Prg!$O$2,VLOOKUP(Table1[[#This Row],[sheet]],Prg!$A$7:$F$31,6,FALSE)=Prg!$O$3),"Yes","No")</f>
        <v>Yes</v>
      </c>
      <c r="AB505" s="66">
        <v>2026</v>
      </c>
      <c r="AC505" s="72">
        <v>19</v>
      </c>
      <c r="AD505" s="66">
        <f ca="1">IF(ISERROR(VLOOKUP(Table1[[#This Row],[item]],INDIRECT("'"&amp;Table1[[#This Row],[sheet]]&amp;"'!$A$8:$T$42"),Table1[[#This Row],[r]],FALSE)),"",VLOOKUP(Table1[[#This Row],[item]],INDIRECT("'"&amp;Table1[[#This Row],[sheet]]&amp;"'!$A$8:$T$42"),Table1[[#This Row],[r]],FALSE))</f>
        <v>500</v>
      </c>
      <c r="AE505" s="72">
        <f>IF(VLOOKUP(Table1[[#This Row],[sheet]],Prg!$A$7:$J$31,10,FALSE)="","",VLOOKUP(Table1[[#This Row],[sheet]],Prg!$A$7:$J$31,10,FALSE)*1)</f>
        <v>1</v>
      </c>
      <c r="AF505" s="72" t="str">
        <f>VLOOKUP(Table1[[#This Row],[sheet]],Prg!$A$7:$J$31,5,FALSE)</f>
        <v>BELGIUM</v>
      </c>
      <c r="AG505" s="72">
        <f>ROW()</f>
        <v>505</v>
      </c>
    </row>
    <row r="506" spans="24:33" hidden="1" x14ac:dyDescent="0.35">
      <c r="X506" s="66">
        <v>3</v>
      </c>
      <c r="Y506" s="66" t="s">
        <v>477</v>
      </c>
      <c r="Z506" s="66" t="s">
        <v>25</v>
      </c>
      <c r="AA506" s="66" t="str">
        <f>IF(OR(VLOOKUP(Table1[[#This Row],[sheet]],Prg!$A$7:$F$31,6,FALSE)=Prg!$O$2,VLOOKUP(Table1[[#This Row],[sheet]],Prg!$A$7:$F$31,6,FALSE)=Prg!$O$3),"Yes","No")</f>
        <v>Yes</v>
      </c>
      <c r="AB506" s="66">
        <v>2026</v>
      </c>
      <c r="AC506" s="72">
        <v>19</v>
      </c>
      <c r="AD506" s="66">
        <f ca="1">IF(ISERROR(VLOOKUP(Table1[[#This Row],[item]],INDIRECT("'"&amp;Table1[[#This Row],[sheet]]&amp;"'!$A$8:$T$42"),Table1[[#This Row],[r]],FALSE)),"",VLOOKUP(Table1[[#This Row],[item]],INDIRECT("'"&amp;Table1[[#This Row],[sheet]]&amp;"'!$A$8:$T$42"),Table1[[#This Row],[r]],FALSE))</f>
        <v>0</v>
      </c>
      <c r="AE506" s="72">
        <f>IF(VLOOKUP(Table1[[#This Row],[sheet]],Prg!$A$7:$J$31,10,FALSE)="","",VLOOKUP(Table1[[#This Row],[sheet]],Prg!$A$7:$J$31,10,FALSE)*1)</f>
        <v>1</v>
      </c>
      <c r="AF506" s="72" t="str">
        <f>VLOOKUP(Table1[[#This Row],[sheet]],Prg!$A$7:$J$31,5,FALSE)</f>
        <v>BELGIUM</v>
      </c>
      <c r="AG506" s="72">
        <f>ROW()</f>
        <v>506</v>
      </c>
    </row>
    <row r="507" spans="24:33" hidden="1" x14ac:dyDescent="0.35">
      <c r="X507" s="66">
        <v>3</v>
      </c>
      <c r="Y507" s="66" t="s">
        <v>478</v>
      </c>
      <c r="Z507" s="66" t="s">
        <v>26</v>
      </c>
      <c r="AA507" s="66" t="str">
        <f>IF(OR(VLOOKUP(Table1[[#This Row],[sheet]],Prg!$A$7:$F$31,6,FALSE)=Prg!$O$2,VLOOKUP(Table1[[#This Row],[sheet]],Prg!$A$7:$F$31,6,FALSE)=Prg!$O$3),"Yes","No")</f>
        <v>Yes</v>
      </c>
      <c r="AB507" s="66">
        <v>2026</v>
      </c>
      <c r="AC507" s="72">
        <v>19</v>
      </c>
      <c r="AD507" s="66">
        <f ca="1">IF(ISERROR(VLOOKUP(Table1[[#This Row],[item]],INDIRECT("'"&amp;Table1[[#This Row],[sheet]]&amp;"'!$A$8:$T$42"),Table1[[#This Row],[r]],FALSE)),"",VLOOKUP(Table1[[#This Row],[item]],INDIRECT("'"&amp;Table1[[#This Row],[sheet]]&amp;"'!$A$8:$T$42"),Table1[[#This Row],[r]],FALSE))</f>
        <v>500</v>
      </c>
      <c r="AE507" s="72">
        <f>IF(VLOOKUP(Table1[[#This Row],[sheet]],Prg!$A$7:$J$31,10,FALSE)="","",VLOOKUP(Table1[[#This Row],[sheet]],Prg!$A$7:$J$31,10,FALSE)*1)</f>
        <v>1</v>
      </c>
      <c r="AF507" s="72" t="str">
        <f>VLOOKUP(Table1[[#This Row],[sheet]],Prg!$A$7:$J$31,5,FALSE)</f>
        <v>BELGIUM</v>
      </c>
      <c r="AG507" s="72">
        <f>ROW()</f>
        <v>507</v>
      </c>
    </row>
    <row r="508" spans="24:33" hidden="1" x14ac:dyDescent="0.35">
      <c r="X508" s="66">
        <v>3</v>
      </c>
      <c r="Y508" s="66" t="s">
        <v>479</v>
      </c>
      <c r="Z508" s="66" t="s">
        <v>27</v>
      </c>
      <c r="AA508" s="66" t="str">
        <f>IF(OR(VLOOKUP(Table1[[#This Row],[sheet]],Prg!$A$7:$F$31,6,FALSE)=Prg!$O$2,VLOOKUP(Table1[[#This Row],[sheet]],Prg!$A$7:$F$31,6,FALSE)=Prg!$O$3),"Yes","No")</f>
        <v>Yes</v>
      </c>
      <c r="AB508" s="66">
        <v>2026</v>
      </c>
      <c r="AC508" s="72">
        <v>19</v>
      </c>
      <c r="AD508" s="66">
        <f ca="1">IF(ISERROR(VLOOKUP(Table1[[#This Row],[item]],INDIRECT("'"&amp;Table1[[#This Row],[sheet]]&amp;"'!$A$8:$T$42"),Table1[[#This Row],[r]],FALSE)),"",VLOOKUP(Table1[[#This Row],[item]],INDIRECT("'"&amp;Table1[[#This Row],[sheet]]&amp;"'!$A$8:$T$42"),Table1[[#This Row],[r]],FALSE))</f>
        <v>0</v>
      </c>
      <c r="AE508" s="72">
        <f>IF(VLOOKUP(Table1[[#This Row],[sheet]],Prg!$A$7:$J$31,10,FALSE)="","",VLOOKUP(Table1[[#This Row],[sheet]],Prg!$A$7:$J$31,10,FALSE)*1)</f>
        <v>1</v>
      </c>
      <c r="AF508" s="72" t="str">
        <f>VLOOKUP(Table1[[#This Row],[sheet]],Prg!$A$7:$J$31,5,FALSE)</f>
        <v>BELGIUM</v>
      </c>
      <c r="AG508" s="72">
        <f>ROW()</f>
        <v>508</v>
      </c>
    </row>
    <row r="509" spans="24:33" hidden="1" x14ac:dyDescent="0.35">
      <c r="X509" s="66">
        <v>3</v>
      </c>
      <c r="Y509" s="66" t="s">
        <v>475</v>
      </c>
      <c r="Z509" s="66" t="s">
        <v>28</v>
      </c>
      <c r="AA509" s="66" t="str">
        <f>IF(OR(VLOOKUP(Table1[[#This Row],[sheet]],Prg!$A$7:$F$31,6,FALSE)=Prg!$O$2,VLOOKUP(Table1[[#This Row],[sheet]],Prg!$A$7:$F$31,6,FALSE)=Prg!$O$3),"Yes","No")</f>
        <v>Yes</v>
      </c>
      <c r="AB509" s="66">
        <v>2026</v>
      </c>
      <c r="AC509" s="72">
        <v>19</v>
      </c>
      <c r="AD509" s="66">
        <f ca="1">IF(ISERROR(VLOOKUP(Table1[[#This Row],[item]],INDIRECT("'"&amp;Table1[[#This Row],[sheet]]&amp;"'!$A$8:$T$42"),Table1[[#This Row],[r]],FALSE)),"",VLOOKUP(Table1[[#This Row],[item]],INDIRECT("'"&amp;Table1[[#This Row],[sheet]]&amp;"'!$A$8:$T$42"),Table1[[#This Row],[r]],FALSE))</f>
        <v>21383</v>
      </c>
      <c r="AE509" s="72">
        <f>IF(VLOOKUP(Table1[[#This Row],[sheet]],Prg!$A$7:$J$31,10,FALSE)="","",VLOOKUP(Table1[[#This Row],[sheet]],Prg!$A$7:$J$31,10,FALSE)*1)</f>
        <v>1</v>
      </c>
      <c r="AF509" s="72" t="str">
        <f>VLOOKUP(Table1[[#This Row],[sheet]],Prg!$A$7:$J$31,5,FALSE)</f>
        <v>BELGIUM</v>
      </c>
      <c r="AG509" s="72">
        <f>ROW()</f>
        <v>509</v>
      </c>
    </row>
    <row r="510" spans="24:33" hidden="1" x14ac:dyDescent="0.35">
      <c r="X510" s="66">
        <v>3</v>
      </c>
      <c r="Y510" s="66" t="s">
        <v>480</v>
      </c>
      <c r="Z510" s="66" t="s">
        <v>29</v>
      </c>
      <c r="AA510" s="66" t="str">
        <f>IF(OR(VLOOKUP(Table1[[#This Row],[sheet]],Prg!$A$7:$F$31,6,FALSE)=Prg!$O$2,VLOOKUP(Table1[[#This Row],[sheet]],Prg!$A$7:$F$31,6,FALSE)=Prg!$O$3),"Yes","No")</f>
        <v>Yes</v>
      </c>
      <c r="AB510" s="66">
        <v>2026</v>
      </c>
      <c r="AC510" s="72">
        <v>19</v>
      </c>
      <c r="AD510" s="66">
        <f ca="1">IF(ISERROR(VLOOKUP(Table1[[#This Row],[item]],INDIRECT("'"&amp;Table1[[#This Row],[sheet]]&amp;"'!$A$8:$T$42"),Table1[[#This Row],[r]],FALSE)),"",VLOOKUP(Table1[[#This Row],[item]],INDIRECT("'"&amp;Table1[[#This Row],[sheet]]&amp;"'!$A$8:$T$42"),Table1[[#This Row],[r]],FALSE))</f>
        <v>0</v>
      </c>
      <c r="AE510" s="72">
        <f>IF(VLOOKUP(Table1[[#This Row],[sheet]],Prg!$A$7:$J$31,10,FALSE)="","",VLOOKUP(Table1[[#This Row],[sheet]],Prg!$A$7:$J$31,10,FALSE)*1)</f>
        <v>1</v>
      </c>
      <c r="AF510" s="72" t="str">
        <f>VLOOKUP(Table1[[#This Row],[sheet]],Prg!$A$7:$J$31,5,FALSE)</f>
        <v>BELGIUM</v>
      </c>
      <c r="AG510" s="72">
        <f>ROW()</f>
        <v>510</v>
      </c>
    </row>
    <row r="511" spans="24:33" hidden="1" x14ac:dyDescent="0.35">
      <c r="X511" s="66">
        <v>3</v>
      </c>
      <c r="Y511" s="66" t="s">
        <v>481</v>
      </c>
      <c r="Z511" s="66" t="s">
        <v>30</v>
      </c>
      <c r="AA511" s="66" t="str">
        <f>IF(OR(VLOOKUP(Table1[[#This Row],[sheet]],Prg!$A$7:$F$31,6,FALSE)=Prg!$O$2,VLOOKUP(Table1[[#This Row],[sheet]],Prg!$A$7:$F$31,6,FALSE)=Prg!$O$3),"Yes","No")</f>
        <v>Yes</v>
      </c>
      <c r="AB511" s="66">
        <v>2026</v>
      </c>
      <c r="AC511" s="72">
        <v>19</v>
      </c>
      <c r="AD511" s="66">
        <f ca="1">IF(ISERROR(VLOOKUP(Table1[[#This Row],[item]],INDIRECT("'"&amp;Table1[[#This Row],[sheet]]&amp;"'!$A$8:$T$42"),Table1[[#This Row],[r]],FALSE)),"",VLOOKUP(Table1[[#This Row],[item]],INDIRECT("'"&amp;Table1[[#This Row],[sheet]]&amp;"'!$A$8:$T$42"),Table1[[#This Row],[r]],FALSE))</f>
        <v>0</v>
      </c>
      <c r="AE511" s="72">
        <f>IF(VLOOKUP(Table1[[#This Row],[sheet]],Prg!$A$7:$J$31,10,FALSE)="","",VLOOKUP(Table1[[#This Row],[sheet]],Prg!$A$7:$J$31,10,FALSE)*1)</f>
        <v>1</v>
      </c>
      <c r="AF511" s="72" t="str">
        <f>VLOOKUP(Table1[[#This Row],[sheet]],Prg!$A$7:$J$31,5,FALSE)</f>
        <v>BELGIUM</v>
      </c>
      <c r="AG511" s="72">
        <f>ROW()</f>
        <v>511</v>
      </c>
    </row>
    <row r="512" spans="24:33" hidden="1" x14ac:dyDescent="0.35">
      <c r="X512" s="66">
        <v>3</v>
      </c>
      <c r="Y512" s="66" t="s">
        <v>482</v>
      </c>
      <c r="Z512" s="66" t="s">
        <v>27</v>
      </c>
      <c r="AA512" s="66" t="str">
        <f>IF(OR(VLOOKUP(Table1[[#This Row],[sheet]],Prg!$A$7:$F$31,6,FALSE)=Prg!$O$2,VLOOKUP(Table1[[#This Row],[sheet]],Prg!$A$7:$F$31,6,FALSE)=Prg!$O$3),"Yes","No")</f>
        <v>Yes</v>
      </c>
      <c r="AB512" s="66">
        <v>2026</v>
      </c>
      <c r="AC512" s="72">
        <v>19</v>
      </c>
      <c r="AD512" s="66">
        <f ca="1">IF(ISERROR(VLOOKUP(Table1[[#This Row],[item]],INDIRECT("'"&amp;Table1[[#This Row],[sheet]]&amp;"'!$A$8:$T$42"),Table1[[#This Row],[r]],FALSE)),"",VLOOKUP(Table1[[#This Row],[item]],INDIRECT("'"&amp;Table1[[#This Row],[sheet]]&amp;"'!$A$8:$T$42"),Table1[[#This Row],[r]],FALSE))</f>
        <v>21383</v>
      </c>
      <c r="AE512" s="72">
        <f>IF(VLOOKUP(Table1[[#This Row],[sheet]],Prg!$A$7:$J$31,10,FALSE)="","",VLOOKUP(Table1[[#This Row],[sheet]],Prg!$A$7:$J$31,10,FALSE)*1)</f>
        <v>1</v>
      </c>
      <c r="AF512" s="72" t="str">
        <f>VLOOKUP(Table1[[#This Row],[sheet]],Prg!$A$7:$J$31,5,FALSE)</f>
        <v>BELGIUM</v>
      </c>
      <c r="AG512" s="72">
        <f>ROW()</f>
        <v>512</v>
      </c>
    </row>
    <row r="513" spans="24:33" hidden="1" x14ac:dyDescent="0.35">
      <c r="X513" s="66">
        <v>3</v>
      </c>
      <c r="Y513" s="66" t="s">
        <v>476</v>
      </c>
      <c r="Z513" s="66" t="s">
        <v>469</v>
      </c>
      <c r="AA513" s="66" t="str">
        <f>IF(OR(VLOOKUP(Table1[[#This Row],[sheet]],Prg!$A$7:$F$31,6,FALSE)=Prg!$O$2,VLOOKUP(Table1[[#This Row],[sheet]],Prg!$A$7:$F$31,6,FALSE)=Prg!$O$3),"Yes","No")</f>
        <v>Yes</v>
      </c>
      <c r="AB513" s="66">
        <v>2026</v>
      </c>
      <c r="AC513" s="72">
        <v>19</v>
      </c>
      <c r="AD513" s="66">
        <f ca="1">IF(ISERROR(VLOOKUP(Table1[[#This Row],[item]],INDIRECT("'"&amp;Table1[[#This Row],[sheet]]&amp;"'!$A$8:$T$42"),Table1[[#This Row],[r]],FALSE)),"",VLOOKUP(Table1[[#This Row],[item]],INDIRECT("'"&amp;Table1[[#This Row],[sheet]]&amp;"'!$A$8:$T$42"),Table1[[#This Row],[r]],FALSE))</f>
        <v>51080.5</v>
      </c>
      <c r="AE513" s="72">
        <f>IF(VLOOKUP(Table1[[#This Row],[sheet]],Prg!$A$7:$J$31,10,FALSE)="","",VLOOKUP(Table1[[#This Row],[sheet]],Prg!$A$7:$J$31,10,FALSE)*1)</f>
        <v>1</v>
      </c>
      <c r="AF513" s="72" t="str">
        <f>VLOOKUP(Table1[[#This Row],[sheet]],Prg!$A$7:$J$31,5,FALSE)</f>
        <v>BELGIUM</v>
      </c>
      <c r="AG513" s="72">
        <f>ROW()</f>
        <v>513</v>
      </c>
    </row>
    <row r="514" spans="24:33" hidden="1" x14ac:dyDescent="0.35">
      <c r="X514" s="66">
        <v>3</v>
      </c>
      <c r="Y514" s="66" t="s">
        <v>483</v>
      </c>
      <c r="Z514" s="66" t="s">
        <v>470</v>
      </c>
      <c r="AA514" s="66" t="str">
        <f>IF(OR(VLOOKUP(Table1[[#This Row],[sheet]],Prg!$A$7:$F$31,6,FALSE)=Prg!$O$2,VLOOKUP(Table1[[#This Row],[sheet]],Prg!$A$7:$F$31,6,FALSE)=Prg!$O$3),"Yes","No")</f>
        <v>Yes</v>
      </c>
      <c r="AB514" s="66">
        <v>2026</v>
      </c>
      <c r="AC514" s="72">
        <v>19</v>
      </c>
      <c r="AD514" s="66">
        <f ca="1">IF(ISERROR(VLOOKUP(Table1[[#This Row],[item]],INDIRECT("'"&amp;Table1[[#This Row],[sheet]]&amp;"'!$A$8:$T$42"),Table1[[#This Row],[r]],FALSE)),"",VLOOKUP(Table1[[#This Row],[item]],INDIRECT("'"&amp;Table1[[#This Row],[sheet]]&amp;"'!$A$8:$T$42"),Table1[[#This Row],[r]],FALSE))</f>
        <v>51080.5</v>
      </c>
      <c r="AE514" s="72">
        <f>IF(VLOOKUP(Table1[[#This Row],[sheet]],Prg!$A$7:$J$31,10,FALSE)="","",VLOOKUP(Table1[[#This Row],[sheet]],Prg!$A$7:$J$31,10,FALSE)*1)</f>
        <v>1</v>
      </c>
      <c r="AF514" s="72" t="str">
        <f>VLOOKUP(Table1[[#This Row],[sheet]],Prg!$A$7:$J$31,5,FALSE)</f>
        <v>BELGIUM</v>
      </c>
      <c r="AG514" s="72">
        <f>ROW()</f>
        <v>514</v>
      </c>
    </row>
    <row r="515" spans="24:33" hidden="1" x14ac:dyDescent="0.35">
      <c r="X515" s="66">
        <v>3</v>
      </c>
      <c r="Y515" s="66" t="s">
        <v>484</v>
      </c>
      <c r="Z515" s="66" t="s">
        <v>471</v>
      </c>
      <c r="AA515" s="66" t="str">
        <f>IF(OR(VLOOKUP(Table1[[#This Row],[sheet]],Prg!$A$7:$F$31,6,FALSE)=Prg!$O$2,VLOOKUP(Table1[[#This Row],[sheet]],Prg!$A$7:$F$31,6,FALSE)=Prg!$O$3),"Yes","No")</f>
        <v>Yes</v>
      </c>
      <c r="AB515" s="66">
        <v>2026</v>
      </c>
      <c r="AC515" s="72">
        <v>19</v>
      </c>
      <c r="AD515" s="66">
        <f ca="1">IF(ISERROR(VLOOKUP(Table1[[#This Row],[item]],INDIRECT("'"&amp;Table1[[#This Row],[sheet]]&amp;"'!$A$8:$T$42"),Table1[[#This Row],[r]],FALSE)),"",VLOOKUP(Table1[[#This Row],[item]],INDIRECT("'"&amp;Table1[[#This Row],[sheet]]&amp;"'!$A$8:$T$42"),Table1[[#This Row],[r]],FALSE))</f>
        <v>0</v>
      </c>
      <c r="AE515" s="72">
        <f>IF(VLOOKUP(Table1[[#This Row],[sheet]],Prg!$A$7:$J$31,10,FALSE)="","",VLOOKUP(Table1[[#This Row],[sheet]],Prg!$A$7:$J$31,10,FALSE)*1)</f>
        <v>1</v>
      </c>
      <c r="AF515" s="72" t="str">
        <f>VLOOKUP(Table1[[#This Row],[sheet]],Prg!$A$7:$J$31,5,FALSE)</f>
        <v>BELGIUM</v>
      </c>
      <c r="AG515" s="72">
        <f>ROW()</f>
        <v>515</v>
      </c>
    </row>
    <row r="516" spans="24:33" hidden="1" x14ac:dyDescent="0.35">
      <c r="X516" s="66">
        <v>3</v>
      </c>
      <c r="Y516" s="66" t="s">
        <v>485</v>
      </c>
      <c r="Z516" s="66" t="s">
        <v>472</v>
      </c>
      <c r="AA516" s="66" t="str">
        <f>IF(OR(VLOOKUP(Table1[[#This Row],[sheet]],Prg!$A$7:$F$31,6,FALSE)=Prg!$O$2,VLOOKUP(Table1[[#This Row],[sheet]],Prg!$A$7:$F$31,6,FALSE)=Prg!$O$3),"Yes","No")</f>
        <v>Yes</v>
      </c>
      <c r="AB516" s="66">
        <v>2026</v>
      </c>
      <c r="AC516" s="72">
        <v>19</v>
      </c>
      <c r="AD516" s="66">
        <f ca="1">IF(ISERROR(VLOOKUP(Table1[[#This Row],[item]],INDIRECT("'"&amp;Table1[[#This Row],[sheet]]&amp;"'!$A$8:$T$42"),Table1[[#This Row],[r]],FALSE)),"",VLOOKUP(Table1[[#This Row],[item]],INDIRECT("'"&amp;Table1[[#This Row],[sheet]]&amp;"'!$A$8:$T$42"),Table1[[#This Row],[r]],FALSE))</f>
        <v>0</v>
      </c>
      <c r="AE516" s="72">
        <f>IF(VLOOKUP(Table1[[#This Row],[sheet]],Prg!$A$7:$J$31,10,FALSE)="","",VLOOKUP(Table1[[#This Row],[sheet]],Prg!$A$7:$J$31,10,FALSE)*1)</f>
        <v>1</v>
      </c>
      <c r="AF516" s="72" t="str">
        <f>VLOOKUP(Table1[[#This Row],[sheet]],Prg!$A$7:$J$31,5,FALSE)</f>
        <v>BELGIUM</v>
      </c>
      <c r="AG516" s="72">
        <f>ROW()</f>
        <v>516</v>
      </c>
    </row>
    <row r="517" spans="24:33" hidden="1" x14ac:dyDescent="0.35">
      <c r="X517" s="66">
        <v>3</v>
      </c>
      <c r="Y517" s="66" t="s">
        <v>486</v>
      </c>
      <c r="Z517" s="66" t="s">
        <v>31</v>
      </c>
      <c r="AA517" s="66" t="str">
        <f>IF(OR(VLOOKUP(Table1[[#This Row],[sheet]],Prg!$A$7:$F$31,6,FALSE)=Prg!$O$2,VLOOKUP(Table1[[#This Row],[sheet]],Prg!$A$7:$F$31,6,FALSE)=Prg!$O$3),"Yes","No")</f>
        <v>Yes</v>
      </c>
      <c r="AB517" s="66">
        <v>2026</v>
      </c>
      <c r="AC517" s="72">
        <v>19</v>
      </c>
      <c r="AD517" s="66">
        <f ca="1">IF(ISERROR(VLOOKUP(Table1[[#This Row],[item]],INDIRECT("'"&amp;Table1[[#This Row],[sheet]]&amp;"'!$A$8:$T$42"),Table1[[#This Row],[r]],FALSE)),"",VLOOKUP(Table1[[#This Row],[item]],INDIRECT("'"&amp;Table1[[#This Row],[sheet]]&amp;"'!$A$8:$T$42"),Table1[[#This Row],[r]],FALSE))</f>
        <v>0</v>
      </c>
      <c r="AE517" s="72">
        <f>IF(VLOOKUP(Table1[[#This Row],[sheet]],Prg!$A$7:$J$31,10,FALSE)="","",VLOOKUP(Table1[[#This Row],[sheet]],Prg!$A$7:$J$31,10,FALSE)*1)</f>
        <v>1</v>
      </c>
      <c r="AF517" s="72" t="str">
        <f>VLOOKUP(Table1[[#This Row],[sheet]],Prg!$A$7:$J$31,5,FALSE)</f>
        <v>BELGIUM</v>
      </c>
      <c r="AG517" s="72">
        <f>ROW()</f>
        <v>517</v>
      </c>
    </row>
    <row r="518" spans="24:33" hidden="1" x14ac:dyDescent="0.35">
      <c r="X518" s="66">
        <v>3</v>
      </c>
      <c r="Y518" s="70" t="s">
        <v>487</v>
      </c>
      <c r="Z518" s="70" t="s">
        <v>12</v>
      </c>
      <c r="AA518" s="70" t="str">
        <f>IF(OR(VLOOKUP(Table1[[#This Row],[sheet]],Prg!$A$7:$F$31,6,FALSE)=Prg!$O$2,VLOOKUP(Table1[[#This Row],[sheet]],Prg!$A$7:$F$31,6,FALSE)=Prg!$O$3),"Yes","No")</f>
        <v>Yes</v>
      </c>
      <c r="AB518" s="70" t="s">
        <v>2</v>
      </c>
      <c r="AC518" s="72">
        <v>20</v>
      </c>
      <c r="AD518" s="66">
        <f ca="1">IF(ISERROR(VLOOKUP(Table1[[#This Row],[item]],INDIRECT("'"&amp;Table1[[#This Row],[sheet]]&amp;"'!$A$8:$T$42"),Table1[[#This Row],[r]],FALSE)),"",VLOOKUP(Table1[[#This Row],[item]],INDIRECT("'"&amp;Table1[[#This Row],[sheet]]&amp;"'!$A$8:$T$42"),Table1[[#This Row],[r]],FALSE))</f>
        <v>20020</v>
      </c>
      <c r="AE518" s="72">
        <f>IF(VLOOKUP(Table1[[#This Row],[sheet]],Prg!$A$7:$J$31,10,FALSE)="","",VLOOKUP(Table1[[#This Row],[sheet]],Prg!$A$7:$J$31,10,FALSE)*1)</f>
        <v>1</v>
      </c>
      <c r="AF518" s="72" t="str">
        <f>VLOOKUP(Table1[[#This Row],[sheet]],Prg!$A$7:$J$31,5,FALSE)</f>
        <v>BELGIUM</v>
      </c>
      <c r="AG518" s="72">
        <f>ROW()</f>
        <v>518</v>
      </c>
    </row>
    <row r="519" spans="24:33" hidden="1" x14ac:dyDescent="0.35">
      <c r="X519" s="66">
        <v>3</v>
      </c>
      <c r="Y519" s="66" t="s">
        <v>488</v>
      </c>
      <c r="Z519" s="66" t="s">
        <v>13</v>
      </c>
      <c r="AA519" s="66" t="str">
        <f>IF(OR(VLOOKUP(Table1[[#This Row],[sheet]],Prg!$A$7:$F$31,6,FALSE)=Prg!$O$2,VLOOKUP(Table1[[#This Row],[sheet]],Prg!$A$7:$F$31,6,FALSE)=Prg!$O$3),"Yes","No")</f>
        <v>Yes</v>
      </c>
      <c r="AB519" s="66" t="s">
        <v>2</v>
      </c>
      <c r="AC519" s="72">
        <v>20</v>
      </c>
      <c r="AD519" s="66">
        <f ca="1">IF(ISERROR(VLOOKUP(Table1[[#This Row],[item]],INDIRECT("'"&amp;Table1[[#This Row],[sheet]]&amp;"'!$A$8:$T$42"),Table1[[#This Row],[r]],FALSE)),"",VLOOKUP(Table1[[#This Row],[item]],INDIRECT("'"&amp;Table1[[#This Row],[sheet]]&amp;"'!$A$8:$T$42"),Table1[[#This Row],[r]],FALSE))</f>
        <v>0</v>
      </c>
      <c r="AE519" s="72">
        <f>IF(VLOOKUP(Table1[[#This Row],[sheet]],Prg!$A$7:$J$31,10,FALSE)="","",VLOOKUP(Table1[[#This Row],[sheet]],Prg!$A$7:$J$31,10,FALSE)*1)</f>
        <v>1</v>
      </c>
      <c r="AF519" s="72" t="str">
        <f>VLOOKUP(Table1[[#This Row],[sheet]],Prg!$A$7:$J$31,5,FALSE)</f>
        <v>BELGIUM</v>
      </c>
      <c r="AG519" s="72">
        <f>ROW()</f>
        <v>519</v>
      </c>
    </row>
    <row r="520" spans="24:33" hidden="1" x14ac:dyDescent="0.35">
      <c r="X520" s="66">
        <v>3</v>
      </c>
      <c r="Y520" s="66" t="s">
        <v>489</v>
      </c>
      <c r="Z520" s="66" t="s">
        <v>14</v>
      </c>
      <c r="AA520" s="66" t="str">
        <f>IF(OR(VLOOKUP(Table1[[#This Row],[sheet]],Prg!$A$7:$F$31,6,FALSE)=Prg!$O$2,VLOOKUP(Table1[[#This Row],[sheet]],Prg!$A$7:$F$31,6,FALSE)=Prg!$O$3),"Yes","No")</f>
        <v>Yes</v>
      </c>
      <c r="AB520" s="66" t="s">
        <v>2</v>
      </c>
      <c r="AC520" s="72">
        <v>20</v>
      </c>
      <c r="AD520" s="66">
        <f ca="1">IF(ISERROR(VLOOKUP(Table1[[#This Row],[item]],INDIRECT("'"&amp;Table1[[#This Row],[sheet]]&amp;"'!$A$8:$T$42"),Table1[[#This Row],[r]],FALSE)),"",VLOOKUP(Table1[[#This Row],[item]],INDIRECT("'"&amp;Table1[[#This Row],[sheet]]&amp;"'!$A$8:$T$42"),Table1[[#This Row],[r]],FALSE))</f>
        <v>20020</v>
      </c>
      <c r="AE520" s="72">
        <f>IF(VLOOKUP(Table1[[#This Row],[sheet]],Prg!$A$7:$J$31,10,FALSE)="","",VLOOKUP(Table1[[#This Row],[sheet]],Prg!$A$7:$J$31,10,FALSE)*1)</f>
        <v>1</v>
      </c>
      <c r="AF520" s="72" t="str">
        <f>VLOOKUP(Table1[[#This Row],[sheet]],Prg!$A$7:$J$31,5,FALSE)</f>
        <v>BELGIUM</v>
      </c>
      <c r="AG520" s="72">
        <f>ROW()</f>
        <v>520</v>
      </c>
    </row>
    <row r="521" spans="24:33" hidden="1" x14ac:dyDescent="0.35">
      <c r="X521" s="66">
        <v>3</v>
      </c>
      <c r="Y521" s="66" t="s">
        <v>490</v>
      </c>
      <c r="Z521" s="66" t="s">
        <v>464</v>
      </c>
      <c r="AA521" s="66" t="str">
        <f>IF(OR(VLOOKUP(Table1[[#This Row],[sheet]],Prg!$A$7:$F$31,6,FALSE)=Prg!$O$2,VLOOKUP(Table1[[#This Row],[sheet]],Prg!$A$7:$F$31,6,FALSE)=Prg!$O$3),"Yes","No")</f>
        <v>Yes</v>
      </c>
      <c r="AB521" s="66" t="s">
        <v>2</v>
      </c>
      <c r="AC521" s="72">
        <v>20</v>
      </c>
      <c r="AD521" s="66">
        <f ca="1">IF(ISERROR(VLOOKUP(Table1[[#This Row],[item]],INDIRECT("'"&amp;Table1[[#This Row],[sheet]]&amp;"'!$A$8:$T$42"),Table1[[#This Row],[r]],FALSE)),"",VLOOKUP(Table1[[#This Row],[item]],INDIRECT("'"&amp;Table1[[#This Row],[sheet]]&amp;"'!$A$8:$T$42"),Table1[[#This Row],[r]],FALSE))</f>
        <v>0</v>
      </c>
      <c r="AE521" s="72">
        <f>IF(VLOOKUP(Table1[[#This Row],[sheet]],Prg!$A$7:$J$31,10,FALSE)="","",VLOOKUP(Table1[[#This Row],[sheet]],Prg!$A$7:$J$31,10,FALSE)*1)</f>
        <v>1</v>
      </c>
      <c r="AF521" s="72" t="str">
        <f>VLOOKUP(Table1[[#This Row],[sheet]],Prg!$A$7:$J$31,5,FALSE)</f>
        <v>BELGIUM</v>
      </c>
      <c r="AG521" s="72">
        <f>ROW()</f>
        <v>521</v>
      </c>
    </row>
    <row r="522" spans="24:33" hidden="1" x14ac:dyDescent="0.35">
      <c r="X522" s="66">
        <v>3</v>
      </c>
      <c r="Y522" s="66" t="s">
        <v>491</v>
      </c>
      <c r="Z522" s="66" t="s">
        <v>15</v>
      </c>
      <c r="AA522" s="66" t="str">
        <f>IF(OR(VLOOKUP(Table1[[#This Row],[sheet]],Prg!$A$7:$F$31,6,FALSE)=Prg!$O$2,VLOOKUP(Table1[[#This Row],[sheet]],Prg!$A$7:$F$31,6,FALSE)=Prg!$O$3),"Yes","No")</f>
        <v>Yes</v>
      </c>
      <c r="AB522" s="66" t="s">
        <v>2</v>
      </c>
      <c r="AC522" s="72">
        <v>20</v>
      </c>
      <c r="AD522" s="66">
        <f ca="1">IF(ISERROR(VLOOKUP(Table1[[#This Row],[item]],INDIRECT("'"&amp;Table1[[#This Row],[sheet]]&amp;"'!$A$8:$T$42"),Table1[[#This Row],[r]],FALSE)),"",VLOOKUP(Table1[[#This Row],[item]],INDIRECT("'"&amp;Table1[[#This Row],[sheet]]&amp;"'!$A$8:$T$42"),Table1[[#This Row],[r]],FALSE))</f>
        <v>0</v>
      </c>
      <c r="AE522" s="72">
        <f>IF(VLOOKUP(Table1[[#This Row],[sheet]],Prg!$A$7:$J$31,10,FALSE)="","",VLOOKUP(Table1[[#This Row],[sheet]],Prg!$A$7:$J$31,10,FALSE)*1)</f>
        <v>1</v>
      </c>
      <c r="AF522" s="72" t="str">
        <f>VLOOKUP(Table1[[#This Row],[sheet]],Prg!$A$7:$J$31,5,FALSE)</f>
        <v>BELGIUM</v>
      </c>
      <c r="AG522" s="72">
        <f>ROW()</f>
        <v>522</v>
      </c>
    </row>
    <row r="523" spans="24:33" hidden="1" x14ac:dyDescent="0.35">
      <c r="X523" s="66">
        <v>3</v>
      </c>
      <c r="Y523" s="66" t="s">
        <v>492</v>
      </c>
      <c r="Z523" s="66" t="s">
        <v>16</v>
      </c>
      <c r="AA523" s="66" t="str">
        <f>IF(OR(VLOOKUP(Table1[[#This Row],[sheet]],Prg!$A$7:$F$31,6,FALSE)=Prg!$O$2,VLOOKUP(Table1[[#This Row],[sheet]],Prg!$A$7:$F$31,6,FALSE)=Prg!$O$3),"Yes","No")</f>
        <v>Yes</v>
      </c>
      <c r="AB523" s="66" t="s">
        <v>2</v>
      </c>
      <c r="AC523" s="72">
        <v>20</v>
      </c>
      <c r="AD523" s="66">
        <f ca="1">IF(ISERROR(VLOOKUP(Table1[[#This Row],[item]],INDIRECT("'"&amp;Table1[[#This Row],[sheet]]&amp;"'!$A$8:$T$42"),Table1[[#This Row],[r]],FALSE)),"",VLOOKUP(Table1[[#This Row],[item]],INDIRECT("'"&amp;Table1[[#This Row],[sheet]]&amp;"'!$A$8:$T$42"),Table1[[#This Row],[r]],FALSE))</f>
        <v>0</v>
      </c>
      <c r="AE523" s="72">
        <f>IF(VLOOKUP(Table1[[#This Row],[sheet]],Prg!$A$7:$J$31,10,FALSE)="","",VLOOKUP(Table1[[#This Row],[sheet]],Prg!$A$7:$J$31,10,FALSE)*1)</f>
        <v>1</v>
      </c>
      <c r="AF523" s="72" t="str">
        <f>VLOOKUP(Table1[[#This Row],[sheet]],Prg!$A$7:$J$31,5,FALSE)</f>
        <v>BELGIUM</v>
      </c>
      <c r="AG523" s="72">
        <f>ROW()</f>
        <v>523</v>
      </c>
    </row>
    <row r="524" spans="24:33" hidden="1" x14ac:dyDescent="0.35">
      <c r="X524" s="66">
        <v>3</v>
      </c>
      <c r="Y524" s="66" t="s">
        <v>493</v>
      </c>
      <c r="Z524" s="66" t="s">
        <v>17</v>
      </c>
      <c r="AA524" s="66" t="str">
        <f>IF(OR(VLOOKUP(Table1[[#This Row],[sheet]],Prg!$A$7:$F$31,6,FALSE)=Prg!$O$2,VLOOKUP(Table1[[#This Row],[sheet]],Prg!$A$7:$F$31,6,FALSE)=Prg!$O$3),"Yes","No")</f>
        <v>Yes</v>
      </c>
      <c r="AB524" s="66" t="s">
        <v>2</v>
      </c>
      <c r="AC524" s="72">
        <v>20</v>
      </c>
      <c r="AD524" s="66">
        <f ca="1">IF(ISERROR(VLOOKUP(Table1[[#This Row],[item]],INDIRECT("'"&amp;Table1[[#This Row],[sheet]]&amp;"'!$A$8:$T$42"),Table1[[#This Row],[r]],FALSE)),"",VLOOKUP(Table1[[#This Row],[item]],INDIRECT("'"&amp;Table1[[#This Row],[sheet]]&amp;"'!$A$8:$T$42"),Table1[[#This Row],[r]],FALSE))</f>
        <v>0</v>
      </c>
      <c r="AE524" s="72">
        <f>IF(VLOOKUP(Table1[[#This Row],[sheet]],Prg!$A$7:$J$31,10,FALSE)="","",VLOOKUP(Table1[[#This Row],[sheet]],Prg!$A$7:$J$31,10,FALSE)*1)</f>
        <v>1</v>
      </c>
      <c r="AF524" s="72" t="str">
        <f>VLOOKUP(Table1[[#This Row],[sheet]],Prg!$A$7:$J$31,5,FALSE)</f>
        <v>BELGIUM</v>
      </c>
      <c r="AG524" s="72">
        <f>ROW()</f>
        <v>524</v>
      </c>
    </row>
    <row r="525" spans="24:33" hidden="1" x14ac:dyDescent="0.35">
      <c r="X525" s="66">
        <v>3</v>
      </c>
      <c r="Y525" s="66" t="s">
        <v>494</v>
      </c>
      <c r="Z525" s="66" t="s">
        <v>465</v>
      </c>
      <c r="AA525" s="66" t="str">
        <f>IF(OR(VLOOKUP(Table1[[#This Row],[sheet]],Prg!$A$7:$F$31,6,FALSE)=Prg!$O$2,VLOOKUP(Table1[[#This Row],[sheet]],Prg!$A$7:$F$31,6,FALSE)=Prg!$O$3),"Yes","No")</f>
        <v>Yes</v>
      </c>
      <c r="AB525" s="66" t="s">
        <v>2</v>
      </c>
      <c r="AC525" s="72">
        <v>20</v>
      </c>
      <c r="AD525" s="66">
        <f ca="1">IF(ISERROR(VLOOKUP(Table1[[#This Row],[item]],INDIRECT("'"&amp;Table1[[#This Row],[sheet]]&amp;"'!$A$8:$T$42"),Table1[[#This Row],[r]],FALSE)),"",VLOOKUP(Table1[[#This Row],[item]],INDIRECT("'"&amp;Table1[[#This Row],[sheet]]&amp;"'!$A$8:$T$42"),Table1[[#This Row],[r]],FALSE))</f>
        <v>0</v>
      </c>
      <c r="AE525" s="72">
        <f>IF(VLOOKUP(Table1[[#This Row],[sheet]],Prg!$A$7:$J$31,10,FALSE)="","",VLOOKUP(Table1[[#This Row],[sheet]],Prg!$A$7:$J$31,10,FALSE)*1)</f>
        <v>1</v>
      </c>
      <c r="AF525" s="72" t="str">
        <f>VLOOKUP(Table1[[#This Row],[sheet]],Prg!$A$7:$J$31,5,FALSE)</f>
        <v>BELGIUM</v>
      </c>
      <c r="AG525" s="72">
        <f>ROW()</f>
        <v>525</v>
      </c>
    </row>
    <row r="526" spans="24:33" hidden="1" x14ac:dyDescent="0.35">
      <c r="X526" s="66">
        <v>3</v>
      </c>
      <c r="Y526" s="66" t="s">
        <v>495</v>
      </c>
      <c r="Z526" s="66" t="s">
        <v>18</v>
      </c>
      <c r="AA526" s="66" t="str">
        <f>IF(OR(VLOOKUP(Table1[[#This Row],[sheet]],Prg!$A$7:$F$31,6,FALSE)=Prg!$O$2,VLOOKUP(Table1[[#This Row],[sheet]],Prg!$A$7:$F$31,6,FALSE)=Prg!$O$3),"Yes","No")</f>
        <v>Yes</v>
      </c>
      <c r="AB526" s="66" t="s">
        <v>2</v>
      </c>
      <c r="AC526" s="72">
        <v>20</v>
      </c>
      <c r="AD526" s="66">
        <f ca="1">IF(ISERROR(VLOOKUP(Table1[[#This Row],[item]],INDIRECT("'"&amp;Table1[[#This Row],[sheet]]&amp;"'!$A$8:$T$42"),Table1[[#This Row],[r]],FALSE)),"",VLOOKUP(Table1[[#This Row],[item]],INDIRECT("'"&amp;Table1[[#This Row],[sheet]]&amp;"'!$A$8:$T$42"),Table1[[#This Row],[r]],FALSE))</f>
        <v>0</v>
      </c>
      <c r="AE526" s="72">
        <f>IF(VLOOKUP(Table1[[#This Row],[sheet]],Prg!$A$7:$J$31,10,FALSE)="","",VLOOKUP(Table1[[#This Row],[sheet]],Prg!$A$7:$J$31,10,FALSE)*1)</f>
        <v>1</v>
      </c>
      <c r="AF526" s="72" t="str">
        <f>VLOOKUP(Table1[[#This Row],[sheet]],Prg!$A$7:$J$31,5,FALSE)</f>
        <v>BELGIUM</v>
      </c>
      <c r="AG526" s="72">
        <f>ROW()</f>
        <v>526</v>
      </c>
    </row>
    <row r="527" spans="24:33" hidden="1" x14ac:dyDescent="0.35">
      <c r="X527" s="66">
        <v>3</v>
      </c>
      <c r="Y527" s="66" t="s">
        <v>496</v>
      </c>
      <c r="Z527" s="66" t="s">
        <v>19</v>
      </c>
      <c r="AA527" s="66" t="str">
        <f>IF(OR(VLOOKUP(Table1[[#This Row],[sheet]],Prg!$A$7:$F$31,6,FALSE)=Prg!$O$2,VLOOKUP(Table1[[#This Row],[sheet]],Prg!$A$7:$F$31,6,FALSE)=Prg!$O$3),"Yes","No")</f>
        <v>Yes</v>
      </c>
      <c r="AB527" s="66" t="s">
        <v>2</v>
      </c>
      <c r="AC527" s="72">
        <v>20</v>
      </c>
      <c r="AD527" s="66">
        <f ca="1">IF(ISERROR(VLOOKUP(Table1[[#This Row],[item]],INDIRECT("'"&amp;Table1[[#This Row],[sheet]]&amp;"'!$A$8:$T$42"),Table1[[#This Row],[r]],FALSE)),"",VLOOKUP(Table1[[#This Row],[item]],INDIRECT("'"&amp;Table1[[#This Row],[sheet]]&amp;"'!$A$8:$T$42"),Table1[[#This Row],[r]],FALSE))</f>
        <v>0</v>
      </c>
      <c r="AE527" s="72">
        <f>IF(VLOOKUP(Table1[[#This Row],[sheet]],Prg!$A$7:$J$31,10,FALSE)="","",VLOOKUP(Table1[[#This Row],[sheet]],Prg!$A$7:$J$31,10,FALSE)*1)</f>
        <v>1</v>
      </c>
      <c r="AF527" s="72" t="str">
        <f>VLOOKUP(Table1[[#This Row],[sheet]],Prg!$A$7:$J$31,5,FALSE)</f>
        <v>BELGIUM</v>
      </c>
      <c r="AG527" s="72">
        <f>ROW()</f>
        <v>527</v>
      </c>
    </row>
    <row r="528" spans="24:33" hidden="1" x14ac:dyDescent="0.35">
      <c r="X528" s="66">
        <v>3</v>
      </c>
      <c r="Y528" s="66" t="s">
        <v>497</v>
      </c>
      <c r="Z528" s="66" t="s">
        <v>20</v>
      </c>
      <c r="AA528" s="66" t="str">
        <f>IF(OR(VLOOKUP(Table1[[#This Row],[sheet]],Prg!$A$7:$F$31,6,FALSE)=Prg!$O$2,VLOOKUP(Table1[[#This Row],[sheet]],Prg!$A$7:$F$31,6,FALSE)=Prg!$O$3),"Yes","No")</f>
        <v>Yes</v>
      </c>
      <c r="AB528" s="66" t="s">
        <v>2</v>
      </c>
      <c r="AC528" s="72">
        <v>20</v>
      </c>
      <c r="AD528" s="66">
        <f ca="1">IF(ISERROR(VLOOKUP(Table1[[#This Row],[item]],INDIRECT("'"&amp;Table1[[#This Row],[sheet]]&amp;"'!$A$8:$T$42"),Table1[[#This Row],[r]],FALSE)),"",VLOOKUP(Table1[[#This Row],[item]],INDIRECT("'"&amp;Table1[[#This Row],[sheet]]&amp;"'!$A$8:$T$42"),Table1[[#This Row],[r]],FALSE))</f>
        <v>0</v>
      </c>
      <c r="AE528" s="72">
        <f>IF(VLOOKUP(Table1[[#This Row],[sheet]],Prg!$A$7:$J$31,10,FALSE)="","",VLOOKUP(Table1[[#This Row],[sheet]],Prg!$A$7:$J$31,10,FALSE)*1)</f>
        <v>1</v>
      </c>
      <c r="AF528" s="72" t="str">
        <f>VLOOKUP(Table1[[#This Row],[sheet]],Prg!$A$7:$J$31,5,FALSE)</f>
        <v>BELGIUM</v>
      </c>
      <c r="AG528" s="72">
        <f>ROW()</f>
        <v>528</v>
      </c>
    </row>
    <row r="529" spans="24:33" hidden="1" x14ac:dyDescent="0.35">
      <c r="X529" s="66">
        <v>3</v>
      </c>
      <c r="Y529" s="66" t="s">
        <v>498</v>
      </c>
      <c r="Z529" s="66" t="s">
        <v>466</v>
      </c>
      <c r="AA529" s="66" t="str">
        <f>IF(OR(VLOOKUP(Table1[[#This Row],[sheet]],Prg!$A$7:$F$31,6,FALSE)=Prg!$O$2,VLOOKUP(Table1[[#This Row],[sheet]],Prg!$A$7:$F$31,6,FALSE)=Prg!$O$3),"Yes","No")</f>
        <v>Yes</v>
      </c>
      <c r="AB529" s="66" t="s">
        <v>2</v>
      </c>
      <c r="AC529" s="72">
        <v>20</v>
      </c>
      <c r="AD529" s="66">
        <f ca="1">IF(ISERROR(VLOOKUP(Table1[[#This Row],[item]],INDIRECT("'"&amp;Table1[[#This Row],[sheet]]&amp;"'!$A$8:$T$42"),Table1[[#This Row],[r]],FALSE)),"",VLOOKUP(Table1[[#This Row],[item]],INDIRECT("'"&amp;Table1[[#This Row],[sheet]]&amp;"'!$A$8:$T$42"),Table1[[#This Row],[r]],FALSE))</f>
        <v>0</v>
      </c>
      <c r="AE529" s="72">
        <f>IF(VLOOKUP(Table1[[#This Row],[sheet]],Prg!$A$7:$J$31,10,FALSE)="","",VLOOKUP(Table1[[#This Row],[sheet]],Prg!$A$7:$J$31,10,FALSE)*1)</f>
        <v>1</v>
      </c>
      <c r="AF529" s="72" t="str">
        <f>VLOOKUP(Table1[[#This Row],[sheet]],Prg!$A$7:$J$31,5,FALSE)</f>
        <v>BELGIUM</v>
      </c>
      <c r="AG529" s="72">
        <f>ROW()</f>
        <v>529</v>
      </c>
    </row>
    <row r="530" spans="24:33" hidden="1" x14ac:dyDescent="0.35">
      <c r="X530" s="66">
        <v>3</v>
      </c>
      <c r="Y530" s="66" t="s">
        <v>499</v>
      </c>
      <c r="Z530" s="66" t="s">
        <v>21</v>
      </c>
      <c r="AA530" s="66" t="str">
        <f>IF(OR(VLOOKUP(Table1[[#This Row],[sheet]],Prg!$A$7:$F$31,6,FALSE)=Prg!$O$2,VLOOKUP(Table1[[#This Row],[sheet]],Prg!$A$7:$F$31,6,FALSE)=Prg!$O$3),"Yes","No")</f>
        <v>Yes</v>
      </c>
      <c r="AB530" s="66" t="s">
        <v>2</v>
      </c>
      <c r="AC530" s="72">
        <v>20</v>
      </c>
      <c r="AD530" s="66">
        <f ca="1">IF(ISERROR(VLOOKUP(Table1[[#This Row],[item]],INDIRECT("'"&amp;Table1[[#This Row],[sheet]]&amp;"'!$A$8:$T$42"),Table1[[#This Row],[r]],FALSE)),"",VLOOKUP(Table1[[#This Row],[item]],INDIRECT("'"&amp;Table1[[#This Row],[sheet]]&amp;"'!$A$8:$T$42"),Table1[[#This Row],[r]],FALSE))</f>
        <v>292673.5</v>
      </c>
      <c r="AE530" s="72">
        <f>IF(VLOOKUP(Table1[[#This Row],[sheet]],Prg!$A$7:$J$31,10,FALSE)="","",VLOOKUP(Table1[[#This Row],[sheet]],Prg!$A$7:$J$31,10,FALSE)*1)</f>
        <v>1</v>
      </c>
      <c r="AF530" s="72" t="str">
        <f>VLOOKUP(Table1[[#This Row],[sheet]],Prg!$A$7:$J$31,5,FALSE)</f>
        <v>BELGIUM</v>
      </c>
      <c r="AG530" s="72">
        <f>ROW()</f>
        <v>530</v>
      </c>
    </row>
    <row r="531" spans="24:33" hidden="1" x14ac:dyDescent="0.35">
      <c r="X531" s="66">
        <v>3</v>
      </c>
      <c r="Y531" s="66" t="s">
        <v>500</v>
      </c>
      <c r="Z531" s="66" t="s">
        <v>22</v>
      </c>
      <c r="AA531" s="66" t="str">
        <f>IF(OR(VLOOKUP(Table1[[#This Row],[sheet]],Prg!$A$7:$F$31,6,FALSE)=Prg!$O$2,VLOOKUP(Table1[[#This Row],[sheet]],Prg!$A$7:$F$31,6,FALSE)=Prg!$O$3),"Yes","No")</f>
        <v>Yes</v>
      </c>
      <c r="AB531" s="66" t="s">
        <v>2</v>
      </c>
      <c r="AC531" s="72">
        <v>20</v>
      </c>
      <c r="AD531" s="66">
        <f ca="1">IF(ISERROR(VLOOKUP(Table1[[#This Row],[item]],INDIRECT("'"&amp;Table1[[#This Row],[sheet]]&amp;"'!$A$8:$T$42"),Table1[[#This Row],[r]],FALSE)),"",VLOOKUP(Table1[[#This Row],[item]],INDIRECT("'"&amp;Table1[[#This Row],[sheet]]&amp;"'!$A$8:$T$42"),Table1[[#This Row],[r]],FALSE))</f>
        <v>2500</v>
      </c>
      <c r="AE531" s="72">
        <f>IF(VLOOKUP(Table1[[#This Row],[sheet]],Prg!$A$7:$J$31,10,FALSE)="","",VLOOKUP(Table1[[#This Row],[sheet]],Prg!$A$7:$J$31,10,FALSE)*1)</f>
        <v>1</v>
      </c>
      <c r="AF531" s="72" t="str">
        <f>VLOOKUP(Table1[[#This Row],[sheet]],Prg!$A$7:$J$31,5,FALSE)</f>
        <v>BELGIUM</v>
      </c>
      <c r="AG531" s="72">
        <f>ROW()</f>
        <v>531</v>
      </c>
    </row>
    <row r="532" spans="24:33" hidden="1" x14ac:dyDescent="0.35">
      <c r="X532" s="66">
        <v>3</v>
      </c>
      <c r="Y532" s="66" t="s">
        <v>501</v>
      </c>
      <c r="Z532" s="66" t="s">
        <v>23</v>
      </c>
      <c r="AA532" s="66" t="str">
        <f>IF(OR(VLOOKUP(Table1[[#This Row],[sheet]],Prg!$A$7:$F$31,6,FALSE)=Prg!$O$2,VLOOKUP(Table1[[#This Row],[sheet]],Prg!$A$7:$F$31,6,FALSE)=Prg!$O$3),"Yes","No")</f>
        <v>Yes</v>
      </c>
      <c r="AB532" s="66" t="s">
        <v>2</v>
      </c>
      <c r="AC532" s="72">
        <v>20</v>
      </c>
      <c r="AD532" s="66">
        <f ca="1">IF(ISERROR(VLOOKUP(Table1[[#This Row],[item]],INDIRECT("'"&amp;Table1[[#This Row],[sheet]]&amp;"'!$A$8:$T$42"),Table1[[#This Row],[r]],FALSE)),"",VLOOKUP(Table1[[#This Row],[item]],INDIRECT("'"&amp;Table1[[#This Row],[sheet]]&amp;"'!$A$8:$T$42"),Table1[[#This Row],[r]],FALSE))</f>
        <v>62845</v>
      </c>
      <c r="AE532" s="72">
        <f>IF(VLOOKUP(Table1[[#This Row],[sheet]],Prg!$A$7:$J$31,10,FALSE)="","",VLOOKUP(Table1[[#This Row],[sheet]],Prg!$A$7:$J$31,10,FALSE)*1)</f>
        <v>1</v>
      </c>
      <c r="AF532" s="72" t="str">
        <f>VLOOKUP(Table1[[#This Row],[sheet]],Prg!$A$7:$J$31,5,FALSE)</f>
        <v>BELGIUM</v>
      </c>
      <c r="AG532" s="72">
        <f>ROW()</f>
        <v>532</v>
      </c>
    </row>
    <row r="533" spans="24:33" hidden="1" x14ac:dyDescent="0.35">
      <c r="X533" s="66">
        <v>3</v>
      </c>
      <c r="Y533" s="66" t="s">
        <v>502</v>
      </c>
      <c r="Z533" s="66" t="s">
        <v>467</v>
      </c>
      <c r="AA533" s="66" t="str">
        <f>IF(OR(VLOOKUP(Table1[[#This Row],[sheet]],Prg!$A$7:$F$31,6,FALSE)=Prg!$O$2,VLOOKUP(Table1[[#This Row],[sheet]],Prg!$A$7:$F$31,6,FALSE)=Prg!$O$3),"Yes","No")</f>
        <v>Yes</v>
      </c>
      <c r="AB533" s="66" t="s">
        <v>2</v>
      </c>
      <c r="AC533" s="72">
        <v>20</v>
      </c>
      <c r="AD533" s="66">
        <f ca="1">IF(ISERROR(VLOOKUP(Table1[[#This Row],[item]],INDIRECT("'"&amp;Table1[[#This Row],[sheet]]&amp;"'!$A$8:$T$42"),Table1[[#This Row],[r]],FALSE)),"",VLOOKUP(Table1[[#This Row],[item]],INDIRECT("'"&amp;Table1[[#This Row],[sheet]]&amp;"'!$A$8:$T$42"),Table1[[#This Row],[r]],FALSE))</f>
        <v>227328.5</v>
      </c>
      <c r="AE533" s="72">
        <f>IF(VLOOKUP(Table1[[#This Row],[sheet]],Prg!$A$7:$J$31,10,FALSE)="","",VLOOKUP(Table1[[#This Row],[sheet]],Prg!$A$7:$J$31,10,FALSE)*1)</f>
        <v>1</v>
      </c>
      <c r="AF533" s="72" t="str">
        <f>VLOOKUP(Table1[[#This Row],[sheet]],Prg!$A$7:$J$31,5,FALSE)</f>
        <v>BELGIUM</v>
      </c>
      <c r="AG533" s="72">
        <f>ROW()</f>
        <v>533</v>
      </c>
    </row>
    <row r="534" spans="24:33" hidden="1" x14ac:dyDescent="0.35">
      <c r="X534" s="66">
        <v>3</v>
      </c>
      <c r="Y534" s="66" t="s">
        <v>473</v>
      </c>
      <c r="Z534" s="66" t="s">
        <v>1</v>
      </c>
      <c r="AA534" s="66" t="str">
        <f>IF(OR(VLOOKUP(Table1[[#This Row],[sheet]],Prg!$A$7:$F$31,6,FALSE)=Prg!$O$2,VLOOKUP(Table1[[#This Row],[sheet]],Prg!$A$7:$F$31,6,FALSE)=Prg!$O$3),"Yes","No")</f>
        <v>Yes</v>
      </c>
      <c r="AB534" s="66" t="s">
        <v>2</v>
      </c>
      <c r="AC534" s="72">
        <v>20</v>
      </c>
      <c r="AD534" s="66">
        <f ca="1">IF(ISERROR(VLOOKUP(Table1[[#This Row],[item]],INDIRECT("'"&amp;Table1[[#This Row],[sheet]]&amp;"'!$A$8:$T$42"),Table1[[#This Row],[r]],FALSE)),"",VLOOKUP(Table1[[#This Row],[item]],INDIRECT("'"&amp;Table1[[#This Row],[sheet]]&amp;"'!$A$8:$T$42"),Table1[[#This Row],[r]],FALSE))</f>
        <v>312693.5</v>
      </c>
      <c r="AE534" s="72">
        <f>IF(VLOOKUP(Table1[[#This Row],[sheet]],Prg!$A$7:$J$31,10,FALSE)="","",VLOOKUP(Table1[[#This Row],[sheet]],Prg!$A$7:$J$31,10,FALSE)*1)</f>
        <v>1</v>
      </c>
      <c r="AF534" s="72" t="str">
        <f>VLOOKUP(Table1[[#This Row],[sheet]],Prg!$A$7:$J$31,5,FALSE)</f>
        <v>BELGIUM</v>
      </c>
      <c r="AG534" s="72">
        <f>ROW()</f>
        <v>534</v>
      </c>
    </row>
    <row r="535" spans="24:33" hidden="1" x14ac:dyDescent="0.35">
      <c r="X535" s="66">
        <v>3</v>
      </c>
      <c r="Y535" s="66" t="s">
        <v>474</v>
      </c>
      <c r="Z535" s="66" t="s">
        <v>24</v>
      </c>
      <c r="AA535" s="66" t="str">
        <f>IF(OR(VLOOKUP(Table1[[#This Row],[sheet]],Prg!$A$7:$F$31,6,FALSE)=Prg!$O$2,VLOOKUP(Table1[[#This Row],[sheet]],Prg!$A$7:$F$31,6,FALSE)=Prg!$O$3),"Yes","No")</f>
        <v>Yes</v>
      </c>
      <c r="AB535" s="66" t="s">
        <v>2</v>
      </c>
      <c r="AC535" s="72">
        <v>20</v>
      </c>
      <c r="AD535" s="66">
        <f ca="1">IF(ISERROR(VLOOKUP(Table1[[#This Row],[item]],INDIRECT("'"&amp;Table1[[#This Row],[sheet]]&amp;"'!$A$8:$T$42"),Table1[[#This Row],[r]],FALSE)),"",VLOOKUP(Table1[[#This Row],[item]],INDIRECT("'"&amp;Table1[[#This Row],[sheet]]&amp;"'!$A$8:$T$42"),Table1[[#This Row],[r]],FALSE))</f>
        <v>2500</v>
      </c>
      <c r="AE535" s="72">
        <f>IF(VLOOKUP(Table1[[#This Row],[sheet]],Prg!$A$7:$J$31,10,FALSE)="","",VLOOKUP(Table1[[#This Row],[sheet]],Prg!$A$7:$J$31,10,FALSE)*1)</f>
        <v>1</v>
      </c>
      <c r="AF535" s="72" t="str">
        <f>VLOOKUP(Table1[[#This Row],[sheet]],Prg!$A$7:$J$31,5,FALSE)</f>
        <v>BELGIUM</v>
      </c>
      <c r="AG535" s="72">
        <f>ROW()</f>
        <v>535</v>
      </c>
    </row>
    <row r="536" spans="24:33" hidden="1" x14ac:dyDescent="0.35">
      <c r="X536" s="66">
        <v>3</v>
      </c>
      <c r="Y536" s="66" t="s">
        <v>477</v>
      </c>
      <c r="Z536" s="66" t="s">
        <v>25</v>
      </c>
      <c r="AA536" s="66" t="str">
        <f>IF(OR(VLOOKUP(Table1[[#This Row],[sheet]],Prg!$A$7:$F$31,6,FALSE)=Prg!$O$2,VLOOKUP(Table1[[#This Row],[sheet]],Prg!$A$7:$F$31,6,FALSE)=Prg!$O$3),"Yes","No")</f>
        <v>Yes</v>
      </c>
      <c r="AB536" s="66" t="s">
        <v>2</v>
      </c>
      <c r="AC536" s="72">
        <v>20</v>
      </c>
      <c r="AD536" s="66">
        <f ca="1">IF(ISERROR(VLOOKUP(Table1[[#This Row],[item]],INDIRECT("'"&amp;Table1[[#This Row],[sheet]]&amp;"'!$A$8:$T$42"),Table1[[#This Row],[r]],FALSE)),"",VLOOKUP(Table1[[#This Row],[item]],INDIRECT("'"&amp;Table1[[#This Row],[sheet]]&amp;"'!$A$8:$T$42"),Table1[[#This Row],[r]],FALSE))</f>
        <v>0</v>
      </c>
      <c r="AE536" s="72">
        <f>IF(VLOOKUP(Table1[[#This Row],[sheet]],Prg!$A$7:$J$31,10,FALSE)="","",VLOOKUP(Table1[[#This Row],[sheet]],Prg!$A$7:$J$31,10,FALSE)*1)</f>
        <v>1</v>
      </c>
      <c r="AF536" s="72" t="str">
        <f>VLOOKUP(Table1[[#This Row],[sheet]],Prg!$A$7:$J$31,5,FALSE)</f>
        <v>BELGIUM</v>
      </c>
      <c r="AG536" s="72">
        <f>ROW()</f>
        <v>536</v>
      </c>
    </row>
    <row r="537" spans="24:33" hidden="1" x14ac:dyDescent="0.35">
      <c r="X537" s="66">
        <v>3</v>
      </c>
      <c r="Y537" s="66" t="s">
        <v>478</v>
      </c>
      <c r="Z537" s="66" t="s">
        <v>26</v>
      </c>
      <c r="AA537" s="66" t="str">
        <f>IF(OR(VLOOKUP(Table1[[#This Row],[sheet]],Prg!$A$7:$F$31,6,FALSE)=Prg!$O$2,VLOOKUP(Table1[[#This Row],[sheet]],Prg!$A$7:$F$31,6,FALSE)=Prg!$O$3),"Yes","No")</f>
        <v>Yes</v>
      </c>
      <c r="AB537" s="66" t="s">
        <v>2</v>
      </c>
      <c r="AC537" s="72">
        <v>20</v>
      </c>
      <c r="AD537" s="66">
        <f ca="1">IF(ISERROR(VLOOKUP(Table1[[#This Row],[item]],INDIRECT("'"&amp;Table1[[#This Row],[sheet]]&amp;"'!$A$8:$T$42"),Table1[[#This Row],[r]],FALSE)),"",VLOOKUP(Table1[[#This Row],[item]],INDIRECT("'"&amp;Table1[[#This Row],[sheet]]&amp;"'!$A$8:$T$42"),Table1[[#This Row],[r]],FALSE))</f>
        <v>2500</v>
      </c>
      <c r="AE537" s="72">
        <f>IF(VLOOKUP(Table1[[#This Row],[sheet]],Prg!$A$7:$J$31,10,FALSE)="","",VLOOKUP(Table1[[#This Row],[sheet]],Prg!$A$7:$J$31,10,FALSE)*1)</f>
        <v>1</v>
      </c>
      <c r="AF537" s="72" t="str">
        <f>VLOOKUP(Table1[[#This Row],[sheet]],Prg!$A$7:$J$31,5,FALSE)</f>
        <v>BELGIUM</v>
      </c>
      <c r="AG537" s="72">
        <f>ROW()</f>
        <v>537</v>
      </c>
    </row>
    <row r="538" spans="24:33" hidden="1" x14ac:dyDescent="0.35">
      <c r="X538" s="66">
        <v>3</v>
      </c>
      <c r="Y538" s="66" t="s">
        <v>479</v>
      </c>
      <c r="Z538" s="66" t="s">
        <v>27</v>
      </c>
      <c r="AA538" s="66" t="str">
        <f>IF(OR(VLOOKUP(Table1[[#This Row],[sheet]],Prg!$A$7:$F$31,6,FALSE)=Prg!$O$2,VLOOKUP(Table1[[#This Row],[sheet]],Prg!$A$7:$F$31,6,FALSE)=Prg!$O$3),"Yes","No")</f>
        <v>Yes</v>
      </c>
      <c r="AB538" s="66" t="s">
        <v>2</v>
      </c>
      <c r="AC538" s="72">
        <v>20</v>
      </c>
      <c r="AD538" s="66">
        <f ca="1">IF(ISERROR(VLOOKUP(Table1[[#This Row],[item]],INDIRECT("'"&amp;Table1[[#This Row],[sheet]]&amp;"'!$A$8:$T$42"),Table1[[#This Row],[r]],FALSE)),"",VLOOKUP(Table1[[#This Row],[item]],INDIRECT("'"&amp;Table1[[#This Row],[sheet]]&amp;"'!$A$8:$T$42"),Table1[[#This Row],[r]],FALSE))</f>
        <v>0</v>
      </c>
      <c r="AE538" s="72">
        <f>IF(VLOOKUP(Table1[[#This Row],[sheet]],Prg!$A$7:$J$31,10,FALSE)="","",VLOOKUP(Table1[[#This Row],[sheet]],Prg!$A$7:$J$31,10,FALSE)*1)</f>
        <v>1</v>
      </c>
      <c r="AF538" s="72" t="str">
        <f>VLOOKUP(Table1[[#This Row],[sheet]],Prg!$A$7:$J$31,5,FALSE)</f>
        <v>BELGIUM</v>
      </c>
      <c r="AG538" s="72">
        <f>ROW()</f>
        <v>538</v>
      </c>
    </row>
    <row r="539" spans="24:33" hidden="1" x14ac:dyDescent="0.35">
      <c r="X539" s="66">
        <v>3</v>
      </c>
      <c r="Y539" s="66" t="s">
        <v>475</v>
      </c>
      <c r="Z539" s="66" t="s">
        <v>28</v>
      </c>
      <c r="AA539" s="66" t="str">
        <f>IF(OR(VLOOKUP(Table1[[#This Row],[sheet]],Prg!$A$7:$F$31,6,FALSE)=Prg!$O$2,VLOOKUP(Table1[[#This Row],[sheet]],Prg!$A$7:$F$31,6,FALSE)=Prg!$O$3),"Yes","No")</f>
        <v>Yes</v>
      </c>
      <c r="AB539" s="66" t="s">
        <v>2</v>
      </c>
      <c r="AC539" s="72">
        <v>20</v>
      </c>
      <c r="AD539" s="66">
        <f ca="1">IF(ISERROR(VLOOKUP(Table1[[#This Row],[item]],INDIRECT("'"&amp;Table1[[#This Row],[sheet]]&amp;"'!$A$8:$T$42"),Table1[[#This Row],[r]],FALSE)),"",VLOOKUP(Table1[[#This Row],[item]],INDIRECT("'"&amp;Table1[[#This Row],[sheet]]&amp;"'!$A$8:$T$42"),Table1[[#This Row],[r]],FALSE))</f>
        <v>82865</v>
      </c>
      <c r="AE539" s="72">
        <f>IF(VLOOKUP(Table1[[#This Row],[sheet]],Prg!$A$7:$J$31,10,FALSE)="","",VLOOKUP(Table1[[#This Row],[sheet]],Prg!$A$7:$J$31,10,FALSE)*1)</f>
        <v>1</v>
      </c>
      <c r="AF539" s="72" t="str">
        <f>VLOOKUP(Table1[[#This Row],[sheet]],Prg!$A$7:$J$31,5,FALSE)</f>
        <v>BELGIUM</v>
      </c>
      <c r="AG539" s="72">
        <f>ROW()</f>
        <v>539</v>
      </c>
    </row>
    <row r="540" spans="24:33" hidden="1" x14ac:dyDescent="0.35">
      <c r="X540" s="66">
        <v>3</v>
      </c>
      <c r="Y540" s="66" t="s">
        <v>480</v>
      </c>
      <c r="Z540" s="66" t="s">
        <v>29</v>
      </c>
      <c r="AA540" s="66" t="str">
        <f>IF(OR(VLOOKUP(Table1[[#This Row],[sheet]],Prg!$A$7:$F$31,6,FALSE)=Prg!$O$2,VLOOKUP(Table1[[#This Row],[sheet]],Prg!$A$7:$F$31,6,FALSE)=Prg!$O$3),"Yes","No")</f>
        <v>Yes</v>
      </c>
      <c r="AB540" s="66" t="s">
        <v>2</v>
      </c>
      <c r="AC540" s="72">
        <v>20</v>
      </c>
      <c r="AD540" s="66">
        <f ca="1">IF(ISERROR(VLOOKUP(Table1[[#This Row],[item]],INDIRECT("'"&amp;Table1[[#This Row],[sheet]]&amp;"'!$A$8:$T$42"),Table1[[#This Row],[r]],FALSE)),"",VLOOKUP(Table1[[#This Row],[item]],INDIRECT("'"&amp;Table1[[#This Row],[sheet]]&amp;"'!$A$8:$T$42"),Table1[[#This Row],[r]],FALSE))</f>
        <v>23610</v>
      </c>
      <c r="AE540" s="72">
        <f>IF(VLOOKUP(Table1[[#This Row],[sheet]],Prg!$A$7:$J$31,10,FALSE)="","",VLOOKUP(Table1[[#This Row],[sheet]],Prg!$A$7:$J$31,10,FALSE)*1)</f>
        <v>1</v>
      </c>
      <c r="AF540" s="72" t="str">
        <f>VLOOKUP(Table1[[#This Row],[sheet]],Prg!$A$7:$J$31,5,FALSE)</f>
        <v>BELGIUM</v>
      </c>
      <c r="AG540" s="72">
        <f>ROW()</f>
        <v>540</v>
      </c>
    </row>
    <row r="541" spans="24:33" hidden="1" x14ac:dyDescent="0.35">
      <c r="X541" s="66">
        <v>3</v>
      </c>
      <c r="Y541" s="66" t="s">
        <v>481</v>
      </c>
      <c r="Z541" s="66" t="s">
        <v>30</v>
      </c>
      <c r="AA541" s="66" t="str">
        <f>IF(OR(VLOOKUP(Table1[[#This Row],[sheet]],Prg!$A$7:$F$31,6,FALSE)=Prg!$O$2,VLOOKUP(Table1[[#This Row],[sheet]],Prg!$A$7:$F$31,6,FALSE)=Prg!$O$3),"Yes","No")</f>
        <v>Yes</v>
      </c>
      <c r="AB541" s="66" t="s">
        <v>2</v>
      </c>
      <c r="AC541" s="72">
        <v>20</v>
      </c>
      <c r="AD541" s="66">
        <f ca="1">IF(ISERROR(VLOOKUP(Table1[[#This Row],[item]],INDIRECT("'"&amp;Table1[[#This Row],[sheet]]&amp;"'!$A$8:$T$42"),Table1[[#This Row],[r]],FALSE)),"",VLOOKUP(Table1[[#This Row],[item]],INDIRECT("'"&amp;Table1[[#This Row],[sheet]]&amp;"'!$A$8:$T$42"),Table1[[#This Row],[r]],FALSE))</f>
        <v>0</v>
      </c>
      <c r="AE541" s="72">
        <f>IF(VLOOKUP(Table1[[#This Row],[sheet]],Prg!$A$7:$J$31,10,FALSE)="","",VLOOKUP(Table1[[#This Row],[sheet]],Prg!$A$7:$J$31,10,FALSE)*1)</f>
        <v>1</v>
      </c>
      <c r="AF541" s="72" t="str">
        <f>VLOOKUP(Table1[[#This Row],[sheet]],Prg!$A$7:$J$31,5,FALSE)</f>
        <v>BELGIUM</v>
      </c>
      <c r="AG541" s="72">
        <f>ROW()</f>
        <v>541</v>
      </c>
    </row>
    <row r="542" spans="24:33" hidden="1" x14ac:dyDescent="0.35">
      <c r="X542" s="66">
        <v>3</v>
      </c>
      <c r="Y542" s="66" t="s">
        <v>482</v>
      </c>
      <c r="Z542" s="66" t="s">
        <v>27</v>
      </c>
      <c r="AA542" s="66" t="str">
        <f>IF(OR(VLOOKUP(Table1[[#This Row],[sheet]],Prg!$A$7:$F$31,6,FALSE)=Prg!$O$2,VLOOKUP(Table1[[#This Row],[sheet]],Prg!$A$7:$F$31,6,FALSE)=Prg!$O$3),"Yes","No")</f>
        <v>Yes</v>
      </c>
      <c r="AB542" s="66" t="s">
        <v>2</v>
      </c>
      <c r="AC542" s="72">
        <v>20</v>
      </c>
      <c r="AD542" s="66">
        <f ca="1">IF(ISERROR(VLOOKUP(Table1[[#This Row],[item]],INDIRECT("'"&amp;Table1[[#This Row],[sheet]]&amp;"'!$A$8:$T$42"),Table1[[#This Row],[r]],FALSE)),"",VLOOKUP(Table1[[#This Row],[item]],INDIRECT("'"&amp;Table1[[#This Row],[sheet]]&amp;"'!$A$8:$T$42"),Table1[[#This Row],[r]],FALSE))</f>
        <v>59255</v>
      </c>
      <c r="AE542" s="72">
        <f>IF(VLOOKUP(Table1[[#This Row],[sheet]],Prg!$A$7:$J$31,10,FALSE)="","",VLOOKUP(Table1[[#This Row],[sheet]],Prg!$A$7:$J$31,10,FALSE)*1)</f>
        <v>1</v>
      </c>
      <c r="AF542" s="72" t="str">
        <f>VLOOKUP(Table1[[#This Row],[sheet]],Prg!$A$7:$J$31,5,FALSE)</f>
        <v>BELGIUM</v>
      </c>
      <c r="AG542" s="72">
        <f>ROW()</f>
        <v>542</v>
      </c>
    </row>
    <row r="543" spans="24:33" hidden="1" x14ac:dyDescent="0.35">
      <c r="X543" s="66">
        <v>3</v>
      </c>
      <c r="Y543" s="66" t="s">
        <v>476</v>
      </c>
      <c r="Z543" s="66" t="s">
        <v>469</v>
      </c>
      <c r="AA543" s="66" t="str">
        <f>IF(OR(VLOOKUP(Table1[[#This Row],[sheet]],Prg!$A$7:$F$31,6,FALSE)=Prg!$O$2,VLOOKUP(Table1[[#This Row],[sheet]],Prg!$A$7:$F$31,6,FALSE)=Prg!$O$3),"Yes","No")</f>
        <v>Yes</v>
      </c>
      <c r="AB543" s="66" t="s">
        <v>2</v>
      </c>
      <c r="AC543" s="72">
        <v>20</v>
      </c>
      <c r="AD543" s="66">
        <f ca="1">IF(ISERROR(VLOOKUP(Table1[[#This Row],[item]],INDIRECT("'"&amp;Table1[[#This Row],[sheet]]&amp;"'!$A$8:$T$42"),Table1[[#This Row],[r]],FALSE)),"",VLOOKUP(Table1[[#This Row],[item]],INDIRECT("'"&amp;Table1[[#This Row],[sheet]]&amp;"'!$A$8:$T$42"),Table1[[#This Row],[r]],FALSE))</f>
        <v>227328.5</v>
      </c>
      <c r="AE543" s="72">
        <f>IF(VLOOKUP(Table1[[#This Row],[sheet]],Prg!$A$7:$J$31,10,FALSE)="","",VLOOKUP(Table1[[#This Row],[sheet]],Prg!$A$7:$J$31,10,FALSE)*1)</f>
        <v>1</v>
      </c>
      <c r="AF543" s="72" t="str">
        <f>VLOOKUP(Table1[[#This Row],[sheet]],Prg!$A$7:$J$31,5,FALSE)</f>
        <v>BELGIUM</v>
      </c>
      <c r="AG543" s="72">
        <f>ROW()</f>
        <v>543</v>
      </c>
    </row>
    <row r="544" spans="24:33" hidden="1" x14ac:dyDescent="0.35">
      <c r="X544" s="66">
        <v>3</v>
      </c>
      <c r="Y544" s="66" t="s">
        <v>483</v>
      </c>
      <c r="Z544" s="66" t="s">
        <v>470</v>
      </c>
      <c r="AA544" s="66" t="str">
        <f>IF(OR(VLOOKUP(Table1[[#This Row],[sheet]],Prg!$A$7:$F$31,6,FALSE)=Prg!$O$2,VLOOKUP(Table1[[#This Row],[sheet]],Prg!$A$7:$F$31,6,FALSE)=Prg!$O$3),"Yes","No")</f>
        <v>Yes</v>
      </c>
      <c r="AB544" s="66" t="s">
        <v>2</v>
      </c>
      <c r="AC544" s="72">
        <v>20</v>
      </c>
      <c r="AD544" s="66">
        <f ca="1">IF(ISERROR(VLOOKUP(Table1[[#This Row],[item]],INDIRECT("'"&amp;Table1[[#This Row],[sheet]]&amp;"'!$A$8:$T$42"),Table1[[#This Row],[r]],FALSE)),"",VLOOKUP(Table1[[#This Row],[item]],INDIRECT("'"&amp;Table1[[#This Row],[sheet]]&amp;"'!$A$8:$T$42"),Table1[[#This Row],[r]],FALSE))</f>
        <v>227328.5</v>
      </c>
      <c r="AE544" s="72">
        <f>IF(VLOOKUP(Table1[[#This Row],[sheet]],Prg!$A$7:$J$31,10,FALSE)="","",VLOOKUP(Table1[[#This Row],[sheet]],Prg!$A$7:$J$31,10,FALSE)*1)</f>
        <v>1</v>
      </c>
      <c r="AF544" s="72" t="str">
        <f>VLOOKUP(Table1[[#This Row],[sheet]],Prg!$A$7:$J$31,5,FALSE)</f>
        <v>BELGIUM</v>
      </c>
      <c r="AG544" s="72">
        <f>ROW()</f>
        <v>544</v>
      </c>
    </row>
    <row r="545" spans="24:33" hidden="1" x14ac:dyDescent="0.35">
      <c r="X545" s="66">
        <v>3</v>
      </c>
      <c r="Y545" s="66" t="s">
        <v>484</v>
      </c>
      <c r="Z545" s="66" t="s">
        <v>471</v>
      </c>
      <c r="AA545" s="66" t="str">
        <f>IF(OR(VLOOKUP(Table1[[#This Row],[sheet]],Prg!$A$7:$F$31,6,FALSE)=Prg!$O$2,VLOOKUP(Table1[[#This Row],[sheet]],Prg!$A$7:$F$31,6,FALSE)=Prg!$O$3),"Yes","No")</f>
        <v>Yes</v>
      </c>
      <c r="AB545" s="66" t="s">
        <v>2</v>
      </c>
      <c r="AC545" s="72">
        <v>20</v>
      </c>
      <c r="AD545" s="66">
        <f ca="1">IF(ISERROR(VLOOKUP(Table1[[#This Row],[item]],INDIRECT("'"&amp;Table1[[#This Row],[sheet]]&amp;"'!$A$8:$T$42"),Table1[[#This Row],[r]],FALSE)),"",VLOOKUP(Table1[[#This Row],[item]],INDIRECT("'"&amp;Table1[[#This Row],[sheet]]&amp;"'!$A$8:$T$42"),Table1[[#This Row],[r]],FALSE))</f>
        <v>0</v>
      </c>
      <c r="AE545" s="72">
        <f>IF(VLOOKUP(Table1[[#This Row],[sheet]],Prg!$A$7:$J$31,10,FALSE)="","",VLOOKUP(Table1[[#This Row],[sheet]],Prg!$A$7:$J$31,10,FALSE)*1)</f>
        <v>1</v>
      </c>
      <c r="AF545" s="72" t="str">
        <f>VLOOKUP(Table1[[#This Row],[sheet]],Prg!$A$7:$J$31,5,FALSE)</f>
        <v>BELGIUM</v>
      </c>
      <c r="AG545" s="72">
        <f>ROW()</f>
        <v>545</v>
      </c>
    </row>
    <row r="546" spans="24:33" hidden="1" x14ac:dyDescent="0.35">
      <c r="X546" s="66">
        <v>3</v>
      </c>
      <c r="Y546" s="66" t="s">
        <v>485</v>
      </c>
      <c r="Z546" s="66" t="s">
        <v>472</v>
      </c>
      <c r="AA546" s="66" t="str">
        <f>IF(OR(VLOOKUP(Table1[[#This Row],[sheet]],Prg!$A$7:$F$31,6,FALSE)=Prg!$O$2,VLOOKUP(Table1[[#This Row],[sheet]],Prg!$A$7:$F$31,6,FALSE)=Prg!$O$3),"Yes","No")</f>
        <v>Yes</v>
      </c>
      <c r="AB546" s="66" t="s">
        <v>2</v>
      </c>
      <c r="AC546" s="72">
        <v>20</v>
      </c>
      <c r="AD546" s="66">
        <f ca="1">IF(ISERROR(VLOOKUP(Table1[[#This Row],[item]],INDIRECT("'"&amp;Table1[[#This Row],[sheet]]&amp;"'!$A$8:$T$42"),Table1[[#This Row],[r]],FALSE)),"",VLOOKUP(Table1[[#This Row],[item]],INDIRECT("'"&amp;Table1[[#This Row],[sheet]]&amp;"'!$A$8:$T$42"),Table1[[#This Row],[r]],FALSE))</f>
        <v>0</v>
      </c>
      <c r="AE546" s="72">
        <f>IF(VLOOKUP(Table1[[#This Row],[sheet]],Prg!$A$7:$J$31,10,FALSE)="","",VLOOKUP(Table1[[#This Row],[sheet]],Prg!$A$7:$J$31,10,FALSE)*1)</f>
        <v>1</v>
      </c>
      <c r="AF546" s="72" t="str">
        <f>VLOOKUP(Table1[[#This Row],[sheet]],Prg!$A$7:$J$31,5,FALSE)</f>
        <v>BELGIUM</v>
      </c>
      <c r="AG546" s="72">
        <f>ROW()</f>
        <v>546</v>
      </c>
    </row>
    <row r="547" spans="24:33" hidden="1" x14ac:dyDescent="0.35">
      <c r="X547" s="66">
        <v>3</v>
      </c>
      <c r="Y547" s="66" t="s">
        <v>486</v>
      </c>
      <c r="Z547" s="66" t="s">
        <v>31</v>
      </c>
      <c r="AA547" s="66" t="str">
        <f>IF(OR(VLOOKUP(Table1[[#This Row],[sheet]],Prg!$A$7:$F$31,6,FALSE)=Prg!$O$2,VLOOKUP(Table1[[#This Row],[sheet]],Prg!$A$7:$F$31,6,FALSE)=Prg!$O$3),"Yes","No")</f>
        <v>Yes</v>
      </c>
      <c r="AB547" s="66" t="s">
        <v>2</v>
      </c>
      <c r="AC547" s="72">
        <v>20</v>
      </c>
      <c r="AD547" s="66">
        <f ca="1">IF(ISERROR(VLOOKUP(Table1[[#This Row],[item]],INDIRECT("'"&amp;Table1[[#This Row],[sheet]]&amp;"'!$A$8:$T$42"),Table1[[#This Row],[r]],FALSE)),"",VLOOKUP(Table1[[#This Row],[item]],INDIRECT("'"&amp;Table1[[#This Row],[sheet]]&amp;"'!$A$8:$T$42"),Table1[[#This Row],[r]],FALSE))</f>
        <v>0</v>
      </c>
      <c r="AE547" s="72">
        <f>IF(VLOOKUP(Table1[[#This Row],[sheet]],Prg!$A$7:$J$31,10,FALSE)="","",VLOOKUP(Table1[[#This Row],[sheet]],Prg!$A$7:$J$31,10,FALSE)*1)</f>
        <v>1</v>
      </c>
      <c r="AF547" s="72" t="str">
        <f>VLOOKUP(Table1[[#This Row],[sheet]],Prg!$A$7:$J$31,5,FALSE)</f>
        <v>BELGIUM</v>
      </c>
      <c r="AG547" s="72">
        <f>ROW()</f>
        <v>547</v>
      </c>
    </row>
    <row r="548" spans="24:33" hidden="1" x14ac:dyDescent="0.35">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5">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5">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5">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5">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5">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5">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5">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5">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5">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5">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5">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5">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5">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5">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5">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5">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5">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5">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5">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5">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5">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5">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5">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5">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5">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5">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5">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5">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5">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5">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5">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5">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5">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5">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5">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5">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5">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5">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5">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5">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5">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5">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5">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5">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5">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5">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5">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5">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5">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5">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5">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5">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5">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5">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5">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5">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5">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5">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5">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5">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5">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5">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5">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5">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5">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5">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5">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5">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5">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5">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5">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5">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5">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5">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5">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5">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5">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5">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5">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5">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5">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5">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5">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5">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5">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5">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5">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5">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5">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5">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5">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5">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5">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5">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5">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5">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5">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5">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5">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5">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5">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5">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5">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5">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5">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5">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5">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5">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5">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5">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5">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5">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5">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5">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5">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5">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5">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5">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5">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5">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5">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5">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5">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5">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5">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5">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5">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5">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5">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5">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5">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5">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5">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5">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5">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5">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5">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5">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5">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5">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5">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5">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5">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5">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5">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5">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5">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5">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5">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5">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5">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5">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5">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5">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5">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5">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5">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5">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5">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5">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5">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5">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5">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5">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5">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5">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5">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5">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5">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5">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5">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5">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5">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5">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5">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5">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5">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5">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5">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5">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5">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5">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5">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5">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5">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5">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5">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5">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5">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5">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5">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5">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5">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5">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5">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5">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5">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5">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5">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5">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5">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5">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5">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5">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5">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5">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5">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5">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5">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5">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5">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5">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5">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5">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5">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5">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5">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5">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5">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5">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5">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5">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5">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5">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5">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5">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5">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5">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5">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5">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5">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5">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5">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5">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5">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5">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5">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5">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5">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5">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5">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5">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5">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5">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5">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5">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5">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5">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5">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5">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5">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5">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5">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5">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5">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5">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5">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5">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5">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5">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5">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5">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5">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5">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5">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5">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5">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5">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5">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5">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5">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5">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5">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5">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5">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5">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5">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5">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5">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5">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5">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5">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5">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5">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5">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5">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5">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5">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5">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5">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5">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5">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5">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5">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5">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5">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5">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5">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5">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5">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5">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5">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5">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5">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5">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5">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5">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5">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5">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5">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5">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5">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5">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5">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5">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5">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5">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5">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5">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5">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5">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5">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5">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5">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5">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5">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5">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5">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5">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5">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5">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5">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5">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5">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5">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5">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5">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5">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5">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5">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5">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5">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5">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5">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5">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5">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5">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5">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5">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5">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5">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5">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5">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5">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5">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5">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5">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5">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5">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5">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5">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5">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5">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5">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5">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5">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5">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5">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5">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5">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5">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5">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5">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5">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5">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5">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5">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5">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5">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5">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5">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5">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5">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5">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5">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5">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5">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5">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5">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5">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5">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5">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5">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5">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5">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5">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5">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5">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5">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5">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5">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5">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5">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5">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5">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5">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5">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5">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5">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5">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5">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5">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5">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5">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5">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5">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5">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5">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5">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5">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5">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5">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5">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5">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5">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5">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5">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5">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5">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5">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5">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5">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5">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5">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5">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5">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5">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5">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5">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5">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5">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5">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5">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5">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5">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5">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5">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5">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5">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5">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5">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5">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5">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5">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5">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5">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5">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5">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5">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5">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5">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5">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5">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5">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5">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5">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5">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5">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5">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5">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5">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5">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5">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5">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5">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5">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5">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5">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5">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5">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5">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5">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5">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5">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5">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5">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5">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5">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5">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5">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5">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5">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5">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5">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5">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5">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5">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5">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5">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5">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5">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5">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5">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5">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5">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5">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5">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5">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5">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5">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5">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5">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5">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5">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5">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5">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5">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5">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5">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5">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5">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5">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5">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5">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5">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5">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5">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5">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5">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5">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5">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5">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5">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5">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5">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5">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5">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5">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5">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5">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5">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5">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5">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5">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5">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5">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5">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5">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5">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5">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5">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5">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5">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5">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5">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5">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5">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5">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5">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5">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5">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5">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5">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5">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5">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5">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5">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5">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5">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5">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5">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5">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5">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5">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5">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5">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5">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5">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5">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5">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5">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5">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5">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5">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5">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5">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5">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5">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5">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5">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5">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5">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5">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5">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5">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5">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5">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5">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5">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5">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5">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5">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5">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5">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5">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5">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5">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5">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5">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5">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5">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5">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5">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5">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5">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5">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5">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5">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5">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5">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5">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5">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5">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5">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5">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5">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5">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5">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5">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5">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5">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5">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5">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5">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5">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5">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5">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5">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5">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5">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5">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5">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5">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5">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5">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5">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5">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5">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5">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5">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5">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5">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5">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5">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5">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5">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5">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5">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5">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5">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5">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5">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5">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5">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5">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5">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5">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5">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5">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5">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5">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5">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5">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5">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5">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5">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5">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5">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5">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5">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5">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5">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5">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5">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5">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5">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5">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5">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5">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5">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5">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5">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5">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5">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5">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5">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5">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5">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5">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5">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5">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5">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5">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5">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5">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5">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5">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5">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5">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5">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5">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5">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5">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5">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5">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5">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5">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5">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5">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5">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5">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5">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5">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5">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5">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5">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5">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5">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5">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5">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5">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5">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5">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5">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5">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5">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5">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5">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5">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5">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5">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5">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5">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5">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5">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5">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5">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5">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5">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5">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5">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5">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5">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5">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5">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5">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5">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5">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5">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5">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5">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5">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5">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5">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5">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5">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5">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5">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5">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5">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5">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5">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5">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5">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5">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5">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5">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5">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5">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5">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5">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5">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5">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5">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5">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5">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5">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5">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5">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5">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5">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5">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5">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5">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5">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5">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5">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5">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5">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5">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5">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5">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5">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5">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5">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5">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5">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5">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5">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5">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5">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5">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5">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5">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5">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5">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5">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5">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5">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5">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5">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5">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5">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5">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5">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5">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5">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5">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5">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5">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5">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5">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5">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5">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5">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5">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5">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5">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5">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5">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5">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5">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5">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5">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5">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5">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5">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5">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5">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5">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5">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5">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5">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5">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5">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5">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5">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5">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5">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5">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5">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5">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5">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5">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5">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5">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5">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5">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5">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5">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5">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5">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5">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5">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5">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5">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5">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5">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5">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5">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5">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5">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5">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5">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5">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5">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5">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5">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5">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5">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5">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5">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5">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5">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5">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5">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5">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5">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5">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baseColWidth="10" defaultColWidth="8.81640625" defaultRowHeight="14.5" x14ac:dyDescent="0.35"/>
  <cols>
    <col min="1" max="2" width="9.1796875" style="180"/>
    <col min="3" max="3" width="15" customWidth="1"/>
  </cols>
  <sheetData>
    <row r="1" spans="1:17" x14ac:dyDescent="0.35">
      <c r="A1" s="180">
        <f>ROUNDDOWN(((ROW()+41)/41),0)</f>
        <v>1</v>
      </c>
      <c r="B1" s="180">
        <f>COUNTIF(A$1:A1,A1)</f>
        <v>1</v>
      </c>
      <c r="C1" cm="1">
        <f t="array" aca="1" ref="C1" ca="1">INDIRECT("'"&amp;$A1&amp;"'!F"&amp;$B1+59)</f>
        <v>0</v>
      </c>
      <c r="D1" s="180" cm="1">
        <f t="array" aca="1" ref="D1" ca="1">INDIRECT("'"&amp;$A1&amp;"'!O"&amp;$B1+59)</f>
        <v>0</v>
      </c>
      <c r="E1" s="180" cm="1">
        <f t="array" aca="1" ref="E1" ca="1">INDIRECT("'"&amp;$A1&amp;"'!P"&amp;$B1+59)</f>
        <v>0</v>
      </c>
      <c r="F1" s="180" cm="1">
        <f t="array" aca="1" ref="F1" ca="1">INDIRECT("'"&amp;$A1&amp;"'!Q"&amp;$B1+59)</f>
        <v>0</v>
      </c>
      <c r="G1" s="180" cm="1">
        <f t="array" aca="1" ref="G1" ca="1">INDIRECT("'"&amp;$A1&amp;"'!R"&amp;$B1+59)</f>
        <v>0</v>
      </c>
      <c r="H1" s="180" cm="1">
        <f t="array" aca="1" ref="H1" ca="1">INDIRECT("'"&amp;$A1&amp;"'!S"&amp;$B1+59)</f>
        <v>0</v>
      </c>
      <c r="I1" s="180" cm="1">
        <f t="array" aca="1" ref="I1" ca="1">INDIRECT("'"&amp;$A1&amp;"'!t"&amp;$B1+59)</f>
        <v>0</v>
      </c>
      <c r="P1">
        <v>1</v>
      </c>
      <c r="Q1">
        <f>COUNTIF(A:A,P1)</f>
        <v>40</v>
      </c>
    </row>
    <row r="2" spans="1:17" x14ac:dyDescent="0.3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3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3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3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3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3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3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3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3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3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3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3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3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3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3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3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3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3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3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3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3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3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3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3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3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3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3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3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3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3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3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3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3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3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3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3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3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3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3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35">
      <c r="A41" s="180">
        <f t="shared" si="0"/>
        <v>2</v>
      </c>
      <c r="B41" s="180">
        <f>COUNTIF(A$1:A41,A41)</f>
        <v>1</v>
      </c>
      <c r="C41" s="180" cm="1">
        <f t="array" aca="1" ref="C41" ca="1">INDIRECT("'"&amp;A41&amp;"'!F"&amp;B41+59)</f>
        <v>0</v>
      </c>
      <c r="D41" s="180" cm="1">
        <f t="array" aca="1" ref="D41" ca="1">INDIRECT("'"&amp;$A41&amp;"'!O"&amp;$B41+59)</f>
        <v>0</v>
      </c>
      <c r="E41" s="180" cm="1">
        <f t="array" aca="1" ref="E41" ca="1">INDIRECT("'"&amp;$A41&amp;"'!P"&amp;$B41+59)</f>
        <v>0</v>
      </c>
      <c r="F41" s="180" cm="1">
        <f t="array" aca="1" ref="F41" ca="1">INDIRECT("'"&amp;$A41&amp;"'!Q"&amp;$B41+59)</f>
        <v>0</v>
      </c>
      <c r="G41" s="180" cm="1">
        <f t="array" aca="1" ref="G41" ca="1">INDIRECT("'"&amp;$A41&amp;"'!R"&amp;$B41+59)</f>
        <v>0</v>
      </c>
      <c r="H41" s="180" cm="1">
        <f t="array" aca="1" ref="H41" ca="1">INDIRECT("'"&amp;$A41&amp;"'!S"&amp;$B41+59)</f>
        <v>0</v>
      </c>
      <c r="I41" s="180" cm="1">
        <f t="array" aca="1" ref="I41" ca="1">INDIRECT("'"&amp;$A41&amp;"'!t"&amp;$B41+59)</f>
        <v>0</v>
      </c>
    </row>
    <row r="42" spans="1:9" x14ac:dyDescent="0.3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3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3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3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3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3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3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3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3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3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3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3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3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3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3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3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3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3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3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3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3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3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3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3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3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3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3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3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3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3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3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3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3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3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3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3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3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3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3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3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35">
      <c r="A82" s="180">
        <f t="shared" si="2"/>
        <v>3</v>
      </c>
      <c r="B82" s="180">
        <f>COUNTIF(A$1:A82,A82)</f>
        <v>1</v>
      </c>
      <c r="C82" s="180" cm="1">
        <f t="array" aca="1" ref="C82" ca="1">INDIRECT("'"&amp;A82&amp;"'!F"&amp;B82+59)</f>
        <v>0</v>
      </c>
      <c r="D82" s="180" cm="1">
        <f t="array" aca="1" ref="D82" ca="1">INDIRECT("'"&amp;$A82&amp;"'!O"&amp;$B82+59)</f>
        <v>0</v>
      </c>
      <c r="E82" s="180" cm="1">
        <f t="array" aca="1" ref="E82" ca="1">INDIRECT("'"&amp;$A82&amp;"'!P"&amp;$B82+59)</f>
        <v>0</v>
      </c>
      <c r="F82" s="180" cm="1">
        <f t="array" aca="1" ref="F82" ca="1">INDIRECT("'"&amp;$A82&amp;"'!Q"&amp;$B82+59)</f>
        <v>0</v>
      </c>
      <c r="G82" s="180" cm="1">
        <f t="array" aca="1" ref="G82" ca="1">INDIRECT("'"&amp;$A82&amp;"'!R"&amp;$B82+59)</f>
        <v>0</v>
      </c>
      <c r="H82" s="180" cm="1">
        <f t="array" aca="1" ref="H82" ca="1">INDIRECT("'"&amp;$A82&amp;"'!S"&amp;$B82+59)</f>
        <v>0</v>
      </c>
      <c r="I82" s="180" cm="1">
        <f t="array" aca="1" ref="I82" ca="1">INDIRECT("'"&amp;$A82&amp;"'!t"&amp;$B82+59)</f>
        <v>0</v>
      </c>
    </row>
    <row r="83" spans="1:9" x14ac:dyDescent="0.3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3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3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3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3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3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3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3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3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3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3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3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3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3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3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3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3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3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3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3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3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3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3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3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3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3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3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3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3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3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3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3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3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3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3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3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3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3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3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3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35">
      <c r="A123" s="180">
        <f t="shared" si="2"/>
        <v>4</v>
      </c>
      <c r="B123" s="180">
        <f>COUNTIF(A$1:A123,A123)</f>
        <v>1</v>
      </c>
      <c r="C123" s="180" cm="1">
        <f t="array" aca="1" ref="C123" ca="1">INDIRECT("'"&amp;A123&amp;"'!F"&amp;B123+59)</f>
        <v>0</v>
      </c>
      <c r="D123" s="180" cm="1">
        <f t="array" aca="1" ref="D123" ca="1">INDIRECT("'"&amp;$A123&amp;"'!O"&amp;$B123+59)</f>
        <v>0</v>
      </c>
      <c r="E123" s="180" cm="1">
        <f t="array" aca="1" ref="E123" ca="1">INDIRECT("'"&amp;$A123&amp;"'!P"&amp;$B123+59)</f>
        <v>0</v>
      </c>
      <c r="F123" s="180" cm="1">
        <f t="array" aca="1" ref="F123" ca="1">INDIRECT("'"&amp;$A123&amp;"'!Q"&amp;$B123+59)</f>
        <v>0</v>
      </c>
      <c r="G123" s="180" cm="1">
        <f t="array" aca="1" ref="G123" ca="1">INDIRECT("'"&amp;$A123&amp;"'!R"&amp;$B123+59)</f>
        <v>0</v>
      </c>
      <c r="H123" s="180" cm="1">
        <f t="array" aca="1" ref="H123" ca="1">INDIRECT("'"&amp;$A123&amp;"'!S"&amp;$B123+59)</f>
        <v>0</v>
      </c>
      <c r="I123" s="180" cm="1">
        <f t="array" aca="1" ref="I123" ca="1">INDIRECT("'"&amp;$A123&amp;"'!t"&amp;$B123+59)</f>
        <v>0</v>
      </c>
    </row>
    <row r="124" spans="1:9" x14ac:dyDescent="0.3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3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3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3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3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3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3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3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3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3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3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3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3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3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3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3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3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3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3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3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3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3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3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3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3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3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3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3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3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3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3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3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3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3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3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3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3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3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3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3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3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3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3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3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3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3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3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3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3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3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3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3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3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3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3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3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3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3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3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3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3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3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3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3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3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3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3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3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3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3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3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3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3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3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3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3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3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3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3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3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3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3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3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3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3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3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3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3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3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3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3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3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3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3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3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3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3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3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3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3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3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3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3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3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3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3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3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3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3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3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3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3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3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3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3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3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3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3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3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3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3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3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3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3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3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3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3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3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3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3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3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3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3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3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3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3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3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3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3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3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3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3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3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3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3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3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3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3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3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3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3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3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3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3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3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3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3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3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3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3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3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3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3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35">
      <c r="A287" s="180">
        <f t="shared" si="5"/>
        <v>8</v>
      </c>
      <c r="B287" s="180">
        <f>COUNTIF(A$1:A287,A287)</f>
        <v>1</v>
      </c>
      <c r="C287" s="180" cm="1">
        <f t="array" aca="1" ref="C287" ca="1">INDIRECT("'"&amp;A287&amp;"'!F"&amp;B287+59)</f>
        <v>0</v>
      </c>
      <c r="D287" s="180" cm="1">
        <f t="array" aca="1" ref="D287" ca="1">INDIRECT("'"&amp;$A287&amp;"'!O"&amp;$B287+59)</f>
        <v>0</v>
      </c>
      <c r="E287" s="180" cm="1">
        <f t="array" aca="1" ref="E287" ca="1">INDIRECT("'"&amp;$A287&amp;"'!P"&amp;$B287+59)</f>
        <v>0</v>
      </c>
      <c r="F287" s="180" cm="1">
        <f t="array" aca="1" ref="F287" ca="1">INDIRECT("'"&amp;$A287&amp;"'!Q"&amp;$B287+59)</f>
        <v>0</v>
      </c>
      <c r="G287" s="180" cm="1">
        <f t="array" aca="1" ref="G287" ca="1">INDIRECT("'"&amp;$A287&amp;"'!R"&amp;$B287+59)</f>
        <v>0</v>
      </c>
      <c r="H287" s="180" cm="1">
        <f t="array" aca="1" ref="H287" ca="1">INDIRECT("'"&amp;$A287&amp;"'!S"&amp;$B287+59)</f>
        <v>0</v>
      </c>
      <c r="I287" s="180" cm="1">
        <f t="array" aca="1" ref="I287" ca="1">INDIRECT("'"&amp;$A287&amp;"'!t"&amp;$B287+59)</f>
        <v>0</v>
      </c>
    </row>
    <row r="288" spans="1:9" x14ac:dyDescent="0.3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3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3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3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3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3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3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3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3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3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3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3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3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3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3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3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3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3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3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3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3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3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3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3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3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3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3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3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3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3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3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3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3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3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3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3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3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3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3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3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3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3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3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3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3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3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3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3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3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3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3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3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3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3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3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3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3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3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3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3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3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3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3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3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3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3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3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3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3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3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3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3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3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3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3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3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3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3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3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3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3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3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3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3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3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3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3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3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3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3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3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3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3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3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3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3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3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3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3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3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3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3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3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3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3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3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3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3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3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3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3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3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3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3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3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3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3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3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3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3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3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3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3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3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3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3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3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3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3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3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3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3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3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3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3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3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3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3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3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3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3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3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3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3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3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3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3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3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3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3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3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3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3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3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3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3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3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3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3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3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3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3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3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3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3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3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3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3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3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3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3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3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3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3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3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3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3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3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3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3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3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3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3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3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3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3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3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3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3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3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3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3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3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3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3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3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3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3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3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3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3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3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3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3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3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3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3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3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3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3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3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3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3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3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3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3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3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3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3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3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3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3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3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3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3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3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3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3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3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3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3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3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3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3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3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3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3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3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3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3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3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3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3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3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3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3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3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3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3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3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3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3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3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3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3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3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3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3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3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3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3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3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3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3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3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3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3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3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3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3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3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3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3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3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3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3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3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3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3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3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3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3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3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3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3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3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3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3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3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3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3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3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3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3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3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3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3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3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3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3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3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3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3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3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3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3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3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3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3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3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3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3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3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3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3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3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3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3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3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3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3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3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3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3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3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3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3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3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3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3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3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3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3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3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3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3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3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3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3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3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3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3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3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3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3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3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3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3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3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3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3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3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3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3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3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3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3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3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3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3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3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3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3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3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3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3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3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3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3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3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3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3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3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3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3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3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3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3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3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3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3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3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3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3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3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3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3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3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3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3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3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3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3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3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3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3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3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3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3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3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3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3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3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3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3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3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3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3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3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3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3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3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3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3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3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3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3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3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3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3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3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3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3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3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3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3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3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3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3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3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3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3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3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3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3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3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3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3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3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3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3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3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3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3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3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3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3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3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3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3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3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3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3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3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3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3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3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3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3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3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3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3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3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3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3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3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3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3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3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3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3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3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3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3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3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3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3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3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3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3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3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3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3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3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3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3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3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3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3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3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3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3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3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3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3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3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3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3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3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3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3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3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3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3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3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3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3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3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3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3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3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3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3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3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3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3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3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3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3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3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3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3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3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3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3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3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3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3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3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3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3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3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3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3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3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3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3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3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3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3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3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3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3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3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3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3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3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3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3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3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3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3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3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3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3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3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3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3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3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3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3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3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3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3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3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3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3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3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3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3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3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3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3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3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3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3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3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3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3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3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3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3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3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3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3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3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3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3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3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3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3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3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3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3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3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3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3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3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3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3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3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3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3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3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3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3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3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3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3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3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3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3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3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3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3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3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3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3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3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3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3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3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3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3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3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3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3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3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3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3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3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3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3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3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3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3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3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3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3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3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3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3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3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3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3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3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3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3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3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3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3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3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3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3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3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3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3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3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3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3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3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3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3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3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3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3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3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3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3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3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3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3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3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3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3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3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3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3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3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3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3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3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3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3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3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3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3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3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3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3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3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3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3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3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3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3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3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3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3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3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3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3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3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3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3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3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3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3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3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3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3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3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3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3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3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3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3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3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3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3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3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3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3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3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3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3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3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3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3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3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3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3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3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3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3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3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3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35">
      <c r="C1025" s="180"/>
    </row>
    <row r="1026" spans="3:3" x14ac:dyDescent="0.35">
      <c r="C1026" s="180"/>
    </row>
    <row r="1027" spans="3:3" x14ac:dyDescent="0.35">
      <c r="C1027" s="180"/>
    </row>
    <row r="1028" spans="3:3" x14ac:dyDescent="0.35">
      <c r="C1028" s="180"/>
    </row>
    <row r="1029" spans="3:3" x14ac:dyDescent="0.35">
      <c r="C1029" s="180"/>
    </row>
    <row r="1030" spans="3:3" x14ac:dyDescent="0.35">
      <c r="C1030" s="180"/>
    </row>
    <row r="1031" spans="3:3" x14ac:dyDescent="0.35">
      <c r="C1031" s="180"/>
    </row>
    <row r="1032" spans="3:3" x14ac:dyDescent="0.35">
      <c r="C1032" s="180"/>
    </row>
    <row r="1033" spans="3:3" x14ac:dyDescent="0.35">
      <c r="C1033" s="180"/>
    </row>
    <row r="1034" spans="3:3" x14ac:dyDescent="0.35">
      <c r="C1034" s="180"/>
    </row>
    <row r="1035" spans="3:3" x14ac:dyDescent="0.35">
      <c r="C1035" s="180"/>
    </row>
    <row r="1036" spans="3:3" x14ac:dyDescent="0.35">
      <c r="C1036" s="180"/>
    </row>
    <row r="1037" spans="3:3" x14ac:dyDescent="0.35">
      <c r="C1037" s="180"/>
    </row>
    <row r="1038" spans="3:3" x14ac:dyDescent="0.35">
      <c r="C1038" s="180"/>
    </row>
    <row r="1039" spans="3:3" x14ac:dyDescent="0.35">
      <c r="C1039" s="180"/>
    </row>
    <row r="1040" spans="3:3" x14ac:dyDescent="0.35">
      <c r="C1040" s="180"/>
    </row>
    <row r="1041" spans="3:3" x14ac:dyDescent="0.35">
      <c r="C1041" s="180"/>
    </row>
    <row r="1042" spans="3:3" x14ac:dyDescent="0.35">
      <c r="C1042" s="180"/>
    </row>
    <row r="1043" spans="3:3" x14ac:dyDescent="0.35">
      <c r="C1043" s="180"/>
    </row>
    <row r="1044" spans="3:3" x14ac:dyDescent="0.35">
      <c r="C1044" s="180"/>
    </row>
    <row r="1045" spans="3:3" x14ac:dyDescent="0.35">
      <c r="C1045" s="180"/>
    </row>
    <row r="1046" spans="3:3" x14ac:dyDescent="0.35">
      <c r="C1046" s="180"/>
    </row>
    <row r="1047" spans="3:3" x14ac:dyDescent="0.35">
      <c r="C1047" s="180"/>
    </row>
    <row r="1048" spans="3:3" x14ac:dyDescent="0.35">
      <c r="C1048" s="180"/>
    </row>
    <row r="1049" spans="3:3" x14ac:dyDescent="0.35">
      <c r="C1049" s="180"/>
    </row>
    <row r="1050" spans="3:3" x14ac:dyDescent="0.35">
      <c r="C1050" s="180"/>
    </row>
    <row r="1051" spans="3:3" x14ac:dyDescent="0.35">
      <c r="C1051" s="180"/>
    </row>
    <row r="1052" spans="3:3" x14ac:dyDescent="0.35">
      <c r="C1052" s="180"/>
    </row>
    <row r="1053" spans="3:3" x14ac:dyDescent="0.35">
      <c r="C1053" s="180"/>
    </row>
    <row r="1054" spans="3:3" x14ac:dyDescent="0.35">
      <c r="C1054" s="180"/>
    </row>
    <row r="1055" spans="3:3" x14ac:dyDescent="0.35">
      <c r="C1055" s="180"/>
    </row>
    <row r="1056" spans="3:3" x14ac:dyDescent="0.35">
      <c r="C1056" s="180"/>
    </row>
    <row r="1057" spans="3:3" x14ac:dyDescent="0.35">
      <c r="C1057" s="180"/>
    </row>
    <row r="1058" spans="3:3" x14ac:dyDescent="0.35">
      <c r="C1058" s="180"/>
    </row>
    <row r="1059" spans="3:3" x14ac:dyDescent="0.35">
      <c r="C1059" s="180"/>
    </row>
    <row r="1060" spans="3:3" x14ac:dyDescent="0.35">
      <c r="C1060" s="180"/>
    </row>
    <row r="1061" spans="3:3" x14ac:dyDescent="0.35">
      <c r="C1061" s="180"/>
    </row>
    <row r="1062" spans="3:3" x14ac:dyDescent="0.35">
      <c r="C1062" s="180"/>
    </row>
    <row r="1063" spans="3:3" x14ac:dyDescent="0.35">
      <c r="C1063" s="180"/>
    </row>
    <row r="1064" spans="3:3" x14ac:dyDescent="0.35">
      <c r="C1064" s="180"/>
    </row>
    <row r="1065" spans="3:3" x14ac:dyDescent="0.35">
      <c r="C1065" s="180"/>
    </row>
    <row r="1066" spans="3:3" x14ac:dyDescent="0.35">
      <c r="C1066" s="180"/>
    </row>
    <row r="1067" spans="3:3" x14ac:dyDescent="0.35">
      <c r="C1067" s="180"/>
    </row>
    <row r="1068" spans="3:3" x14ac:dyDescent="0.35">
      <c r="C1068" s="180"/>
    </row>
    <row r="1069" spans="3:3" x14ac:dyDescent="0.35">
      <c r="C1069" s="180"/>
    </row>
    <row r="1070" spans="3:3" x14ac:dyDescent="0.35">
      <c r="C1070" s="180"/>
    </row>
    <row r="1071" spans="3:3" x14ac:dyDescent="0.35">
      <c r="C1071" s="180"/>
    </row>
    <row r="1072" spans="3:3" x14ac:dyDescent="0.35">
      <c r="C1072" s="180"/>
    </row>
    <row r="1073" spans="3:3" x14ac:dyDescent="0.35">
      <c r="C1073" s="180"/>
    </row>
    <row r="1074" spans="3:3" x14ac:dyDescent="0.35">
      <c r="C1074" s="180"/>
    </row>
    <row r="1075" spans="3:3" x14ac:dyDescent="0.35">
      <c r="C1075" s="180"/>
    </row>
    <row r="1076" spans="3:3" x14ac:dyDescent="0.35">
      <c r="C1076" s="180"/>
    </row>
    <row r="1077" spans="3:3" x14ac:dyDescent="0.35">
      <c r="C1077" s="180"/>
    </row>
    <row r="1078" spans="3:3" x14ac:dyDescent="0.35">
      <c r="C1078" s="180"/>
    </row>
    <row r="1079" spans="3:3" x14ac:dyDescent="0.35">
      <c r="C1079" s="180"/>
    </row>
    <row r="1080" spans="3:3" x14ac:dyDescent="0.35">
      <c r="C1080" s="180"/>
    </row>
    <row r="1081" spans="3:3" x14ac:dyDescent="0.35">
      <c r="C1081" s="180"/>
    </row>
    <row r="1082" spans="3:3" x14ac:dyDescent="0.35">
      <c r="C1082" s="180"/>
    </row>
    <row r="1083" spans="3:3" x14ac:dyDescent="0.35">
      <c r="C1083" s="180"/>
    </row>
    <row r="1084" spans="3:3" x14ac:dyDescent="0.35">
      <c r="C1084" s="180"/>
    </row>
    <row r="1085" spans="3:3" x14ac:dyDescent="0.35">
      <c r="C1085" s="180"/>
    </row>
    <row r="1086" spans="3:3" x14ac:dyDescent="0.35">
      <c r="C1086" s="180"/>
    </row>
    <row r="1087" spans="3:3" x14ac:dyDescent="0.35">
      <c r="C1087" s="180"/>
    </row>
    <row r="1088" spans="3:3" x14ac:dyDescent="0.35">
      <c r="C1088" s="180"/>
    </row>
    <row r="1089" spans="3:3" x14ac:dyDescent="0.35">
      <c r="C1089" s="180"/>
    </row>
    <row r="1090" spans="3:3" x14ac:dyDescent="0.35">
      <c r="C1090" s="180"/>
    </row>
    <row r="1091" spans="3:3" x14ac:dyDescent="0.35">
      <c r="C1091" s="180"/>
    </row>
    <row r="1092" spans="3:3" x14ac:dyDescent="0.35">
      <c r="C1092" s="180"/>
    </row>
    <row r="1093" spans="3:3" x14ac:dyDescent="0.35">
      <c r="C1093" s="180"/>
    </row>
    <row r="1094" spans="3:3" x14ac:dyDescent="0.35">
      <c r="C1094" s="180"/>
    </row>
    <row r="1095" spans="3:3" x14ac:dyDescent="0.35">
      <c r="C1095" s="180"/>
    </row>
    <row r="1096" spans="3:3" x14ac:dyDescent="0.35">
      <c r="C1096" s="180"/>
    </row>
    <row r="1097" spans="3:3" x14ac:dyDescent="0.35">
      <c r="C1097" s="180"/>
    </row>
    <row r="1098" spans="3:3" x14ac:dyDescent="0.35">
      <c r="C1098" s="180"/>
    </row>
    <row r="1099" spans="3:3" x14ac:dyDescent="0.35">
      <c r="C1099" s="180"/>
    </row>
    <row r="1100" spans="3:3" x14ac:dyDescent="0.35">
      <c r="C1100" s="180"/>
    </row>
    <row r="1101" spans="3:3" x14ac:dyDescent="0.35">
      <c r="C1101" s="180"/>
    </row>
    <row r="1102" spans="3:3" x14ac:dyDescent="0.35">
      <c r="C1102" s="180"/>
    </row>
    <row r="1103" spans="3:3" x14ac:dyDescent="0.35">
      <c r="C1103" s="180"/>
    </row>
    <row r="1104" spans="3:3" x14ac:dyDescent="0.35">
      <c r="C1104" s="180"/>
    </row>
    <row r="1105" spans="3:3" x14ac:dyDescent="0.35">
      <c r="C1105" s="180"/>
    </row>
    <row r="1106" spans="3:3" x14ac:dyDescent="0.35">
      <c r="C1106" s="180"/>
    </row>
    <row r="1107" spans="3:3" x14ac:dyDescent="0.35">
      <c r="C1107" s="180"/>
    </row>
    <row r="1108" spans="3:3" x14ac:dyDescent="0.35">
      <c r="C1108" s="180"/>
    </row>
    <row r="1109" spans="3:3" x14ac:dyDescent="0.35">
      <c r="C1109" s="180"/>
    </row>
    <row r="1110" spans="3:3" x14ac:dyDescent="0.35">
      <c r="C1110" s="180"/>
    </row>
    <row r="1111" spans="3:3" x14ac:dyDescent="0.35">
      <c r="C1111" s="180"/>
    </row>
    <row r="1112" spans="3:3" x14ac:dyDescent="0.35">
      <c r="C1112" s="180"/>
    </row>
    <row r="1113" spans="3:3" x14ac:dyDescent="0.35">
      <c r="C1113" s="180"/>
    </row>
    <row r="1114" spans="3:3" x14ac:dyDescent="0.35">
      <c r="C1114" s="180"/>
    </row>
    <row r="1115" spans="3:3" x14ac:dyDescent="0.35">
      <c r="C1115" s="180"/>
    </row>
    <row r="1116" spans="3:3" x14ac:dyDescent="0.35">
      <c r="C1116" s="180"/>
    </row>
    <row r="1117" spans="3:3" x14ac:dyDescent="0.35">
      <c r="C1117" s="180"/>
    </row>
    <row r="1118" spans="3:3" x14ac:dyDescent="0.35">
      <c r="C1118" s="180"/>
    </row>
    <row r="1119" spans="3:3" x14ac:dyDescent="0.35">
      <c r="C1119" s="180"/>
    </row>
    <row r="1120" spans="3:3" x14ac:dyDescent="0.35">
      <c r="C1120" s="180"/>
    </row>
    <row r="1121" spans="3:3" x14ac:dyDescent="0.35">
      <c r="C1121" s="180"/>
    </row>
    <row r="1122" spans="3:3" x14ac:dyDescent="0.35">
      <c r="C1122" s="180"/>
    </row>
    <row r="1123" spans="3:3" x14ac:dyDescent="0.35">
      <c r="C1123" s="180"/>
    </row>
    <row r="1124" spans="3:3" x14ac:dyDescent="0.35">
      <c r="C1124" s="180"/>
    </row>
    <row r="1125" spans="3:3" x14ac:dyDescent="0.35">
      <c r="C1125" s="180"/>
    </row>
    <row r="1126" spans="3:3" x14ac:dyDescent="0.35">
      <c r="C1126" s="180"/>
    </row>
    <row r="1127" spans="3:3" x14ac:dyDescent="0.35">
      <c r="C1127" s="180"/>
    </row>
    <row r="1128" spans="3:3" x14ac:dyDescent="0.35">
      <c r="C1128" s="180"/>
    </row>
    <row r="1129" spans="3:3" x14ac:dyDescent="0.35">
      <c r="C1129" s="180"/>
    </row>
    <row r="1130" spans="3:3" x14ac:dyDescent="0.35">
      <c r="C1130" s="180"/>
    </row>
    <row r="1131" spans="3:3" x14ac:dyDescent="0.35">
      <c r="C1131" s="180"/>
    </row>
    <row r="1132" spans="3:3" x14ac:dyDescent="0.35">
      <c r="C1132" s="180"/>
    </row>
    <row r="1133" spans="3:3" x14ac:dyDescent="0.35">
      <c r="C1133" s="180"/>
    </row>
    <row r="1134" spans="3:3" x14ac:dyDescent="0.35">
      <c r="C1134" s="180"/>
    </row>
    <row r="1135" spans="3:3" x14ac:dyDescent="0.35">
      <c r="C1135" s="180"/>
    </row>
    <row r="1136" spans="3:3" x14ac:dyDescent="0.35">
      <c r="C1136" s="180"/>
    </row>
    <row r="1137" spans="3:3" x14ac:dyDescent="0.35">
      <c r="C1137" s="180"/>
    </row>
    <row r="1138" spans="3:3" x14ac:dyDescent="0.35">
      <c r="C1138" s="180"/>
    </row>
    <row r="1139" spans="3:3" x14ac:dyDescent="0.35">
      <c r="C1139" s="180"/>
    </row>
    <row r="1140" spans="3:3" x14ac:dyDescent="0.35">
      <c r="C1140" s="180"/>
    </row>
    <row r="1141" spans="3:3" x14ac:dyDescent="0.35">
      <c r="C1141" s="180"/>
    </row>
    <row r="1142" spans="3:3" x14ac:dyDescent="0.35">
      <c r="C1142" s="180"/>
    </row>
    <row r="1143" spans="3:3" x14ac:dyDescent="0.35">
      <c r="C1143" s="180"/>
    </row>
    <row r="1144" spans="3:3" x14ac:dyDescent="0.35">
      <c r="C1144" s="180"/>
    </row>
    <row r="1145" spans="3:3" x14ac:dyDescent="0.35">
      <c r="C1145" s="180"/>
    </row>
    <row r="1146" spans="3:3" x14ac:dyDescent="0.35">
      <c r="C1146" s="180"/>
    </row>
    <row r="1147" spans="3:3" x14ac:dyDescent="0.35">
      <c r="C1147" s="180"/>
    </row>
    <row r="1148" spans="3:3" x14ac:dyDescent="0.35">
      <c r="C1148" s="180"/>
    </row>
    <row r="1149" spans="3:3" x14ac:dyDescent="0.35">
      <c r="C1149" s="180"/>
    </row>
    <row r="1150" spans="3:3" x14ac:dyDescent="0.35">
      <c r="C1150" s="180"/>
    </row>
    <row r="1151" spans="3:3" x14ac:dyDescent="0.35">
      <c r="C1151" s="180"/>
    </row>
    <row r="1152" spans="3:3" x14ac:dyDescent="0.35">
      <c r="C1152" s="180"/>
    </row>
    <row r="1153" spans="3:3" x14ac:dyDescent="0.35">
      <c r="C1153" s="180"/>
    </row>
    <row r="1154" spans="3:3" x14ac:dyDescent="0.35">
      <c r="C1154" s="180"/>
    </row>
    <row r="1155" spans="3:3" x14ac:dyDescent="0.35">
      <c r="C1155" s="180"/>
    </row>
    <row r="1156" spans="3:3" x14ac:dyDescent="0.35">
      <c r="C1156" s="180"/>
    </row>
    <row r="1157" spans="3:3" x14ac:dyDescent="0.35">
      <c r="C1157" s="180"/>
    </row>
    <row r="1158" spans="3:3" x14ac:dyDescent="0.35">
      <c r="C1158" s="180"/>
    </row>
    <row r="1159" spans="3:3" x14ac:dyDescent="0.35">
      <c r="C1159" s="180"/>
    </row>
    <row r="1160" spans="3:3" x14ac:dyDescent="0.35">
      <c r="C1160" s="180"/>
    </row>
    <row r="1161" spans="3:3" x14ac:dyDescent="0.35">
      <c r="C1161" s="180"/>
    </row>
    <row r="1162" spans="3:3" x14ac:dyDescent="0.35">
      <c r="C1162" s="180"/>
    </row>
    <row r="1163" spans="3:3" x14ac:dyDescent="0.35">
      <c r="C1163" s="180"/>
    </row>
    <row r="1164" spans="3:3" x14ac:dyDescent="0.35">
      <c r="C1164" s="180"/>
    </row>
    <row r="1165" spans="3:3" x14ac:dyDescent="0.35">
      <c r="C1165" s="180"/>
    </row>
    <row r="1166" spans="3:3" x14ac:dyDescent="0.35">
      <c r="C1166" s="180"/>
    </row>
    <row r="1167" spans="3:3" x14ac:dyDescent="0.35">
      <c r="C1167" s="180"/>
    </row>
    <row r="1168" spans="3:3" x14ac:dyDescent="0.35">
      <c r="C1168" s="180"/>
    </row>
    <row r="1169" spans="3:3" x14ac:dyDescent="0.35">
      <c r="C1169" s="180"/>
    </row>
    <row r="1170" spans="3:3" x14ac:dyDescent="0.35">
      <c r="C1170" s="180"/>
    </row>
    <row r="1171" spans="3:3" x14ac:dyDescent="0.35">
      <c r="C1171" s="180"/>
    </row>
    <row r="1172" spans="3:3" x14ac:dyDescent="0.35">
      <c r="C1172" s="180"/>
    </row>
    <row r="1173" spans="3:3" x14ac:dyDescent="0.35">
      <c r="C1173" s="180"/>
    </row>
    <row r="1174" spans="3:3" x14ac:dyDescent="0.35">
      <c r="C1174" s="180"/>
    </row>
    <row r="1175" spans="3:3" x14ac:dyDescent="0.35">
      <c r="C1175" s="180"/>
    </row>
    <row r="1176" spans="3:3" x14ac:dyDescent="0.35">
      <c r="C1176" s="180"/>
    </row>
    <row r="1177" spans="3:3" x14ac:dyDescent="0.35">
      <c r="C1177" s="180"/>
    </row>
    <row r="1178" spans="3:3" x14ac:dyDescent="0.35">
      <c r="C1178" s="180"/>
    </row>
    <row r="1179" spans="3:3" x14ac:dyDescent="0.35">
      <c r="C1179" s="180"/>
    </row>
    <row r="1180" spans="3:3" x14ac:dyDescent="0.35">
      <c r="C1180" s="180"/>
    </row>
    <row r="1181" spans="3:3" x14ac:dyDescent="0.35">
      <c r="C1181" s="180"/>
    </row>
    <row r="1182" spans="3:3" x14ac:dyDescent="0.35">
      <c r="C1182" s="180"/>
    </row>
    <row r="1183" spans="3:3" x14ac:dyDescent="0.35">
      <c r="C1183" s="180"/>
    </row>
    <row r="1184" spans="3:3" x14ac:dyDescent="0.35">
      <c r="C1184" s="180"/>
    </row>
    <row r="1185" spans="3:3" x14ac:dyDescent="0.35">
      <c r="C1185" s="180"/>
    </row>
    <row r="1186" spans="3:3" x14ac:dyDescent="0.35">
      <c r="C1186" s="180"/>
    </row>
    <row r="1187" spans="3:3" x14ac:dyDescent="0.35">
      <c r="C1187" s="180"/>
    </row>
    <row r="1188" spans="3:3" x14ac:dyDescent="0.35">
      <c r="C1188" s="180"/>
    </row>
    <row r="1189" spans="3:3" x14ac:dyDescent="0.35">
      <c r="C1189" s="180"/>
    </row>
    <row r="1190" spans="3:3" x14ac:dyDescent="0.35">
      <c r="C1190" s="180"/>
    </row>
    <row r="1191" spans="3:3" x14ac:dyDescent="0.35">
      <c r="C1191" s="180"/>
    </row>
    <row r="1192" spans="3:3" x14ac:dyDescent="0.35">
      <c r="C1192" s="180"/>
    </row>
    <row r="1193" spans="3:3" x14ac:dyDescent="0.35">
      <c r="C1193" s="180"/>
    </row>
    <row r="1194" spans="3:3" x14ac:dyDescent="0.35">
      <c r="C1194" s="180"/>
    </row>
    <row r="1195" spans="3:3" x14ac:dyDescent="0.35">
      <c r="C1195" s="180"/>
    </row>
    <row r="1196" spans="3:3" x14ac:dyDescent="0.35">
      <c r="C1196" s="180"/>
    </row>
    <row r="1197" spans="3:3" x14ac:dyDescent="0.35">
      <c r="C1197" s="180"/>
    </row>
    <row r="1198" spans="3:3" x14ac:dyDescent="0.35">
      <c r="C1198" s="180"/>
    </row>
    <row r="1199" spans="3:3" x14ac:dyDescent="0.35">
      <c r="C1199" s="180"/>
    </row>
    <row r="1200" spans="3:3" x14ac:dyDescent="0.35">
      <c r="C1200" s="180"/>
    </row>
    <row r="1201" spans="3:3" x14ac:dyDescent="0.35">
      <c r="C1201" s="180"/>
    </row>
    <row r="1202" spans="3:3" x14ac:dyDescent="0.35">
      <c r="C1202" s="180"/>
    </row>
    <row r="1203" spans="3:3" x14ac:dyDescent="0.35">
      <c r="C1203" s="180"/>
    </row>
    <row r="1204" spans="3:3" x14ac:dyDescent="0.35">
      <c r="C1204" s="180"/>
    </row>
    <row r="1205" spans="3:3" x14ac:dyDescent="0.35">
      <c r="C1205" s="180"/>
    </row>
    <row r="1206" spans="3:3" x14ac:dyDescent="0.35">
      <c r="C1206" s="180"/>
    </row>
    <row r="1207" spans="3:3" x14ac:dyDescent="0.35">
      <c r="C1207" s="180"/>
    </row>
    <row r="1208" spans="3:3" x14ac:dyDescent="0.35">
      <c r="C1208" s="180"/>
    </row>
    <row r="1209" spans="3:3" x14ac:dyDescent="0.35">
      <c r="C1209" s="180"/>
    </row>
    <row r="1210" spans="3:3" x14ac:dyDescent="0.35">
      <c r="C1210" s="180"/>
    </row>
    <row r="1211" spans="3:3" x14ac:dyDescent="0.35">
      <c r="C1211" s="180"/>
    </row>
    <row r="1212" spans="3:3" x14ac:dyDescent="0.35">
      <c r="C1212" s="180"/>
    </row>
    <row r="1213" spans="3:3" x14ac:dyDescent="0.35">
      <c r="C1213" s="180"/>
    </row>
    <row r="1214" spans="3:3" x14ac:dyDescent="0.35">
      <c r="C1214" s="180"/>
    </row>
    <row r="1215" spans="3:3" x14ac:dyDescent="0.35">
      <c r="C1215" s="180"/>
    </row>
    <row r="1216" spans="3:3" x14ac:dyDescent="0.35">
      <c r="C1216" s="180"/>
    </row>
    <row r="1217" spans="3:3" x14ac:dyDescent="0.35">
      <c r="C1217" s="180"/>
    </row>
    <row r="1218" spans="3:3" x14ac:dyDescent="0.35">
      <c r="C1218" s="180"/>
    </row>
    <row r="1219" spans="3:3" x14ac:dyDescent="0.35">
      <c r="C1219" s="180"/>
    </row>
    <row r="1220" spans="3:3" x14ac:dyDescent="0.35">
      <c r="C1220" s="180"/>
    </row>
    <row r="1221" spans="3:3" x14ac:dyDescent="0.35">
      <c r="C1221" s="180"/>
    </row>
    <row r="1222" spans="3:3" x14ac:dyDescent="0.35">
      <c r="C1222" s="180"/>
    </row>
    <row r="1223" spans="3:3" x14ac:dyDescent="0.35">
      <c r="C1223" s="180"/>
    </row>
    <row r="1224" spans="3:3" x14ac:dyDescent="0.35">
      <c r="C1224" s="180"/>
    </row>
    <row r="1225" spans="3:3" x14ac:dyDescent="0.35">
      <c r="C1225" s="180"/>
    </row>
    <row r="1226" spans="3:3" x14ac:dyDescent="0.35">
      <c r="C1226" s="180"/>
    </row>
    <row r="1227" spans="3:3" x14ac:dyDescent="0.35">
      <c r="C1227" s="180"/>
    </row>
    <row r="1228" spans="3:3" x14ac:dyDescent="0.35">
      <c r="C1228" s="180"/>
    </row>
    <row r="1229" spans="3:3" x14ac:dyDescent="0.35">
      <c r="C1229" s="180"/>
    </row>
    <row r="1230" spans="3:3" x14ac:dyDescent="0.35">
      <c r="C1230" s="180"/>
    </row>
    <row r="1231" spans="3:3" x14ac:dyDescent="0.35">
      <c r="C1231" s="180"/>
    </row>
    <row r="1232" spans="3:3" x14ac:dyDescent="0.35">
      <c r="C1232" s="180"/>
    </row>
    <row r="1233" spans="3:3" x14ac:dyDescent="0.35">
      <c r="C1233" s="180"/>
    </row>
    <row r="1234" spans="3:3" x14ac:dyDescent="0.35">
      <c r="C1234" s="180"/>
    </row>
    <row r="1235" spans="3:3" x14ac:dyDescent="0.35">
      <c r="C1235" s="180"/>
    </row>
    <row r="1236" spans="3:3" x14ac:dyDescent="0.35">
      <c r="C1236" s="180"/>
    </row>
    <row r="1237" spans="3:3" x14ac:dyDescent="0.35">
      <c r="C1237" s="180"/>
    </row>
    <row r="1238" spans="3:3" x14ac:dyDescent="0.35">
      <c r="C1238" s="180"/>
    </row>
    <row r="1239" spans="3:3" x14ac:dyDescent="0.35">
      <c r="C1239" s="180"/>
    </row>
    <row r="1240" spans="3:3" x14ac:dyDescent="0.35">
      <c r="C1240" s="180"/>
    </row>
    <row r="1241" spans="3:3" x14ac:dyDescent="0.35">
      <c r="C1241" s="180"/>
    </row>
    <row r="1242" spans="3:3" x14ac:dyDescent="0.35">
      <c r="C1242" s="180"/>
    </row>
    <row r="1243" spans="3:3" x14ac:dyDescent="0.35">
      <c r="C1243" s="180"/>
    </row>
    <row r="1244" spans="3:3" x14ac:dyDescent="0.35">
      <c r="C1244" s="180"/>
    </row>
    <row r="1245" spans="3:3" x14ac:dyDescent="0.3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Munoz Gonzalez Concepcion - DGeo.6</cp:lastModifiedBy>
  <dcterms:created xsi:type="dcterms:W3CDTF">2021-04-29T16:53:55Z</dcterms:created>
  <dcterms:modified xsi:type="dcterms:W3CDTF">2022-04-29T06:21:58Z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