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M:\GENRE\Appel à projets DGD\budget\"/>
    </mc:Choice>
  </mc:AlternateContent>
  <bookViews>
    <workbookView xWindow="0" yWindow="0" windowWidth="25610" windowHeight="16070" tabRatio="500" activeTab="1"/>
  </bookViews>
  <sheets>
    <sheet name="par rubrique" sheetId="1" r:id="rId1"/>
    <sheet name="par axe " sheetId="3" r:id="rId2"/>
    <sheet name="activités proposées" sheetId="2" r:id="rId3"/>
  </sheets>
  <definedNames>
    <definedName name="_xlnm.Print_Area" localSheetId="0">'par rubrique'!$A$1:$G$55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7" i="3" l="1"/>
  <c r="B16" i="3"/>
  <c r="B15" i="3"/>
  <c r="G56" i="1" l="1"/>
  <c r="F56" i="1"/>
  <c r="F33" i="1" l="1"/>
  <c r="E47" i="1"/>
  <c r="E33" i="1"/>
  <c r="G49" i="1" l="1"/>
  <c r="F45" i="1"/>
  <c r="F46" i="1"/>
  <c r="F47" i="1"/>
  <c r="F49" i="1" s="1"/>
  <c r="F48" i="1"/>
  <c r="F44" i="1"/>
  <c r="G18" i="1"/>
  <c r="F24" i="1"/>
  <c r="G24" i="1"/>
  <c r="G29" i="1"/>
  <c r="G35" i="1"/>
  <c r="F42" i="1"/>
  <c r="G42" i="1"/>
  <c r="F38" i="1"/>
  <c r="F39" i="1"/>
  <c r="F40" i="1"/>
  <c r="F41" i="1"/>
  <c r="F37" i="1"/>
  <c r="F27" i="1"/>
  <c r="F21" i="1"/>
  <c r="F22" i="1"/>
  <c r="F20" i="1"/>
  <c r="F16" i="1"/>
  <c r="F18" i="1" s="1"/>
  <c r="F17" i="1"/>
  <c r="F15" i="1"/>
  <c r="F12" i="1"/>
  <c r="F11" i="1"/>
  <c r="G9" i="1"/>
  <c r="F9" i="1"/>
  <c r="F8" i="1"/>
  <c r="F7" i="1"/>
  <c r="E49" i="1"/>
  <c r="E24" i="1"/>
  <c r="E44" i="1" l="1"/>
  <c r="E41" i="1" l="1"/>
  <c r="E17" i="1"/>
  <c r="E8" i="1"/>
  <c r="D7" i="1"/>
  <c r="E7" i="1"/>
  <c r="E45" i="1" l="1"/>
  <c r="E46" i="1"/>
  <c r="E37" i="1"/>
  <c r="E38" i="1"/>
  <c r="E39" i="1"/>
  <c r="E32" i="1"/>
  <c r="F32" i="1" s="1"/>
  <c r="E34" i="1"/>
  <c r="F34" i="1" s="1"/>
  <c r="E31" i="1"/>
  <c r="F31" i="1" s="1"/>
  <c r="F35" i="1" l="1"/>
  <c r="E35" i="1"/>
  <c r="E27" i="1" l="1"/>
  <c r="E22" i="1"/>
  <c r="E9" i="1"/>
  <c r="E40" i="1"/>
  <c r="E42" i="1" s="1"/>
  <c r="E11" i="1"/>
  <c r="E12" i="1"/>
  <c r="E28" i="1" l="1"/>
  <c r="F28" i="1" s="1"/>
  <c r="E26" i="1"/>
  <c r="E16" i="1"/>
  <c r="E15" i="1"/>
  <c r="E18" i="1" s="1"/>
  <c r="F26" i="1" l="1"/>
  <c r="F29" i="1" s="1"/>
  <c r="E29" i="1"/>
  <c r="E48" i="1"/>
  <c r="E21" i="1"/>
  <c r="E20" i="1"/>
  <c r="E6" i="1"/>
  <c r="E58" i="1" l="1"/>
  <c r="G6" i="1"/>
  <c r="G13" i="1" s="1"/>
  <c r="G50" i="1" s="1"/>
  <c r="F6" i="1"/>
  <c r="F13" i="1" s="1"/>
  <c r="F50" i="1" s="1"/>
  <c r="E13" i="1"/>
  <c r="E50" i="1" s="1"/>
  <c r="E52" i="1" s="1"/>
  <c r="F52" i="1" l="1"/>
  <c r="F54" i="1" s="1"/>
  <c r="F55" i="1" s="1"/>
  <c r="G52" i="1"/>
  <c r="G54" i="1" s="1"/>
  <c r="G55" i="1" s="1"/>
  <c r="E54" i="1"/>
  <c r="E55" i="1" s="1"/>
</calcChain>
</file>

<file path=xl/sharedStrings.xml><?xml version="1.0" encoding="utf-8"?>
<sst xmlns="http://schemas.openxmlformats.org/spreadsheetml/2006/main" count="132" uniqueCount="119">
  <si>
    <r>
      <rPr>
        <b/>
        <sz val="24"/>
        <color theme="1"/>
        <rFont val="Cambria"/>
        <family val="1"/>
      </rPr>
      <t>BUDGET</t>
    </r>
  </si>
  <si>
    <t>RUBRIQUES BUDGETAIRES</t>
  </si>
  <si>
    <t>UNITE</t>
  </si>
  <si>
    <t>COUT UNITAIRE</t>
  </si>
  <si>
    <t>NR. UNITE</t>
  </si>
  <si>
    <t>COUT TOTAL</t>
  </si>
  <si>
    <t xml:space="preserve">FONDS DGD GENRE </t>
  </si>
  <si>
    <t>JUSTIFICATION</t>
  </si>
  <si>
    <t>RESSOURCES HUMAINES</t>
  </si>
  <si>
    <t>1 responsable de projet siège</t>
  </si>
  <si>
    <t xml:space="preserve">mois </t>
  </si>
  <si>
    <t>4 animateurs communautaires</t>
  </si>
  <si>
    <t xml:space="preserve">4 animateurs à 100% </t>
  </si>
  <si>
    <t>1 responsable administratif et financier local</t>
  </si>
  <si>
    <t>1/2 de son temps de travail</t>
  </si>
  <si>
    <t>1 responsable de projet local</t>
  </si>
  <si>
    <t>100% de son temps de travail</t>
  </si>
  <si>
    <t>1. 1. Per diems pour missions/voyages</t>
  </si>
  <si>
    <t xml:space="preserve">personnel etranger </t>
  </si>
  <si>
    <t xml:space="preserve">per diem </t>
  </si>
  <si>
    <t xml:space="preserve">2x10 jours </t>
  </si>
  <si>
    <t xml:space="preserve">personnel local </t>
  </si>
  <si>
    <t>8x10 jours</t>
  </si>
  <si>
    <t>Subtotal 1</t>
  </si>
  <si>
    <t>VOYAGES ET TRANSPORTS</t>
  </si>
  <si>
    <t xml:space="preserve">trajets internationaux </t>
  </si>
  <si>
    <t xml:space="preserve"> vol A/R</t>
  </si>
  <si>
    <t>2 missions RP</t>
  </si>
  <si>
    <t xml:space="preserve">trajets locaux </t>
  </si>
  <si>
    <t>trajet</t>
  </si>
  <si>
    <t>4/an</t>
  </si>
  <si>
    <t>carburant</t>
  </si>
  <si>
    <t>litre</t>
  </si>
  <si>
    <t>Subtotal 2</t>
  </si>
  <si>
    <t>EQUIPPEMENTS ET FOURNITURES</t>
  </si>
  <si>
    <t xml:space="preserve">materiel et equippement medical </t>
  </si>
  <si>
    <t>kit</t>
  </si>
  <si>
    <t>1 kit/18 CS</t>
  </si>
  <si>
    <t>lot</t>
  </si>
  <si>
    <t>1 lot/18 CS</t>
  </si>
  <si>
    <t xml:space="preserve">materiel consommable bureau local </t>
  </si>
  <si>
    <t>kit infomatique bureau local</t>
  </si>
  <si>
    <t xml:space="preserve">1 kit /bureau partenaire local </t>
  </si>
  <si>
    <t>Subtotal 3</t>
  </si>
  <si>
    <t>4. INVESTISSEMENTS</t>
  </si>
  <si>
    <t>motos</t>
  </si>
  <si>
    <t>item</t>
  </si>
  <si>
    <t>1 moto /animateur</t>
  </si>
  <si>
    <t>Subtotal 4</t>
  </si>
  <si>
    <t>5.COMMUNICATION ET VISIBILITE</t>
  </si>
  <si>
    <t>4 Campagnes de communication de masse</t>
  </si>
  <si>
    <t>campagne</t>
  </si>
  <si>
    <t xml:space="preserve">1 campagne/semestre </t>
  </si>
  <si>
    <t xml:space="preserve">materiel de visibilité </t>
  </si>
  <si>
    <t>pancartes, banderoles etc</t>
  </si>
  <si>
    <t>Subtotal 5</t>
  </si>
  <si>
    <t xml:space="preserve">6. FORMATIONS ET RENFORCEMENTS DE COMPETENCES </t>
  </si>
  <si>
    <t>atelier</t>
  </si>
  <si>
    <t xml:space="preserve">1 atelier en debut de projet </t>
  </si>
  <si>
    <t>Rencontres de sensibilisation et partage d’expérience</t>
  </si>
  <si>
    <t>rencontre</t>
  </si>
  <si>
    <t>4/18 aires de santé</t>
  </si>
  <si>
    <t>campagnes de sensibilisation des groupements/associations</t>
  </si>
  <si>
    <t>1/aire de santé</t>
  </si>
  <si>
    <t>Formation et accompagnement post-formation du personnel de santé et des agents communautaires</t>
  </si>
  <si>
    <t>formation</t>
  </si>
  <si>
    <t>4pp/aire de santé</t>
  </si>
  <si>
    <t>Subtotal 6</t>
  </si>
  <si>
    <t xml:space="preserve">7. AUTRES COUTS </t>
  </si>
  <si>
    <t>assurance</t>
  </si>
  <si>
    <t>année</t>
  </si>
  <si>
    <t>5 engins/année</t>
  </si>
  <si>
    <t>manutention vehicules et motos</t>
  </si>
  <si>
    <t>forfait/ 2 année</t>
  </si>
  <si>
    <t xml:space="preserve">Suivi &amp; Evaluation - audit </t>
  </si>
  <si>
    <t>consultance</t>
  </si>
  <si>
    <t xml:space="preserve">consultance </t>
  </si>
  <si>
    <t>Subtotal 7</t>
  </si>
  <si>
    <t xml:space="preserve">8.OVERHEADS </t>
  </si>
  <si>
    <t>Subtotal 8</t>
  </si>
  <si>
    <t>TOTAL</t>
  </si>
  <si>
    <r>
      <t>1.</t>
    </r>
    <r>
      <rPr>
        <sz val="7"/>
        <color theme="1"/>
        <rFont val="Times New Roman"/>
        <charset val="1"/>
      </rPr>
      <t xml:space="preserve">       </t>
    </r>
    <r>
      <rPr>
        <sz val="11"/>
        <color theme="1"/>
        <rFont val="Times New Roman"/>
        <charset val="1"/>
      </rPr>
      <t>Formation du partenaire opérationnel ACTION D’ESPOIR et des « Cadre permanents de promotion de la santé » sur les droits sexuels et reproductifs comme instrument d’équité entre les genres et levier d’autonomisation des jeunes femmes</t>
    </r>
  </si>
  <si>
    <t>2.     18 ateliers de formation sur la SDSR pour Comités de Santé (COSA) et Comité de développement de l’aire santé (CODESA)</t>
  </si>
  <si>
    <t>3.     4 campagnes de sensibilisation des groupements/associations/réseaux des jeunes, des femmes, par l’organisation d'échange d’expériences, de bonnes pratiques et d’outils entre les Comités de santé et les groupements de jeunes et de femmes</t>
  </si>
  <si>
    <t>4.     4 Campagnes de communication de masse sur les radios locales avec la participation directe des sous-groupes cibles</t>
  </si>
  <si>
    <t>5.     72 Rencontres de sensibilisation et partage d’expérience de la communauté, des leaders communautaires, des hommes et des garçons sur l’égalité des sexes et sur l’importance de la SDSR organisé par focus group</t>
  </si>
  <si>
    <t>6.     Création et diffusion d’outils digitaux pour une bonne gestion de la SDSR pour les jeunes cibles</t>
  </si>
  <si>
    <t>7.     Formation et accompagnement post-formation du personnel de santé et des agents communautaires de 18 aires de santé pour la fourniture d’information et de prestations de qualité en SDSR  et rencontres régulières entre pairs pour échange et partage des résultats et des expériences ;</t>
  </si>
  <si>
    <t> </t>
  </si>
  <si>
    <t>150/24 mois</t>
  </si>
  <si>
    <t>eau, électrictité, internet et communication</t>
  </si>
  <si>
    <t>FONDS PROPRES MEMISA</t>
  </si>
  <si>
    <t>1/3 de son temps de travail</t>
  </si>
  <si>
    <t xml:space="preserve">formation partenaire local et cadres permanants </t>
  </si>
  <si>
    <t xml:space="preserve">cout administratif et de gestion </t>
  </si>
  <si>
    <t>7% des couts operationnels</t>
  </si>
  <si>
    <t xml:space="preserve">Subtotal General </t>
  </si>
  <si>
    <t>Medicament Essentiels Generiques (Intrants PF…)</t>
  </si>
  <si>
    <t xml:space="preserve">Contribution aux charges </t>
  </si>
  <si>
    <t>1. Ressources humaines</t>
  </si>
  <si>
    <t>2. Équipement et fournitures (achat) y inclus équipements pour les bénéficiaires</t>
  </si>
  <si>
    <t>5. Autres</t>
  </si>
  <si>
    <t>video</t>
  </si>
  <si>
    <t xml:space="preserve">1 consultance </t>
  </si>
  <si>
    <t xml:space="preserve">video projet </t>
  </si>
  <si>
    <t>1 campagne de diffusion d'outils digitaux SDRS</t>
  </si>
  <si>
    <t>ateliers de formation sur la SDSR pour COSA et CODESA</t>
  </si>
  <si>
    <t>Rubrique</t>
  </si>
  <si>
    <t>Coût total (en EUR)</t>
  </si>
  <si>
    <t>1.1 Salaires (montants bruts incluant les charges de sécurité sociale et les autres couts liés, personnel local) et autres dépenses liées aux missions dans le pays et à l’étranger</t>
  </si>
  <si>
    <t>1.2 Salaires et autres dépenses liées aux personnel expatrié/international (voyages etc.)</t>
  </si>
  <si>
    <t>3. Bureau local (couts de fonctionnement)</t>
  </si>
  <si>
    <t xml:space="preserve">4. Autres couts, services, y inclus visibilité, évaluation, audit, etc. </t>
  </si>
  <si>
    <t>Activités axe 1 : Renforcer les organisations locales et de cogestion engagées en santé</t>
  </si>
  <si>
    <r>
      <t xml:space="preserve">Activités axe 2 : </t>
    </r>
    <r>
      <rPr>
        <sz val="11"/>
        <color theme="1"/>
        <rFont val="Times New Roman"/>
        <family val="1"/>
      </rPr>
      <t>Renforcer les capacités du personnel de santé en matière de services de santé et de droits sexuels et reproductifs</t>
    </r>
  </si>
  <si>
    <r>
      <t xml:space="preserve">Activités axe 3 : Améliorer </t>
    </r>
    <r>
      <rPr>
        <sz val="11"/>
        <color theme="1"/>
        <rFont val="Times New Roman"/>
        <family val="1"/>
      </rPr>
      <t>l’accès de la population aux informations et aux services de santé et de droits sexuels et reproductifs</t>
    </r>
  </si>
  <si>
    <t>6.  Sous-total des couts directs éligibles de l’action (1 à 5)</t>
  </si>
  <si>
    <t xml:space="preserve">7. Coûts indirects </t>
  </si>
  <si>
    <t xml:space="preserve">8. Total des couts éligibles de l’action, hors réserve pour imprévus (6 +7)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</si>
</sst>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7" x14ac:knownFonts="1">
    <font>
      <sz val="12"/>
      <color theme="1"/>
      <name val="Calibri"/>
      <family val="2"/>
      <scheme val="minor"/>
    </font>
    <font>
      <b/>
      <sz val="24"/>
      <color theme="1"/>
      <name val="Cambria"/>
      <family val="1"/>
      <scheme val="major"/>
    </font>
    <font>
      <b/>
      <sz val="24"/>
      <color theme="1"/>
      <name val="Cambria"/>
      <family val="1"/>
    </font>
    <font>
      <sz val="12"/>
      <color theme="1"/>
      <name val="Cambria"/>
      <family val="1"/>
      <scheme val="major"/>
    </font>
    <font>
      <b/>
      <sz val="12"/>
      <color theme="1"/>
      <name val="Cambria"/>
      <family val="1"/>
      <scheme val="major"/>
    </font>
    <font>
      <u/>
      <sz val="12"/>
      <color theme="10"/>
      <name val="Calibri"/>
      <family val="2"/>
      <scheme val="minor"/>
    </font>
    <font>
      <u/>
      <sz val="12"/>
      <color theme="11"/>
      <name val="Calibri"/>
      <family val="2"/>
      <scheme val="minor"/>
    </font>
    <font>
      <sz val="8"/>
      <name val="Calibri"/>
      <family val="2"/>
      <scheme val="minor"/>
    </font>
    <font>
      <b/>
      <i/>
      <sz val="12"/>
      <color theme="1"/>
      <name val="Calibri"/>
      <family val="2"/>
      <scheme val="minor"/>
    </font>
    <font>
      <sz val="11"/>
      <color theme="1"/>
      <name val="Cambria"/>
      <family val="1"/>
    </font>
    <font>
      <b/>
      <sz val="16"/>
      <color theme="1"/>
      <name val="Cambria"/>
      <family val="1"/>
      <scheme val="major"/>
    </font>
    <font>
      <sz val="7"/>
      <color theme="1"/>
      <name val="Times New Roman"/>
      <charset val="1"/>
    </font>
    <font>
      <sz val="11"/>
      <color theme="1"/>
      <name val="Times New Roman"/>
      <charset val="1"/>
    </font>
    <font>
      <sz val="11"/>
      <color theme="1"/>
      <name val="Calibri"/>
      <family val="2"/>
      <charset val="1"/>
    </font>
    <font>
      <sz val="11"/>
      <color theme="1"/>
      <name val="Times New Roman"/>
      <family val="1"/>
    </font>
    <font>
      <b/>
      <sz val="11"/>
      <color rgb="FF000000"/>
      <name val="Times New Roman"/>
      <family val="1"/>
    </font>
    <font>
      <sz val="11"/>
      <color rgb="FF000000"/>
      <name val="Times New Roman"/>
      <family val="1"/>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FFFF00"/>
        <bgColor indexed="64"/>
      </patternFill>
    </fill>
    <fill>
      <patternFill patternType="solid">
        <fgColor rgb="FFC0C0C0"/>
        <bgColor indexed="64"/>
      </patternFill>
    </fill>
    <fill>
      <patternFill patternType="solid">
        <fgColor rgb="FFFFFFFF"/>
        <bgColor indexed="64"/>
      </patternFill>
    </fill>
  </fills>
  <borders count="25">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8" fillId="2" borderId="0" xfId="0" applyFont="1" applyFill="1"/>
    <xf numFmtId="0" fontId="0" fillId="2" borderId="0" xfId="0" applyFill="1"/>
    <xf numFmtId="0" fontId="9" fillId="0" borderId="0" xfId="0" applyFont="1"/>
    <xf numFmtId="0" fontId="3" fillId="0" borderId="4" xfId="0" applyFont="1" applyBorder="1" applyAlignment="1">
      <alignment vertical="center"/>
    </xf>
    <xf numFmtId="0" fontId="3" fillId="0" borderId="8" xfId="0" applyFont="1" applyBorder="1" applyAlignment="1">
      <alignment vertical="center"/>
    </xf>
    <xf numFmtId="164" fontId="3" fillId="0" borderId="4" xfId="0" applyNumberFormat="1" applyFont="1" applyBorder="1" applyAlignment="1">
      <alignment horizontal="center" vertical="center"/>
    </xf>
    <xf numFmtId="164" fontId="0" fillId="0" borderId="4" xfId="0" applyNumberFormat="1" applyBorder="1"/>
    <xf numFmtId="164" fontId="3" fillId="0" borderId="4" xfId="0" applyNumberFormat="1" applyFont="1" applyBorder="1" applyAlignment="1">
      <alignment vertical="center"/>
    </xf>
    <xf numFmtId="164" fontId="3" fillId="0" borderId="9" xfId="0" applyNumberFormat="1" applyFont="1" applyBorder="1" applyAlignment="1">
      <alignment vertical="center"/>
    </xf>
    <xf numFmtId="3" fontId="0" fillId="0" borderId="4" xfId="0" applyNumberFormat="1" applyBorder="1" applyAlignment="1">
      <alignment horizontal="right"/>
    </xf>
    <xf numFmtId="3" fontId="3" fillId="0" borderId="4" xfId="0" applyNumberFormat="1" applyFont="1" applyBorder="1" applyAlignment="1">
      <alignment horizontal="right" vertical="center"/>
    </xf>
    <xf numFmtId="0" fontId="3" fillId="0" borderId="10" xfId="0" applyFont="1" applyBorder="1" applyAlignment="1">
      <alignment vertical="center" wrapText="1"/>
    </xf>
    <xf numFmtId="0" fontId="3" fillId="0" borderId="10" xfId="0" applyFont="1" applyBorder="1" applyAlignment="1">
      <alignment vertical="center"/>
    </xf>
    <xf numFmtId="0" fontId="4" fillId="3" borderId="4" xfId="0" applyFont="1" applyFill="1" applyBorder="1" applyAlignment="1">
      <alignment horizontal="justify" vertical="center" wrapText="1"/>
    </xf>
    <xf numFmtId="0" fontId="3" fillId="4" borderId="13" xfId="0" applyFont="1" applyFill="1" applyBorder="1" applyAlignment="1">
      <alignment horizontal="center" vertical="center"/>
    </xf>
    <xf numFmtId="164" fontId="3" fillId="4" borderId="13" xfId="0" applyNumberFormat="1" applyFont="1" applyFill="1" applyBorder="1" applyAlignment="1">
      <alignment horizontal="center" vertical="center"/>
    </xf>
    <xf numFmtId="3" fontId="3" fillId="4" borderId="13" xfId="0" applyNumberFormat="1" applyFont="1" applyFill="1" applyBorder="1" applyAlignment="1">
      <alignment horizontal="right" vertical="center"/>
    </xf>
    <xf numFmtId="0" fontId="10" fillId="4" borderId="12" xfId="0" applyFont="1" applyFill="1" applyBorder="1" applyAlignment="1">
      <alignment horizontal="justify" vertical="center"/>
    </xf>
    <xf numFmtId="164" fontId="4" fillId="3" borderId="4" xfId="0" applyNumberFormat="1" applyFont="1" applyFill="1" applyBorder="1" applyAlignment="1">
      <alignment horizontal="justify" vertical="center" wrapText="1"/>
    </xf>
    <xf numFmtId="0" fontId="4" fillId="0" borderId="10" xfId="0" applyFont="1" applyBorder="1" applyAlignment="1">
      <alignment horizontal="left" vertical="center"/>
    </xf>
    <xf numFmtId="0" fontId="3" fillId="0" borderId="4" xfId="0" applyFont="1" applyFill="1" applyBorder="1" applyAlignment="1">
      <alignment horizontal="center" vertical="center"/>
    </xf>
    <xf numFmtId="164" fontId="3" fillId="2" borderId="4" xfId="0" applyNumberFormat="1" applyFont="1" applyFill="1" applyBorder="1" applyAlignment="1">
      <alignment vertical="center"/>
    </xf>
    <xf numFmtId="0" fontId="12" fillId="0" borderId="0" xfId="0" applyFont="1"/>
    <xf numFmtId="0" fontId="12" fillId="5" borderId="0" xfId="0" applyFont="1" applyFill="1"/>
    <xf numFmtId="0" fontId="13" fillId="5" borderId="0" xfId="0" applyFont="1" applyFill="1"/>
    <xf numFmtId="0" fontId="3" fillId="0" borderId="11" xfId="0" applyFont="1" applyBorder="1" applyAlignment="1">
      <alignment vertical="center" wrapText="1"/>
    </xf>
    <xf numFmtId="164" fontId="3" fillId="0" borderId="14" xfId="0" applyNumberFormat="1" applyFont="1" applyBorder="1" applyAlignment="1">
      <alignment vertical="center"/>
    </xf>
    <xf numFmtId="0" fontId="3" fillId="0" borderId="10" xfId="0" applyFont="1" applyFill="1" applyBorder="1" applyAlignment="1">
      <alignment vertical="center" wrapText="1"/>
    </xf>
    <xf numFmtId="0" fontId="3" fillId="0" borderId="11" xfId="0" applyFont="1" applyFill="1" applyBorder="1" applyAlignment="1">
      <alignment horizontal="center" vertical="center"/>
    </xf>
    <xf numFmtId="164" fontId="3" fillId="0" borderId="4" xfId="0" applyNumberFormat="1" applyFont="1" applyFill="1" applyBorder="1" applyAlignment="1">
      <alignment horizontal="center" vertical="center"/>
    </xf>
    <xf numFmtId="3" fontId="3" fillId="0" borderId="4" xfId="0" applyNumberFormat="1" applyFont="1" applyFill="1" applyBorder="1" applyAlignment="1">
      <alignment horizontal="right" vertical="center"/>
    </xf>
    <xf numFmtId="164" fontId="3" fillId="0" borderId="4" xfId="0" applyNumberFormat="1" applyFont="1" applyFill="1" applyBorder="1" applyAlignment="1">
      <alignment vertical="center"/>
    </xf>
    <xf numFmtId="0" fontId="4" fillId="3" borderId="11" xfId="0" applyFont="1" applyFill="1" applyBorder="1" applyAlignment="1">
      <alignment horizontal="justify" vertical="center" wrapText="1"/>
    </xf>
    <xf numFmtId="164" fontId="4" fillId="3" borderId="14" xfId="0" applyNumberFormat="1" applyFont="1" applyFill="1" applyBorder="1" applyAlignment="1">
      <alignment horizontal="justify" vertical="center" wrapText="1"/>
    </xf>
    <xf numFmtId="0" fontId="3" fillId="2" borderId="4" xfId="0" applyFont="1" applyFill="1" applyBorder="1" applyAlignment="1">
      <alignment vertical="center"/>
    </xf>
    <xf numFmtId="0" fontId="3" fillId="2" borderId="11" xfId="0" applyFont="1" applyFill="1" applyBorder="1" applyAlignment="1">
      <alignment horizontal="center" vertical="center"/>
    </xf>
    <xf numFmtId="164" fontId="3" fillId="2" borderId="4" xfId="0" applyNumberFormat="1" applyFont="1" applyFill="1" applyBorder="1" applyAlignment="1">
      <alignment horizontal="center" vertical="center"/>
    </xf>
    <xf numFmtId="3" fontId="3" fillId="2" borderId="4" xfId="0" applyNumberFormat="1" applyFont="1" applyFill="1" applyBorder="1" applyAlignment="1">
      <alignment horizontal="right" vertical="center"/>
    </xf>
    <xf numFmtId="164" fontId="3" fillId="2" borderId="9" xfId="0" applyNumberFormat="1" applyFont="1" applyFill="1" applyBorder="1" applyAlignment="1">
      <alignment vertical="center"/>
    </xf>
    <xf numFmtId="2" fontId="0" fillId="0" borderId="0" xfId="0" applyNumberFormat="1"/>
    <xf numFmtId="164" fontId="0" fillId="0" borderId="0" xfId="0" applyNumberFormat="1"/>
    <xf numFmtId="0" fontId="1" fillId="0" borderId="0" xfId="0" applyFont="1" applyAlignment="1">
      <alignment horizontal="center"/>
    </xf>
    <xf numFmtId="0" fontId="15" fillId="6" borderId="15" xfId="0" applyFont="1" applyFill="1" applyBorder="1" applyAlignment="1">
      <alignment horizontal="justify" vertical="center" wrapText="1"/>
    </xf>
    <xf numFmtId="0" fontId="15" fillId="6" borderId="16" xfId="0" applyFont="1" applyFill="1" applyBorder="1" applyAlignment="1">
      <alignment horizontal="justify" vertical="center" wrapText="1"/>
    </xf>
    <xf numFmtId="0" fontId="15" fillId="0" borderId="17" xfId="0" applyFont="1" applyBorder="1" applyAlignment="1">
      <alignment horizontal="justify" vertical="center" wrapText="1"/>
    </xf>
    <xf numFmtId="0" fontId="15" fillId="7" borderId="18" xfId="0" applyFont="1" applyFill="1" applyBorder="1" applyAlignment="1">
      <alignment horizontal="justify" vertical="center" wrapText="1"/>
    </xf>
    <xf numFmtId="0" fontId="16" fillId="0" borderId="19" xfId="0" applyFont="1" applyBorder="1" applyAlignment="1">
      <alignment horizontal="justify" vertical="center" wrapText="1"/>
    </xf>
    <xf numFmtId="0" fontId="16" fillId="7" borderId="20" xfId="0" applyFont="1" applyFill="1" applyBorder="1" applyAlignment="1">
      <alignment horizontal="justify" vertical="center" wrapText="1"/>
    </xf>
    <xf numFmtId="0" fontId="15" fillId="0" borderId="19" xfId="0" applyFont="1" applyBorder="1" applyAlignment="1">
      <alignment horizontal="justify" vertical="center" wrapText="1"/>
    </xf>
    <xf numFmtId="0" fontId="15" fillId="7" borderId="20" xfId="0" applyFont="1" applyFill="1" applyBorder="1" applyAlignment="1">
      <alignment horizontal="justify" vertical="center" wrapText="1"/>
    </xf>
    <xf numFmtId="3" fontId="16" fillId="7" borderId="20" xfId="0" applyNumberFormat="1" applyFont="1" applyFill="1" applyBorder="1" applyAlignment="1">
      <alignment horizontal="justify" vertical="center" wrapText="1"/>
    </xf>
    <xf numFmtId="0" fontId="15" fillId="6" borderId="21" xfId="0" applyFont="1" applyFill="1" applyBorder="1" applyAlignment="1">
      <alignment horizontal="justify" vertical="center" wrapText="1"/>
    </xf>
    <xf numFmtId="0" fontId="15" fillId="6" borderId="20" xfId="0" applyFont="1" applyFill="1" applyBorder="1" applyAlignment="1">
      <alignment horizontal="justify" vertical="center" wrapText="1"/>
    </xf>
    <xf numFmtId="0" fontId="16" fillId="0" borderId="22" xfId="0" applyFont="1" applyBorder="1" applyAlignment="1">
      <alignment horizontal="justify" vertical="center" wrapText="1"/>
    </xf>
    <xf numFmtId="0" fontId="16" fillId="7" borderId="23" xfId="0" applyFont="1" applyFill="1" applyBorder="1" applyAlignment="1">
      <alignment horizontal="justify" vertical="center" wrapText="1"/>
    </xf>
    <xf numFmtId="0" fontId="15" fillId="6" borderId="24" xfId="0" applyFont="1" applyFill="1" applyBorder="1" applyAlignment="1">
      <alignment horizontal="justify" vertical="center" wrapText="1"/>
    </xf>
    <xf numFmtId="0" fontId="15" fillId="6" borderId="17" xfId="0" applyFont="1" applyFill="1" applyBorder="1" applyAlignment="1">
      <alignment horizontal="justify" vertical="center" wrapText="1"/>
    </xf>
  </cellXfs>
  <cellStyles count="9">
    <cellStyle name="Lien hypertexte" xfId="5" builtinId="8" hidden="1"/>
    <cellStyle name="Lien hypertexte" xfId="7" builtinId="8" hidden="1"/>
    <cellStyle name="Lien hypertexte" xfId="3" builtinId="8" hidden="1"/>
    <cellStyle name="Lien hypertexte" xfId="1" builtinId="8" hidden="1"/>
    <cellStyle name="Lien hypertexte visité" xfId="6" builtinId="9" hidden="1"/>
    <cellStyle name="Lien hypertexte visité" xfId="8" builtinId="9" hidden="1"/>
    <cellStyle name="Lien hypertexte visité" xfId="4" builtinId="9" hidden="1"/>
    <cellStyle name="Lien hypertexte visité"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8"/>
  <sheetViews>
    <sheetView showRuler="0" topLeftCell="A37" zoomScale="72" zoomScaleNormal="72" workbookViewId="0">
      <selection activeCell="G55" sqref="G55"/>
    </sheetView>
  </sheetViews>
  <sheetFormatPr baseColWidth="10" defaultColWidth="11" defaultRowHeight="15.5" x14ac:dyDescent="0.35"/>
  <cols>
    <col min="1" max="1" width="40.08203125" customWidth="1"/>
    <col min="2" max="2" width="16.33203125" customWidth="1"/>
    <col min="3" max="3" width="12.33203125" customWidth="1"/>
    <col min="4" max="4" width="10.25" customWidth="1"/>
    <col min="5" max="5" width="13.08203125" customWidth="1"/>
    <col min="6" max="6" width="15.75" customWidth="1"/>
    <col min="7" max="7" width="17.83203125" customWidth="1"/>
    <col min="8" max="8" width="26.58203125" customWidth="1"/>
  </cols>
  <sheetData>
    <row r="2" spans="1:8" ht="30" x14ac:dyDescent="0.6">
      <c r="A2" s="50" t="s">
        <v>0</v>
      </c>
      <c r="B2" s="50"/>
      <c r="C2" s="50"/>
      <c r="D2" s="50"/>
      <c r="E2" s="50"/>
      <c r="F2" s="50"/>
      <c r="G2" s="50"/>
    </row>
    <row r="4" spans="1:8" ht="30" x14ac:dyDescent="0.35">
      <c r="A4" s="1" t="s">
        <v>1</v>
      </c>
      <c r="B4" s="2" t="s">
        <v>2</v>
      </c>
      <c r="C4" s="2" t="s">
        <v>3</v>
      </c>
      <c r="D4" s="2" t="s">
        <v>4</v>
      </c>
      <c r="E4" s="2" t="s">
        <v>5</v>
      </c>
      <c r="F4" s="2" t="s">
        <v>6</v>
      </c>
      <c r="G4" s="3" t="s">
        <v>91</v>
      </c>
      <c r="H4" s="3" t="s">
        <v>7</v>
      </c>
    </row>
    <row r="5" spans="1:8" x14ac:dyDescent="0.35">
      <c r="A5" s="22" t="s">
        <v>8</v>
      </c>
      <c r="B5" s="4"/>
      <c r="C5" s="5"/>
      <c r="D5" s="5"/>
      <c r="E5" s="5"/>
      <c r="F5" s="5"/>
      <c r="G5" s="6"/>
      <c r="H5" s="6"/>
    </row>
    <row r="6" spans="1:8" x14ac:dyDescent="0.35">
      <c r="A6" s="21" t="s">
        <v>9</v>
      </c>
      <c r="B6" s="7" t="s">
        <v>10</v>
      </c>
      <c r="C6" s="14">
        <v>5000</v>
      </c>
      <c r="D6" s="18">
        <v>8</v>
      </c>
      <c r="E6" s="16">
        <f>C6*D6</f>
        <v>40000</v>
      </c>
      <c r="F6" s="16">
        <f>E6/4*3</f>
        <v>30000</v>
      </c>
      <c r="G6" s="17">
        <f>E6/4</f>
        <v>10000</v>
      </c>
      <c r="H6" s="17" t="s">
        <v>92</v>
      </c>
    </row>
    <row r="7" spans="1:8" x14ac:dyDescent="0.35">
      <c r="A7" s="21" t="s">
        <v>11</v>
      </c>
      <c r="B7" s="7" t="s">
        <v>10</v>
      </c>
      <c r="C7" s="14">
        <v>500</v>
      </c>
      <c r="D7" s="18">
        <f>24*4</f>
        <v>96</v>
      </c>
      <c r="E7" s="16">
        <f>C7*D7</f>
        <v>48000</v>
      </c>
      <c r="F7" s="16">
        <f>E7</f>
        <v>48000</v>
      </c>
      <c r="G7" s="17"/>
      <c r="H7" s="17" t="s">
        <v>12</v>
      </c>
    </row>
    <row r="8" spans="1:8" x14ac:dyDescent="0.35">
      <c r="A8" s="21" t="s">
        <v>13</v>
      </c>
      <c r="B8" s="7" t="s">
        <v>10</v>
      </c>
      <c r="C8" s="14">
        <v>750</v>
      </c>
      <c r="D8" s="18">
        <v>12</v>
      </c>
      <c r="E8" s="16">
        <f>C8*D8</f>
        <v>9000</v>
      </c>
      <c r="F8" s="16">
        <f>E8</f>
        <v>9000</v>
      </c>
      <c r="G8" s="17"/>
      <c r="H8" s="17" t="s">
        <v>14</v>
      </c>
    </row>
    <row r="9" spans="1:8" x14ac:dyDescent="0.35">
      <c r="A9" s="21" t="s">
        <v>15</v>
      </c>
      <c r="B9" s="7" t="s">
        <v>10</v>
      </c>
      <c r="C9" s="14">
        <v>1450</v>
      </c>
      <c r="D9" s="18">
        <v>24</v>
      </c>
      <c r="E9" s="16">
        <f>C9*D9</f>
        <v>34800</v>
      </c>
      <c r="F9" s="16">
        <f>E9/4*3</f>
        <v>26100</v>
      </c>
      <c r="G9" s="17">
        <f>E9/4</f>
        <v>8700</v>
      </c>
      <c r="H9" s="17" t="s">
        <v>16</v>
      </c>
    </row>
    <row r="10" spans="1:8" x14ac:dyDescent="0.35">
      <c r="A10" s="28" t="s">
        <v>17</v>
      </c>
      <c r="B10" s="7"/>
      <c r="C10" s="14"/>
      <c r="D10" s="18"/>
      <c r="E10" s="16"/>
      <c r="F10" s="16"/>
      <c r="G10" s="17"/>
      <c r="H10" s="17"/>
    </row>
    <row r="11" spans="1:8" x14ac:dyDescent="0.35">
      <c r="A11" s="21" t="s">
        <v>18</v>
      </c>
      <c r="B11" s="7" t="s">
        <v>19</v>
      </c>
      <c r="C11" s="14">
        <v>132</v>
      </c>
      <c r="D11" s="18">
        <v>20</v>
      </c>
      <c r="E11" s="16">
        <f>C11*D11</f>
        <v>2640</v>
      </c>
      <c r="F11" s="16">
        <f>E11</f>
        <v>2640</v>
      </c>
      <c r="G11" s="17"/>
      <c r="H11" s="17" t="s">
        <v>20</v>
      </c>
    </row>
    <row r="12" spans="1:8" x14ac:dyDescent="0.35">
      <c r="A12" s="21" t="s">
        <v>21</v>
      </c>
      <c r="B12" s="7" t="s">
        <v>19</v>
      </c>
      <c r="C12" s="14">
        <v>50</v>
      </c>
      <c r="D12" s="18">
        <v>80</v>
      </c>
      <c r="E12" s="16">
        <f>C12*D12</f>
        <v>4000</v>
      </c>
      <c r="F12" s="16">
        <f>E12</f>
        <v>4000</v>
      </c>
      <c r="G12" s="17"/>
      <c r="H12" s="17" t="s">
        <v>22</v>
      </c>
    </row>
    <row r="13" spans="1:8" x14ac:dyDescent="0.35">
      <c r="A13" s="22" t="s">
        <v>23</v>
      </c>
      <c r="B13" s="22"/>
      <c r="C13" s="22"/>
      <c r="D13" s="22"/>
      <c r="E13" s="27">
        <f>SUM(E6:E12)</f>
        <v>138440</v>
      </c>
      <c r="F13" s="27">
        <f t="shared" ref="F13:G13" si="0">SUM(F6:F12)</f>
        <v>119740</v>
      </c>
      <c r="G13" s="27">
        <f t="shared" si="0"/>
        <v>18700</v>
      </c>
      <c r="H13" s="27"/>
    </row>
    <row r="14" spans="1:8" x14ac:dyDescent="0.35">
      <c r="A14" s="22" t="s">
        <v>24</v>
      </c>
      <c r="B14" s="8"/>
      <c r="C14" s="14"/>
      <c r="D14" s="19"/>
      <c r="E14" s="16"/>
      <c r="F14" s="16"/>
      <c r="G14" s="17"/>
      <c r="H14" s="17"/>
    </row>
    <row r="15" spans="1:8" x14ac:dyDescent="0.35">
      <c r="A15" s="13" t="s">
        <v>25</v>
      </c>
      <c r="B15" s="7" t="s">
        <v>26</v>
      </c>
      <c r="C15" s="14">
        <v>2000</v>
      </c>
      <c r="D15" s="18">
        <v>2</v>
      </c>
      <c r="E15" s="16">
        <f t="shared" ref="E15" si="1">C15*D15</f>
        <v>4000</v>
      </c>
      <c r="F15" s="16">
        <f>E15</f>
        <v>4000</v>
      </c>
      <c r="G15" s="17"/>
      <c r="H15" s="17" t="s">
        <v>27</v>
      </c>
    </row>
    <row r="16" spans="1:8" x14ac:dyDescent="0.35">
      <c r="A16" s="21" t="s">
        <v>28</v>
      </c>
      <c r="B16" s="7" t="s">
        <v>29</v>
      </c>
      <c r="C16" s="14">
        <v>500</v>
      </c>
      <c r="D16" s="18">
        <v>8</v>
      </c>
      <c r="E16" s="16">
        <f>C16*D16</f>
        <v>4000</v>
      </c>
      <c r="F16" s="16">
        <f t="shared" ref="F16:F17" si="2">E16</f>
        <v>4000</v>
      </c>
      <c r="G16" s="17"/>
      <c r="H16" s="17" t="s">
        <v>30</v>
      </c>
    </row>
    <row r="17" spans="1:8" x14ac:dyDescent="0.35">
      <c r="A17" s="21" t="s">
        <v>31</v>
      </c>
      <c r="B17" s="7" t="s">
        <v>32</v>
      </c>
      <c r="C17" s="14">
        <v>1</v>
      </c>
      <c r="D17" s="18">
        <v>3600</v>
      </c>
      <c r="E17" s="16">
        <f>C17*D17</f>
        <v>3600</v>
      </c>
      <c r="F17" s="16">
        <f t="shared" si="2"/>
        <v>3600</v>
      </c>
      <c r="G17" s="17"/>
      <c r="H17" s="17" t="s">
        <v>89</v>
      </c>
    </row>
    <row r="18" spans="1:8" x14ac:dyDescent="0.35">
      <c r="A18" s="22" t="s">
        <v>33</v>
      </c>
      <c r="B18" s="22"/>
      <c r="C18" s="22"/>
      <c r="D18" s="22"/>
      <c r="E18" s="27">
        <f>SUM(E15:E17)</f>
        <v>11600</v>
      </c>
      <c r="F18" s="27">
        <f t="shared" ref="F18:G18" si="3">SUM(F15:F17)</f>
        <v>11600</v>
      </c>
      <c r="G18" s="27">
        <f t="shared" si="3"/>
        <v>0</v>
      </c>
      <c r="H18" s="27"/>
    </row>
    <row r="19" spans="1:8" x14ac:dyDescent="0.35">
      <c r="A19" s="22" t="s">
        <v>34</v>
      </c>
      <c r="B19" s="8"/>
      <c r="C19" s="14"/>
      <c r="D19" s="19"/>
      <c r="E19" s="16"/>
      <c r="F19" s="16"/>
      <c r="G19" s="17"/>
      <c r="H19" s="17"/>
    </row>
    <row r="20" spans="1:8" x14ac:dyDescent="0.35">
      <c r="A20" s="12" t="s">
        <v>35</v>
      </c>
      <c r="B20" s="7" t="s">
        <v>36</v>
      </c>
      <c r="C20" s="14">
        <v>2000</v>
      </c>
      <c r="D20" s="18">
        <v>18</v>
      </c>
      <c r="E20" s="16">
        <f>C20*D20</f>
        <v>36000</v>
      </c>
      <c r="F20" s="16">
        <f>E20</f>
        <v>36000</v>
      </c>
      <c r="G20" s="17"/>
      <c r="H20" s="17" t="s">
        <v>37</v>
      </c>
    </row>
    <row r="21" spans="1:8" x14ac:dyDescent="0.35">
      <c r="A21" s="12" t="s">
        <v>97</v>
      </c>
      <c r="B21" s="7" t="s">
        <v>38</v>
      </c>
      <c r="C21" s="14">
        <v>2000</v>
      </c>
      <c r="D21" s="18">
        <v>18</v>
      </c>
      <c r="E21" s="16">
        <f t="shared" ref="E21" si="4">C21*D21</f>
        <v>36000</v>
      </c>
      <c r="F21" s="16">
        <f t="shared" ref="F21:F22" si="5">E21</f>
        <v>36000</v>
      </c>
      <c r="G21" s="17"/>
      <c r="H21" s="17" t="s">
        <v>39</v>
      </c>
    </row>
    <row r="22" spans="1:8" x14ac:dyDescent="0.35">
      <c r="A22" s="12" t="s">
        <v>40</v>
      </c>
      <c r="B22" s="7" t="s">
        <v>10</v>
      </c>
      <c r="C22" s="14">
        <v>150</v>
      </c>
      <c r="D22" s="18">
        <v>24</v>
      </c>
      <c r="E22" s="16">
        <f>C22*D22</f>
        <v>3600</v>
      </c>
      <c r="F22" s="16">
        <f t="shared" si="5"/>
        <v>3600</v>
      </c>
      <c r="G22" s="17"/>
      <c r="H22" s="17"/>
    </row>
    <row r="24" spans="1:8" x14ac:dyDescent="0.35">
      <c r="A24" s="22" t="s">
        <v>43</v>
      </c>
      <c r="B24" s="22"/>
      <c r="C24" s="22"/>
      <c r="D24" s="22"/>
      <c r="E24" s="27">
        <f>SUM(E20:E23)</f>
        <v>75600</v>
      </c>
      <c r="F24" s="27">
        <f t="shared" ref="F24:G24" si="6">SUM(F20:F23)</f>
        <v>75600</v>
      </c>
      <c r="G24" s="27">
        <f t="shared" si="6"/>
        <v>0</v>
      </c>
      <c r="H24" s="27"/>
    </row>
    <row r="25" spans="1:8" x14ac:dyDescent="0.35">
      <c r="A25" s="22" t="s">
        <v>44</v>
      </c>
      <c r="B25" s="8"/>
      <c r="C25" s="14"/>
      <c r="D25" s="19"/>
      <c r="E25" s="16"/>
      <c r="F25" s="16"/>
      <c r="G25" s="17"/>
      <c r="H25" s="17"/>
    </row>
    <row r="26" spans="1:8" x14ac:dyDescent="0.35">
      <c r="A26" s="21" t="s">
        <v>45</v>
      </c>
      <c r="B26" s="7" t="s">
        <v>46</v>
      </c>
      <c r="C26" s="14">
        <v>3500</v>
      </c>
      <c r="D26" s="18">
        <v>4</v>
      </c>
      <c r="E26" s="16">
        <f t="shared" ref="E26:E34" si="7">C26*D26</f>
        <v>14000</v>
      </c>
      <c r="F26" s="16">
        <f>E26</f>
        <v>14000</v>
      </c>
      <c r="G26" s="17"/>
      <c r="H26" s="17" t="s">
        <v>47</v>
      </c>
    </row>
    <row r="27" spans="1:8" x14ac:dyDescent="0.35">
      <c r="A27" s="12" t="s">
        <v>41</v>
      </c>
      <c r="B27" s="29" t="s">
        <v>36</v>
      </c>
      <c r="C27" s="14">
        <v>5000</v>
      </c>
      <c r="D27" s="18">
        <v>1</v>
      </c>
      <c r="E27" s="16">
        <f>C27*D27</f>
        <v>5000</v>
      </c>
      <c r="F27" s="16">
        <f t="shared" ref="F27:F28" si="8">E27</f>
        <v>5000</v>
      </c>
      <c r="G27" s="15"/>
      <c r="H27" s="15" t="s">
        <v>42</v>
      </c>
    </row>
    <row r="28" spans="1:8" x14ac:dyDescent="0.35">
      <c r="A28" s="11"/>
      <c r="B28" s="7"/>
      <c r="C28" s="14"/>
      <c r="D28" s="18"/>
      <c r="E28" s="16">
        <f t="shared" si="7"/>
        <v>0</v>
      </c>
      <c r="F28" s="16">
        <f t="shared" si="8"/>
        <v>0</v>
      </c>
      <c r="G28" s="17"/>
      <c r="H28" s="17"/>
    </row>
    <row r="29" spans="1:8" x14ac:dyDescent="0.35">
      <c r="A29" s="22" t="s">
        <v>48</v>
      </c>
      <c r="B29" s="22"/>
      <c r="C29" s="22"/>
      <c r="D29" s="22"/>
      <c r="E29" s="27">
        <f>SUM(E26:E28)</f>
        <v>19000</v>
      </c>
      <c r="F29" s="27">
        <f t="shared" ref="F29:G29" si="9">SUM(F26:F28)</f>
        <v>19000</v>
      </c>
      <c r="G29" s="27">
        <f t="shared" si="9"/>
        <v>0</v>
      </c>
      <c r="H29" s="27"/>
    </row>
    <row r="30" spans="1:8" x14ac:dyDescent="0.35">
      <c r="A30" s="22" t="s">
        <v>49</v>
      </c>
      <c r="B30" s="8"/>
      <c r="C30" s="14"/>
      <c r="D30" s="19"/>
      <c r="E30" s="16"/>
      <c r="F30" s="16"/>
      <c r="G30" s="17"/>
      <c r="H30" s="17"/>
    </row>
    <row r="31" spans="1:8" x14ac:dyDescent="0.35">
      <c r="A31" s="12" t="s">
        <v>50</v>
      </c>
      <c r="B31" s="8" t="s">
        <v>51</v>
      </c>
      <c r="C31" s="14">
        <v>2500</v>
      </c>
      <c r="D31" s="19">
        <v>4</v>
      </c>
      <c r="E31" s="16">
        <f t="shared" si="7"/>
        <v>10000</v>
      </c>
      <c r="F31" s="16">
        <f>E31</f>
        <v>10000</v>
      </c>
      <c r="G31" s="17"/>
      <c r="H31" s="17" t="s">
        <v>52</v>
      </c>
    </row>
    <row r="32" spans="1:8" s="10" customFormat="1" x14ac:dyDescent="0.35">
      <c r="A32" s="43" t="s">
        <v>105</v>
      </c>
      <c r="B32" s="8" t="s">
        <v>51</v>
      </c>
      <c r="C32" s="45">
        <v>2500</v>
      </c>
      <c r="D32" s="46">
        <v>1</v>
      </c>
      <c r="E32" s="30">
        <f t="shared" si="7"/>
        <v>2500</v>
      </c>
      <c r="F32" s="30">
        <f t="shared" ref="F32:F34" si="10">E32</f>
        <v>2500</v>
      </c>
      <c r="G32" s="47"/>
      <c r="H32" s="47"/>
    </row>
    <row r="33" spans="1:8" s="10" customFormat="1" x14ac:dyDescent="0.35">
      <c r="A33" s="43" t="s">
        <v>104</v>
      </c>
      <c r="B33" s="44" t="s">
        <v>102</v>
      </c>
      <c r="C33" s="45">
        <v>5000</v>
      </c>
      <c r="D33" s="46">
        <v>1</v>
      </c>
      <c r="E33" s="16">
        <f t="shared" si="7"/>
        <v>5000</v>
      </c>
      <c r="F33" s="30">
        <f t="shared" si="10"/>
        <v>5000</v>
      </c>
      <c r="G33" s="47"/>
      <c r="H33" s="47" t="s">
        <v>103</v>
      </c>
    </row>
    <row r="34" spans="1:8" x14ac:dyDescent="0.35">
      <c r="A34" s="12" t="s">
        <v>53</v>
      </c>
      <c r="B34" s="8" t="s">
        <v>46</v>
      </c>
      <c r="C34" s="14">
        <v>250</v>
      </c>
      <c r="D34" s="19">
        <v>10</v>
      </c>
      <c r="E34" s="16">
        <f t="shared" si="7"/>
        <v>2500</v>
      </c>
      <c r="F34" s="16">
        <f t="shared" si="10"/>
        <v>2500</v>
      </c>
      <c r="G34" s="17"/>
      <c r="H34" s="17" t="s">
        <v>54</v>
      </c>
    </row>
    <row r="35" spans="1:8" x14ac:dyDescent="0.35">
      <c r="A35" s="22" t="s">
        <v>55</v>
      </c>
      <c r="B35" s="22"/>
      <c r="C35" s="22"/>
      <c r="D35" s="22"/>
      <c r="E35" s="27">
        <f>SUM(E31:E34)</f>
        <v>20000</v>
      </c>
      <c r="F35" s="27">
        <f t="shared" ref="F35:G35" si="11">SUM(F31:F34)</f>
        <v>20000</v>
      </c>
      <c r="G35" s="27">
        <f t="shared" si="11"/>
        <v>0</v>
      </c>
      <c r="H35" s="27"/>
    </row>
    <row r="36" spans="1:8" ht="30" x14ac:dyDescent="0.35">
      <c r="A36" s="22" t="s">
        <v>56</v>
      </c>
      <c r="B36" s="8"/>
      <c r="C36" s="14"/>
      <c r="D36" s="19"/>
      <c r="E36" s="16"/>
      <c r="F36" s="16"/>
      <c r="G36" s="17"/>
      <c r="H36" s="17"/>
    </row>
    <row r="37" spans="1:8" ht="30" x14ac:dyDescent="0.35">
      <c r="A37" s="20" t="s">
        <v>93</v>
      </c>
      <c r="B37" s="7" t="s">
        <v>57</v>
      </c>
      <c r="C37" s="14">
        <v>5000</v>
      </c>
      <c r="D37" s="18">
        <v>1</v>
      </c>
      <c r="E37" s="16">
        <f t="shared" ref="E37:E41" si="12">C37*D37</f>
        <v>5000</v>
      </c>
      <c r="F37" s="16">
        <f>E37</f>
        <v>5000</v>
      </c>
      <c r="G37" s="17"/>
      <c r="H37" s="17" t="s">
        <v>58</v>
      </c>
    </row>
    <row r="38" spans="1:8" ht="30" x14ac:dyDescent="0.35">
      <c r="A38" s="20" t="s">
        <v>59</v>
      </c>
      <c r="B38" s="7" t="s">
        <v>60</v>
      </c>
      <c r="C38" s="14">
        <v>150</v>
      </c>
      <c r="D38" s="18">
        <v>72</v>
      </c>
      <c r="E38" s="16">
        <f t="shared" si="12"/>
        <v>10800</v>
      </c>
      <c r="F38" s="16">
        <f t="shared" ref="F38:F41" si="13">E38</f>
        <v>10800</v>
      </c>
      <c r="G38" s="17"/>
      <c r="H38" s="17" t="s">
        <v>61</v>
      </c>
    </row>
    <row r="39" spans="1:8" ht="30" x14ac:dyDescent="0.35">
      <c r="A39" s="20" t="s">
        <v>62</v>
      </c>
      <c r="B39" s="7" t="s">
        <v>51</v>
      </c>
      <c r="C39" s="14">
        <v>2500</v>
      </c>
      <c r="D39" s="18">
        <v>4</v>
      </c>
      <c r="E39" s="16">
        <f t="shared" si="12"/>
        <v>10000</v>
      </c>
      <c r="F39" s="16">
        <f t="shared" si="13"/>
        <v>10000</v>
      </c>
      <c r="G39" s="17"/>
      <c r="H39" s="17" t="s">
        <v>52</v>
      </c>
    </row>
    <row r="40" spans="1:8" ht="30" x14ac:dyDescent="0.35">
      <c r="A40" s="20" t="s">
        <v>106</v>
      </c>
      <c r="B40" s="7" t="s">
        <v>57</v>
      </c>
      <c r="C40" s="14">
        <v>2000</v>
      </c>
      <c r="D40" s="18">
        <v>18</v>
      </c>
      <c r="E40" s="16">
        <f t="shared" si="12"/>
        <v>36000</v>
      </c>
      <c r="F40" s="16">
        <f t="shared" si="13"/>
        <v>36000</v>
      </c>
      <c r="G40" s="17"/>
      <c r="H40" s="17" t="s">
        <v>63</v>
      </c>
    </row>
    <row r="41" spans="1:8" ht="45" x14ac:dyDescent="0.35">
      <c r="A41" s="34" t="s">
        <v>64</v>
      </c>
      <c r="B41" s="7" t="s">
        <v>65</v>
      </c>
      <c r="C41" s="14">
        <v>10000</v>
      </c>
      <c r="D41" s="18">
        <v>1</v>
      </c>
      <c r="E41" s="16">
        <f t="shared" si="12"/>
        <v>10000</v>
      </c>
      <c r="F41" s="16">
        <f t="shared" si="13"/>
        <v>10000</v>
      </c>
      <c r="G41" s="35"/>
      <c r="H41" s="17" t="s">
        <v>66</v>
      </c>
    </row>
    <row r="42" spans="1:8" x14ac:dyDescent="0.35">
      <c r="A42" s="22" t="s">
        <v>67</v>
      </c>
      <c r="B42" s="22"/>
      <c r="C42" s="22"/>
      <c r="D42" s="22"/>
      <c r="E42" s="27">
        <f>SUM(E37:E41)</f>
        <v>71800</v>
      </c>
      <c r="F42" s="27">
        <f t="shared" ref="F42:G42" si="14">SUM(F37:F41)</f>
        <v>71800</v>
      </c>
      <c r="G42" s="27">
        <f t="shared" si="14"/>
        <v>0</v>
      </c>
      <c r="H42" s="27"/>
    </row>
    <row r="43" spans="1:8" x14ac:dyDescent="0.35">
      <c r="A43" s="22" t="s">
        <v>68</v>
      </c>
      <c r="B43" s="8"/>
      <c r="C43" s="14"/>
      <c r="D43" s="19"/>
      <c r="E43" s="16"/>
      <c r="F43" s="16"/>
      <c r="G43" s="17"/>
      <c r="H43" s="17"/>
    </row>
    <row r="44" spans="1:8" x14ac:dyDescent="0.35">
      <c r="A44" s="36" t="s">
        <v>90</v>
      </c>
      <c r="B44" s="37" t="s">
        <v>10</v>
      </c>
      <c r="C44" s="38">
        <v>400</v>
      </c>
      <c r="D44" s="39">
        <v>24</v>
      </c>
      <c r="E44" s="40">
        <f>C44*D44</f>
        <v>9600</v>
      </c>
      <c r="F44" s="16">
        <f>E44</f>
        <v>9600</v>
      </c>
      <c r="G44" s="17"/>
      <c r="H44" s="17" t="s">
        <v>98</v>
      </c>
    </row>
    <row r="45" spans="1:8" x14ac:dyDescent="0.35">
      <c r="A45" s="36" t="s">
        <v>69</v>
      </c>
      <c r="B45" s="37" t="s">
        <v>70</v>
      </c>
      <c r="C45" s="38">
        <v>3000</v>
      </c>
      <c r="D45" s="39">
        <v>2</v>
      </c>
      <c r="E45" s="40">
        <f t="shared" ref="E45:E47" si="15">C45*D45</f>
        <v>6000</v>
      </c>
      <c r="F45" s="16">
        <f t="shared" ref="F45:F48" si="16">E45</f>
        <v>6000</v>
      </c>
      <c r="G45" s="17"/>
      <c r="H45" s="17" t="s">
        <v>71</v>
      </c>
    </row>
    <row r="46" spans="1:8" x14ac:dyDescent="0.35">
      <c r="A46" s="20" t="s">
        <v>72</v>
      </c>
      <c r="B46" s="8" t="s">
        <v>70</v>
      </c>
      <c r="C46" s="14">
        <v>2500</v>
      </c>
      <c r="D46" s="19">
        <v>2</v>
      </c>
      <c r="E46" s="16">
        <f t="shared" si="15"/>
        <v>5000</v>
      </c>
      <c r="F46" s="16">
        <f t="shared" si="16"/>
        <v>5000</v>
      </c>
      <c r="G46" s="17"/>
      <c r="H46" s="17" t="s">
        <v>73</v>
      </c>
    </row>
    <row r="47" spans="1:8" x14ac:dyDescent="0.35">
      <c r="A47" s="21" t="s">
        <v>74</v>
      </c>
      <c r="B47" s="7" t="s">
        <v>75</v>
      </c>
      <c r="C47" s="14">
        <v>7500</v>
      </c>
      <c r="D47" s="18">
        <v>1</v>
      </c>
      <c r="E47" s="16">
        <f t="shared" si="15"/>
        <v>7500</v>
      </c>
      <c r="F47" s="16">
        <f t="shared" si="16"/>
        <v>7500</v>
      </c>
      <c r="G47" s="17"/>
      <c r="H47" s="17" t="s">
        <v>76</v>
      </c>
    </row>
    <row r="48" spans="1:8" x14ac:dyDescent="0.35">
      <c r="A48" s="20"/>
      <c r="B48" s="7"/>
      <c r="C48" s="14"/>
      <c r="D48" s="18"/>
      <c r="E48" s="16">
        <f>C48*D48</f>
        <v>0</v>
      </c>
      <c r="F48" s="16">
        <f t="shared" si="16"/>
        <v>0</v>
      </c>
      <c r="G48" s="17"/>
      <c r="H48" s="17"/>
    </row>
    <row r="49" spans="1:8" x14ac:dyDescent="0.35">
      <c r="A49" s="22" t="s">
        <v>77</v>
      </c>
      <c r="B49" s="22"/>
      <c r="C49" s="22"/>
      <c r="D49" s="22"/>
      <c r="E49" s="27">
        <f>SUM(E44:E48)</f>
        <v>28100</v>
      </c>
      <c r="F49" s="27">
        <f t="shared" ref="F49:G49" si="17">SUM(F44:F48)</f>
        <v>28100</v>
      </c>
      <c r="G49" s="27">
        <f t="shared" si="17"/>
        <v>0</v>
      </c>
      <c r="H49" s="27"/>
    </row>
    <row r="50" spans="1:8" x14ac:dyDescent="0.35">
      <c r="A50" s="22" t="s">
        <v>96</v>
      </c>
      <c r="B50" s="41"/>
      <c r="C50" s="22"/>
      <c r="D50" s="22"/>
      <c r="E50" s="27">
        <f>E49+E42+E35+E29+E24+E18+E13</f>
        <v>364540</v>
      </c>
      <c r="F50" s="27">
        <f t="shared" ref="F50:G50" si="18">F49+F42+F35+F29+F24+F18+F13</f>
        <v>345840</v>
      </c>
      <c r="G50" s="27">
        <f t="shared" si="18"/>
        <v>18700</v>
      </c>
      <c r="H50" s="42"/>
    </row>
    <row r="51" spans="1:8" x14ac:dyDescent="0.35">
      <c r="A51" s="22" t="s">
        <v>78</v>
      </c>
      <c r="B51" s="8"/>
      <c r="C51" s="14"/>
      <c r="D51" s="19"/>
      <c r="E51" s="16"/>
      <c r="F51" s="16"/>
      <c r="G51" s="17"/>
      <c r="H51" s="17"/>
    </row>
    <row r="52" spans="1:8" x14ac:dyDescent="0.35">
      <c r="A52" s="20" t="s">
        <v>94</v>
      </c>
      <c r="B52" s="7"/>
      <c r="C52" s="14"/>
      <c r="D52" s="19"/>
      <c r="E52" s="16">
        <f>E50/100*7</f>
        <v>25517.8</v>
      </c>
      <c r="F52" s="16">
        <f t="shared" ref="F52:G52" si="19">F50/100*7</f>
        <v>24208.799999999999</v>
      </c>
      <c r="G52" s="16">
        <f t="shared" si="19"/>
        <v>1309</v>
      </c>
      <c r="H52" s="30" t="s">
        <v>95</v>
      </c>
    </row>
    <row r="53" spans="1:8" x14ac:dyDescent="0.35">
      <c r="A53" s="21"/>
      <c r="B53" s="7"/>
      <c r="C53" s="14"/>
      <c r="D53" s="19"/>
      <c r="E53" s="16"/>
      <c r="F53" s="30"/>
      <c r="G53" s="30"/>
      <c r="H53" s="30"/>
    </row>
    <row r="54" spans="1:8" x14ac:dyDescent="0.35">
      <c r="A54" s="22" t="s">
        <v>79</v>
      </c>
      <c r="B54" s="22"/>
      <c r="C54" s="22"/>
      <c r="D54" s="22"/>
      <c r="E54" s="27">
        <f>SUM(E51:E53)</f>
        <v>25517.8</v>
      </c>
      <c r="F54" s="27">
        <f t="shared" ref="F54:G54" si="20">SUM(F51:F53)</f>
        <v>24208.799999999999</v>
      </c>
      <c r="G54" s="27">
        <f t="shared" si="20"/>
        <v>1309</v>
      </c>
      <c r="H54" s="27"/>
    </row>
    <row r="55" spans="1:8" ht="20" x14ac:dyDescent="0.35">
      <c r="A55" s="26" t="s">
        <v>80</v>
      </c>
      <c r="B55" s="23"/>
      <c r="C55" s="24"/>
      <c r="D55" s="25"/>
      <c r="E55" s="24">
        <f>E50+E54</f>
        <v>390057.8</v>
      </c>
      <c r="F55" s="24">
        <f t="shared" ref="F55:G55" si="21">F50+F54</f>
        <v>370048.8</v>
      </c>
      <c r="G55" s="24">
        <f t="shared" si="21"/>
        <v>20009</v>
      </c>
      <c r="H55" s="24"/>
    </row>
    <row r="56" spans="1:8" x14ac:dyDescent="0.35">
      <c r="F56" s="48">
        <f>F55/E55*100</f>
        <v>94.870247435123716</v>
      </c>
      <c r="G56" s="48">
        <f>G55/F55*100</f>
        <v>5.4071246819338423</v>
      </c>
    </row>
    <row r="57" spans="1:8" x14ac:dyDescent="0.35">
      <c r="A57" s="9"/>
      <c r="B57" s="9"/>
      <c r="C57" s="9"/>
      <c r="D57" s="9"/>
      <c r="E57" s="10"/>
      <c r="F57" s="10"/>
    </row>
    <row r="58" spans="1:8" x14ac:dyDescent="0.35">
      <c r="E58" s="49" t="e">
        <f>E50-'par axe '!#REF!</f>
        <v>#REF!</v>
      </c>
      <c r="H58" s="48"/>
    </row>
  </sheetData>
  <mergeCells count="1">
    <mergeCell ref="A2:G2"/>
  </mergeCells>
  <phoneticPr fontId="7" type="noConversion"/>
  <pageMargins left="0.75" right="0.75" top="1" bottom="1" header="0.5" footer="0.5"/>
  <pageSetup paperSize="9" scale="73"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tabSelected="1" topLeftCell="A4" workbookViewId="0">
      <selection activeCell="D16" sqref="D16"/>
    </sheetView>
  </sheetViews>
  <sheetFormatPr baseColWidth="10" defaultRowHeight="15.5" x14ac:dyDescent="0.35"/>
  <cols>
    <col min="1" max="1" width="65.9140625" customWidth="1"/>
    <col min="2" max="2" width="21.5" customWidth="1"/>
  </cols>
  <sheetData>
    <row r="3" spans="1:2" ht="16" thickBot="1" x14ac:dyDescent="0.4"/>
    <row r="4" spans="1:2" ht="16" thickBot="1" x14ac:dyDescent="0.4">
      <c r="A4" s="51" t="s">
        <v>107</v>
      </c>
      <c r="B4" s="52" t="s">
        <v>108</v>
      </c>
    </row>
    <row r="5" spans="1:2" ht="16" thickBot="1" x14ac:dyDescent="0.4">
      <c r="A5" s="53" t="s">
        <v>99</v>
      </c>
      <c r="B5" s="54">
        <v>146440</v>
      </c>
    </row>
    <row r="6" spans="1:2" ht="28.5" thickBot="1" x14ac:dyDescent="0.4">
      <c r="A6" s="55" t="s">
        <v>109</v>
      </c>
      <c r="B6" s="56">
        <v>99800</v>
      </c>
    </row>
    <row r="7" spans="1:2" ht="16" thickBot="1" x14ac:dyDescent="0.4">
      <c r="A7" s="55" t="s">
        <v>110</v>
      </c>
      <c r="B7" s="56">
        <v>46640</v>
      </c>
    </row>
    <row r="8" spans="1:2" ht="16" thickBot="1" x14ac:dyDescent="0.4">
      <c r="A8" s="57" t="s">
        <v>100</v>
      </c>
      <c r="B8" s="58">
        <v>91000</v>
      </c>
    </row>
    <row r="9" spans="1:2" ht="16" thickBot="1" x14ac:dyDescent="0.4">
      <c r="A9" s="57" t="s">
        <v>111</v>
      </c>
      <c r="B9" s="58">
        <v>27800</v>
      </c>
    </row>
    <row r="10" spans="1:2" ht="16" thickBot="1" x14ac:dyDescent="0.4">
      <c r="A10" s="57" t="s">
        <v>112</v>
      </c>
      <c r="B10" s="58">
        <v>15000</v>
      </c>
    </row>
    <row r="11" spans="1:2" ht="16" thickBot="1" x14ac:dyDescent="0.4">
      <c r="A11" s="57" t="s">
        <v>101</v>
      </c>
      <c r="B11" s="58">
        <v>84300</v>
      </c>
    </row>
    <row r="12" spans="1:2" ht="16" thickBot="1" x14ac:dyDescent="0.4">
      <c r="A12" s="55" t="s">
        <v>113</v>
      </c>
      <c r="B12" s="56">
        <v>41000</v>
      </c>
    </row>
    <row r="13" spans="1:2" ht="28.5" thickBot="1" x14ac:dyDescent="0.4">
      <c r="A13" s="55" t="s">
        <v>114</v>
      </c>
      <c r="B13" s="56">
        <v>10000</v>
      </c>
    </row>
    <row r="14" spans="1:2" ht="28.5" thickBot="1" x14ac:dyDescent="0.4">
      <c r="A14" s="55" t="s">
        <v>115</v>
      </c>
      <c r="B14" s="59">
        <v>33300</v>
      </c>
    </row>
    <row r="15" spans="1:2" ht="16" thickBot="1" x14ac:dyDescent="0.4">
      <c r="A15" s="60" t="s">
        <v>116</v>
      </c>
      <c r="B15" s="61">
        <f>B5+B8+B9+B10+B11</f>
        <v>364540</v>
      </c>
    </row>
    <row r="16" spans="1:2" ht="16" thickBot="1" x14ac:dyDescent="0.4">
      <c r="A16" s="62" t="s">
        <v>117</v>
      </c>
      <c r="B16" s="63">
        <f>B15/100*7</f>
        <v>25517.8</v>
      </c>
    </row>
    <row r="17" spans="1:2" ht="16" thickBot="1" x14ac:dyDescent="0.4">
      <c r="A17" s="64" t="s">
        <v>118</v>
      </c>
      <c r="B17" s="65">
        <f>B15+B16</f>
        <v>390057.8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6" sqref="A6"/>
    </sheetView>
  </sheetViews>
  <sheetFormatPr baseColWidth="10" defaultColWidth="9" defaultRowHeight="15.5" x14ac:dyDescent="0.35"/>
  <sheetData>
    <row r="1" spans="1:1" x14ac:dyDescent="0.35">
      <c r="A1" s="33" t="s">
        <v>81</v>
      </c>
    </row>
    <row r="2" spans="1:1" x14ac:dyDescent="0.35">
      <c r="A2" s="32" t="s">
        <v>82</v>
      </c>
    </row>
    <row r="3" spans="1:1" x14ac:dyDescent="0.35">
      <c r="A3" s="32" t="s">
        <v>83</v>
      </c>
    </row>
    <row r="4" spans="1:1" x14ac:dyDescent="0.35">
      <c r="A4" s="32" t="s">
        <v>84</v>
      </c>
    </row>
    <row r="5" spans="1:1" x14ac:dyDescent="0.35">
      <c r="A5" s="32" t="s">
        <v>85</v>
      </c>
    </row>
    <row r="6" spans="1:1" x14ac:dyDescent="0.35">
      <c r="A6" s="31" t="s">
        <v>86</v>
      </c>
    </row>
    <row r="7" spans="1:1" x14ac:dyDescent="0.35">
      <c r="A7" s="32" t="s">
        <v>87</v>
      </c>
    </row>
    <row r="8" spans="1:1" x14ac:dyDescent="0.35">
      <c r="A8" s="31" t="s">
        <v>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EFFEF3451466479E9E9947677D1B2F" ma:contentTypeVersion="4" ma:contentTypeDescription="Crée un document." ma:contentTypeScope="" ma:versionID="91be08620557a721c52ace464890c03b">
  <xsd:schema xmlns:xsd="http://www.w3.org/2001/XMLSchema" xmlns:xs="http://www.w3.org/2001/XMLSchema" xmlns:p="http://schemas.microsoft.com/office/2006/metadata/properties" xmlns:ns2="a96fefb5-38f0-4101-9c21-30517fe15f4e" targetNamespace="http://schemas.microsoft.com/office/2006/metadata/properties" ma:root="true" ma:fieldsID="eebb69ee559e2878a1889a44444e12c0" ns2:_="">
    <xsd:import namespace="a96fefb5-38f0-4101-9c21-30517fe15f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6fefb5-38f0-4101-9c21-30517fe15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54297E-64A6-4634-BB0D-F35FC6E6EBC6}"/>
</file>

<file path=customXml/itemProps2.xml><?xml version="1.0" encoding="utf-8"?>
<ds:datastoreItem xmlns:ds="http://schemas.openxmlformats.org/officeDocument/2006/customXml" ds:itemID="{EDC3B842-BEBB-41AD-B8E8-E9D719D535B0}"/>
</file>

<file path=customXml/itemProps3.xml><?xml version="1.0" encoding="utf-8"?>
<ds:datastoreItem xmlns:ds="http://schemas.openxmlformats.org/officeDocument/2006/customXml" ds:itemID="{FE27B2A9-9EAB-4FE9-81E4-D4DDA92F6B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par rubrique</vt:lpstr>
      <vt:lpstr>par axe </vt:lpstr>
      <vt:lpstr>activités proposées</vt:lpstr>
      <vt:lpstr>'par rubrique'!Zone_d_impression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Susanna Pietra</dc:creator>
  <cp:keywords/>
  <dc:description/>
  <cp:lastModifiedBy>Anna Salvati</cp:lastModifiedBy>
  <cp:revision/>
  <dcterms:created xsi:type="dcterms:W3CDTF">2015-11-04T15:57:24Z</dcterms:created>
  <dcterms:modified xsi:type="dcterms:W3CDTF">2021-08-06T10:16:42Z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0x010100DDEFFEF3451466479E9E9947677D1B2F</vt:lpwstr>
  </property>
  <property fmtid="{D5CDD505-2E9C-101B-9397-08002B2CF9AE}" pid="3" name="ArchiveCode">
    <vt:lpwstr/>
  </property>
</Properties>
</file>