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iplomatiebel-my.sharepoint.com/personal/laura_adriaensen_diplobel_fed_be/Documents/DATA/Documents/Actoren _ pers. coordinatie/ECHOS-COMM/"/>
    </mc:Choice>
  </mc:AlternateContent>
  <xr:revisionPtr revIDLastSave="0" documentId="8_{636A650E-6213-43F3-A937-321E6F4BDB94}" xr6:coauthVersionLast="47" xr6:coauthVersionMax="47" xr10:uidLastSave="{00000000-0000-0000-0000-000000000000}"/>
  <bookViews>
    <workbookView xWindow="2628" yWindow="1764" windowWidth="15108" windowHeight="6672" tabRatio="924" xr2:uid="{00000000-000D-0000-FFFF-FFFF00000000}"/>
  </bookViews>
  <sheets>
    <sheet name="0 - Calcul du Subside" sheetId="1" r:id="rId1"/>
    <sheet name="T1 - Synthèse du budget" sheetId="2" r:id="rId2"/>
    <sheet name="T2 - Coûts de GestionGlobalisés" sheetId="3" r:id="rId3"/>
    <sheet name="T4 - Coûts OpérationnelsOutcome" sheetId="5" r:id="rId4"/>
    <sheet name="T4 - Coûts OpérationnelsOut M" sheetId="11" r:id="rId5"/>
    <sheet name="T4 - Coûts OpérationnelsOut S" sheetId="14" r:id="rId6"/>
    <sheet name="T4.2 - Région-Pays" sheetId="9" r:id="rId7"/>
    <sheet name="T5 - Synthèse PG Commun" sheetId="6" r:id="rId8"/>
    <sheet name="T4.3 - OutcomePgCommun" sheetId="10" r:id="rId9"/>
    <sheet name="T3 - Coûts d'Administration" sheetId="4" r:id="rId10"/>
  </sheets>
  <externalReferences>
    <externalReference r:id="rId11"/>
    <externalReference r:id="rId12"/>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5" l="1"/>
  <c r="C33" i="5" l="1"/>
  <c r="G31" i="5"/>
  <c r="F31" i="5"/>
  <c r="E31" i="5"/>
  <c r="D31" i="5"/>
  <c r="C31" i="5"/>
  <c r="G15" i="3" l="1"/>
  <c r="G14" i="3"/>
  <c r="F14" i="3"/>
  <c r="E15" i="3"/>
  <c r="E14" i="3"/>
  <c r="D14" i="3"/>
  <c r="C14" i="3"/>
  <c r="G9" i="3"/>
  <c r="F9" i="3"/>
  <c r="E9" i="3"/>
  <c r="D9" i="3"/>
  <c r="C9" i="3"/>
  <c r="G38" i="14"/>
  <c r="F38" i="14"/>
  <c r="E38" i="14"/>
  <c r="D38" i="14"/>
  <c r="C38" i="14"/>
  <c r="G36" i="14"/>
  <c r="F36" i="14"/>
  <c r="E36" i="14"/>
  <c r="D36" i="14"/>
  <c r="C36" i="14"/>
  <c r="G35" i="14"/>
  <c r="G22" i="14" s="1"/>
  <c r="F35" i="14"/>
  <c r="F22" i="14" s="1"/>
  <c r="E35" i="14"/>
  <c r="E22" i="14" s="1"/>
  <c r="D35" i="14"/>
  <c r="D22" i="14" s="1"/>
  <c r="C35" i="14"/>
  <c r="C22" i="14" s="1"/>
  <c r="G33" i="14"/>
  <c r="F33" i="14"/>
  <c r="E33" i="14"/>
  <c r="D33" i="14"/>
  <c r="C33" i="14"/>
  <c r="G32" i="14"/>
  <c r="F32" i="14"/>
  <c r="E32" i="14"/>
  <c r="D32" i="14"/>
  <c r="C32" i="14"/>
  <c r="G31" i="14"/>
  <c r="F31" i="14"/>
  <c r="E31" i="14"/>
  <c r="D31" i="14"/>
  <c r="C31" i="14"/>
  <c r="C22" i="11"/>
  <c r="D16" i="11"/>
  <c r="E16" i="11"/>
  <c r="F16" i="11"/>
  <c r="G16" i="11"/>
  <c r="G38" i="11"/>
  <c r="F38" i="11"/>
  <c r="E38" i="11"/>
  <c r="D38" i="11"/>
  <c r="C38" i="11"/>
  <c r="G36" i="11"/>
  <c r="F36" i="11"/>
  <c r="E36" i="11"/>
  <c r="D36" i="11"/>
  <c r="C36" i="11"/>
  <c r="G35" i="11"/>
  <c r="G22" i="11" s="1"/>
  <c r="F35" i="11"/>
  <c r="F22" i="11" s="1"/>
  <c r="E35" i="11"/>
  <c r="E22" i="11" s="1"/>
  <c r="D35" i="11"/>
  <c r="D22" i="11" s="1"/>
  <c r="G33" i="11"/>
  <c r="F33" i="11"/>
  <c r="E33" i="11"/>
  <c r="D33" i="11"/>
  <c r="C33" i="11"/>
  <c r="C28" i="11"/>
  <c r="C16" i="11" s="1"/>
  <c r="G33" i="5"/>
  <c r="F33" i="5"/>
  <c r="E33" i="5"/>
  <c r="D33" i="5"/>
  <c r="G32" i="5"/>
  <c r="F32" i="5"/>
  <c r="E32" i="5"/>
  <c r="D32" i="5"/>
  <c r="C32" i="5"/>
  <c r="G20" i="5"/>
  <c r="G28" i="5" s="1"/>
  <c r="F20" i="5"/>
  <c r="F28" i="5" s="1"/>
  <c r="E20" i="5"/>
  <c r="E28" i="5" s="1"/>
  <c r="D20" i="5"/>
  <c r="D28" i="5" s="1"/>
  <c r="C28" i="5"/>
  <c r="C18" i="14" l="1"/>
  <c r="D18" i="14"/>
  <c r="E18" i="14"/>
  <c r="G18" i="14"/>
  <c r="C18" i="11"/>
  <c r="E18" i="11"/>
  <c r="F18" i="11"/>
  <c r="F18" i="14"/>
  <c r="D18" i="11"/>
  <c r="G18" i="11"/>
  <c r="F15" i="3"/>
  <c r="D15" i="3"/>
  <c r="C15" i="3"/>
  <c r="G38" i="5"/>
  <c r="F38" i="5"/>
  <c r="E38" i="5"/>
  <c r="D38" i="5"/>
  <c r="C38" i="5"/>
  <c r="G31" i="11"/>
  <c r="F31" i="11"/>
  <c r="E31" i="11"/>
  <c r="D31" i="11"/>
  <c r="C31" i="11"/>
  <c r="H17" i="2" l="1"/>
  <c r="I13" i="2"/>
  <c r="K7" i="2"/>
  <c r="L20" i="2"/>
  <c r="L21" i="2"/>
  <c r="L22" i="2"/>
  <c r="H38" i="14"/>
  <c r="H36" i="14"/>
  <c r="H35" i="14"/>
  <c r="C30" i="14"/>
  <c r="C17" i="14" s="1"/>
  <c r="G16" i="2" s="1"/>
  <c r="G30" i="14"/>
  <c r="G17" i="14" s="1"/>
  <c r="K16" i="2" s="1"/>
  <c r="H31" i="14"/>
  <c r="E26" i="14"/>
  <c r="E16" i="14" s="1"/>
  <c r="H28" i="14"/>
  <c r="H27" i="14"/>
  <c r="K17" i="2"/>
  <c r="J17" i="2"/>
  <c r="I17" i="2"/>
  <c r="G17" i="2"/>
  <c r="I15" i="2"/>
  <c r="E34" i="11"/>
  <c r="C34" i="11"/>
  <c r="G30" i="11"/>
  <c r="G17" i="11" s="1"/>
  <c r="K12" i="2" s="1"/>
  <c r="H33" i="11"/>
  <c r="D30" i="11"/>
  <c r="D17" i="11" s="1"/>
  <c r="H12" i="2" s="1"/>
  <c r="H28" i="11"/>
  <c r="E26" i="11"/>
  <c r="D26" i="11"/>
  <c r="F19" i="11"/>
  <c r="D19" i="11"/>
  <c r="K13" i="2"/>
  <c r="J13" i="2"/>
  <c r="H13" i="2"/>
  <c r="G13" i="2"/>
  <c r="K11" i="2"/>
  <c r="J11" i="2"/>
  <c r="I11" i="2"/>
  <c r="H11" i="2"/>
  <c r="H16" i="11"/>
  <c r="J7" i="2"/>
  <c r="I7" i="2"/>
  <c r="H7" i="2"/>
  <c r="G7" i="2"/>
  <c r="H37" i="14"/>
  <c r="G34" i="14"/>
  <c r="E34" i="14"/>
  <c r="H33" i="14"/>
  <c r="H32" i="14"/>
  <c r="F30" i="14"/>
  <c r="F17" i="14" s="1"/>
  <c r="J16" i="2" s="1"/>
  <c r="D30" i="14"/>
  <c r="D17" i="14" s="1"/>
  <c r="H29" i="14"/>
  <c r="G26" i="14"/>
  <c r="G16" i="14" s="1"/>
  <c r="F26" i="14"/>
  <c r="F16" i="14" s="1"/>
  <c r="J15" i="2" s="1"/>
  <c r="C26" i="14"/>
  <c r="C16" i="14" s="1"/>
  <c r="G15" i="2" s="1"/>
  <c r="H22" i="14"/>
  <c r="H21" i="14"/>
  <c r="H20" i="14"/>
  <c r="G19" i="14"/>
  <c r="F19" i="14"/>
  <c r="E19" i="14"/>
  <c r="D19" i="14"/>
  <c r="C19" i="14"/>
  <c r="H14" i="14"/>
  <c r="H12" i="14"/>
  <c r="G11" i="14"/>
  <c r="F11" i="14"/>
  <c r="E11" i="14"/>
  <c r="D11" i="14"/>
  <c r="C11" i="14"/>
  <c r="H10" i="14"/>
  <c r="H9" i="14"/>
  <c r="H8" i="14"/>
  <c r="G7" i="14"/>
  <c r="F7" i="14"/>
  <c r="E7" i="14"/>
  <c r="D7" i="14"/>
  <c r="C7" i="14"/>
  <c r="H37" i="11"/>
  <c r="G34" i="11"/>
  <c r="H32" i="11"/>
  <c r="H31" i="11"/>
  <c r="F30" i="11"/>
  <c r="F17" i="11" s="1"/>
  <c r="J12" i="2" s="1"/>
  <c r="C30" i="11"/>
  <c r="C17" i="11" s="1"/>
  <c r="G12" i="2" s="1"/>
  <c r="H29" i="11"/>
  <c r="H27" i="11"/>
  <c r="G26" i="11"/>
  <c r="F26" i="11"/>
  <c r="C26" i="11"/>
  <c r="H21" i="11"/>
  <c r="H20" i="11"/>
  <c r="G19" i="11"/>
  <c r="E19" i="11"/>
  <c r="C19" i="11"/>
  <c r="H14" i="11"/>
  <c r="H12" i="11"/>
  <c r="G11" i="11"/>
  <c r="F11" i="11"/>
  <c r="E11" i="11"/>
  <c r="D11" i="11"/>
  <c r="C11" i="11"/>
  <c r="H10" i="11"/>
  <c r="H9" i="11"/>
  <c r="H8" i="11"/>
  <c r="G7" i="11"/>
  <c r="F7" i="11"/>
  <c r="E7" i="11"/>
  <c r="D7" i="11"/>
  <c r="C7" i="11"/>
  <c r="H7" i="14" l="1"/>
  <c r="H11" i="14"/>
  <c r="H7" i="11"/>
  <c r="H11" i="11"/>
  <c r="C15" i="14"/>
  <c r="G15" i="11"/>
  <c r="H14" i="2"/>
  <c r="C25" i="11"/>
  <c r="C9" i="9" s="1"/>
  <c r="G25" i="14"/>
  <c r="G10" i="9" s="1"/>
  <c r="K14" i="2"/>
  <c r="J18" i="2"/>
  <c r="G25" i="11"/>
  <c r="G9" i="9" s="1"/>
  <c r="J14" i="2"/>
  <c r="L17" i="2"/>
  <c r="H18" i="14"/>
  <c r="D34" i="14"/>
  <c r="C15" i="11"/>
  <c r="F15" i="11"/>
  <c r="D26" i="14"/>
  <c r="E30" i="14"/>
  <c r="F34" i="14"/>
  <c r="F25" i="14" s="1"/>
  <c r="F10" i="9" s="1"/>
  <c r="D15" i="11"/>
  <c r="G11" i="2"/>
  <c r="L11" i="2" s="1"/>
  <c r="K15" i="2"/>
  <c r="K18" i="2" s="1"/>
  <c r="H16" i="2"/>
  <c r="H22" i="11"/>
  <c r="E30" i="11"/>
  <c r="G18" i="2"/>
  <c r="L13" i="2"/>
  <c r="C34" i="14"/>
  <c r="C25" i="14" s="1"/>
  <c r="C10" i="9" s="1"/>
  <c r="H19" i="14"/>
  <c r="F15" i="14"/>
  <c r="G15" i="14"/>
  <c r="H38" i="11"/>
  <c r="D34" i="11"/>
  <c r="D25" i="11" s="1"/>
  <c r="D9" i="9" s="1"/>
  <c r="H36" i="11"/>
  <c r="H35" i="11"/>
  <c r="F34" i="11"/>
  <c r="H19" i="11"/>
  <c r="H18" i="11"/>
  <c r="H26" i="11"/>
  <c r="H15" i="2" l="1"/>
  <c r="D15" i="14"/>
  <c r="H16" i="14"/>
  <c r="E25" i="14"/>
  <c r="E10" i="9" s="1"/>
  <c r="E17" i="14"/>
  <c r="E25" i="11"/>
  <c r="E9" i="9" s="1"/>
  <c r="E17" i="11"/>
  <c r="H30" i="11"/>
  <c r="H34" i="11"/>
  <c r="G14" i="2"/>
  <c r="D25" i="14"/>
  <c r="D10" i="9" s="1"/>
  <c r="H26" i="14"/>
  <c r="L15" i="2"/>
  <c r="H18" i="2"/>
  <c r="H34" i="14"/>
  <c r="H30" i="14"/>
  <c r="F25" i="11"/>
  <c r="F9" i="9" s="1"/>
  <c r="H25" i="11" l="1"/>
  <c r="I12" i="2"/>
  <c r="H17" i="11"/>
  <c r="E15" i="11"/>
  <c r="H15" i="11" s="1"/>
  <c r="I16" i="2"/>
  <c r="E15" i="14"/>
  <c r="H15" i="14" s="1"/>
  <c r="H17" i="14"/>
  <c r="H25" i="14"/>
  <c r="H38" i="5"/>
  <c r="H37" i="5"/>
  <c r="H36" i="5"/>
  <c r="H35" i="5"/>
  <c r="H33" i="5"/>
  <c r="H32" i="5"/>
  <c r="H31" i="5"/>
  <c r="H29" i="5"/>
  <c r="H28" i="5"/>
  <c r="H27" i="5"/>
  <c r="G34" i="5"/>
  <c r="G22" i="5" s="1"/>
  <c r="K9" i="2" s="1"/>
  <c r="F34" i="5"/>
  <c r="F22" i="5" s="1"/>
  <c r="J9" i="2" s="1"/>
  <c r="E34" i="5"/>
  <c r="E22" i="5" s="1"/>
  <c r="I9" i="2" s="1"/>
  <c r="D34" i="5"/>
  <c r="D22" i="5" s="1"/>
  <c r="H9" i="2" s="1"/>
  <c r="C34" i="5"/>
  <c r="C22" i="5" s="1"/>
  <c r="G9" i="2" s="1"/>
  <c r="G30" i="5"/>
  <c r="G21" i="5" s="1"/>
  <c r="K8" i="2" s="1"/>
  <c r="F30" i="5"/>
  <c r="F21" i="5" s="1"/>
  <c r="J8" i="2" s="1"/>
  <c r="E30" i="5"/>
  <c r="E21" i="5" s="1"/>
  <c r="I8" i="2" s="1"/>
  <c r="D30" i="5"/>
  <c r="D21" i="5" s="1"/>
  <c r="H8" i="2" s="1"/>
  <c r="C30" i="5"/>
  <c r="C21" i="5" s="1"/>
  <c r="G8" i="2" s="1"/>
  <c r="G26" i="5"/>
  <c r="F26" i="5"/>
  <c r="E26" i="5"/>
  <c r="D26" i="5"/>
  <c r="C26" i="5"/>
  <c r="H21" i="4"/>
  <c r="H20" i="4"/>
  <c r="H19" i="4"/>
  <c r="H17" i="4"/>
  <c r="H16" i="4"/>
  <c r="H15" i="4"/>
  <c r="H13" i="4"/>
  <c r="H12" i="4"/>
  <c r="H11" i="4"/>
  <c r="G18" i="4"/>
  <c r="F18" i="4"/>
  <c r="E18" i="4"/>
  <c r="D18" i="4"/>
  <c r="C18" i="4"/>
  <c r="G14" i="4"/>
  <c r="F14" i="4"/>
  <c r="E14" i="4"/>
  <c r="D14" i="4"/>
  <c r="C14" i="4"/>
  <c r="G10" i="4"/>
  <c r="F10" i="4"/>
  <c r="E10" i="4"/>
  <c r="E9" i="4" s="1"/>
  <c r="D10" i="4"/>
  <c r="C10" i="4"/>
  <c r="G21" i="3"/>
  <c r="F21" i="3"/>
  <c r="E21" i="3"/>
  <c r="D21" i="3"/>
  <c r="C21" i="3"/>
  <c r="G17" i="3"/>
  <c r="G16" i="3" s="1"/>
  <c r="F17" i="3"/>
  <c r="E17" i="3"/>
  <c r="D17" i="3"/>
  <c r="D16" i="3" s="1"/>
  <c r="C17" i="3"/>
  <c r="C16" i="3" s="1"/>
  <c r="H24" i="3"/>
  <c r="H23" i="3"/>
  <c r="H22" i="3"/>
  <c r="H20" i="3"/>
  <c r="H19" i="3"/>
  <c r="H18" i="3"/>
  <c r="H12" i="3"/>
  <c r="G8" i="3"/>
  <c r="K35" i="2" s="1"/>
  <c r="F8" i="3"/>
  <c r="J35" i="2" s="1"/>
  <c r="E8" i="3"/>
  <c r="I35" i="2" s="1"/>
  <c r="D8" i="3"/>
  <c r="H35" i="2" s="1"/>
  <c r="C8" i="3"/>
  <c r="G35" i="2" s="1"/>
  <c r="F16" i="3" l="1"/>
  <c r="E16" i="3"/>
  <c r="C9" i="4"/>
  <c r="F9" i="4"/>
  <c r="E25" i="5"/>
  <c r="E8" i="9" s="1"/>
  <c r="F25" i="5"/>
  <c r="F8" i="9" s="1"/>
  <c r="I18" i="2"/>
  <c r="L18" i="2" s="1"/>
  <c r="L16" i="2"/>
  <c r="L12" i="2"/>
  <c r="I14" i="2"/>
  <c r="L14" i="2" s="1"/>
  <c r="D25" i="5"/>
  <c r="D8" i="9" s="1"/>
  <c r="G25" i="5"/>
  <c r="G8" i="9" s="1"/>
  <c r="C25" i="5"/>
  <c r="C8" i="9" s="1"/>
  <c r="H34" i="5"/>
  <c r="H30" i="5"/>
  <c r="H26" i="5"/>
  <c r="D9" i="4"/>
  <c r="G9" i="4"/>
  <c r="H21" i="3"/>
  <c r="H17" i="3"/>
  <c r="G33" i="10"/>
  <c r="F33" i="10"/>
  <c r="E33" i="10"/>
  <c r="D33" i="10"/>
  <c r="H33" i="10" s="1"/>
  <c r="C33" i="10"/>
  <c r="G32" i="10"/>
  <c r="F32" i="10"/>
  <c r="E32" i="10"/>
  <c r="D32" i="10"/>
  <c r="C32" i="10"/>
  <c r="G31" i="10"/>
  <c r="F31" i="10"/>
  <c r="F29" i="10" s="1"/>
  <c r="E31" i="10"/>
  <c r="D31" i="10"/>
  <c r="C31" i="10"/>
  <c r="G30" i="10"/>
  <c r="F30" i="10"/>
  <c r="E30" i="10"/>
  <c r="D30" i="10"/>
  <c r="C30" i="10"/>
  <c r="H26" i="10"/>
  <c r="H25" i="10"/>
  <c r="H24" i="10"/>
  <c r="H23" i="10"/>
  <c r="H21" i="10"/>
  <c r="H20" i="10"/>
  <c r="H19" i="10"/>
  <c r="H18" i="10"/>
  <c r="H16" i="10"/>
  <c r="H15" i="10"/>
  <c r="H14" i="10"/>
  <c r="H13" i="10"/>
  <c r="H11" i="10"/>
  <c r="H10" i="10"/>
  <c r="H9" i="10"/>
  <c r="H8" i="10"/>
  <c r="G22" i="10"/>
  <c r="F22" i="10"/>
  <c r="E22" i="10"/>
  <c r="D22" i="10"/>
  <c r="C22" i="10"/>
  <c r="G17" i="10"/>
  <c r="F17" i="10"/>
  <c r="E17" i="10"/>
  <c r="D17" i="10"/>
  <c r="C17" i="10"/>
  <c r="G12" i="10"/>
  <c r="F12" i="10"/>
  <c r="E12" i="10"/>
  <c r="D12" i="10"/>
  <c r="C12" i="10"/>
  <c r="H12" i="10" s="1"/>
  <c r="G7" i="10"/>
  <c r="F7" i="10"/>
  <c r="F6" i="10" s="1"/>
  <c r="E7" i="10"/>
  <c r="E6" i="10" s="1"/>
  <c r="D7" i="10"/>
  <c r="C7" i="10"/>
  <c r="G29" i="10" l="1"/>
  <c r="H22" i="10"/>
  <c r="H17" i="10"/>
  <c r="H7" i="10"/>
  <c r="H32" i="10"/>
  <c r="H8" i="9"/>
  <c r="G6" i="10"/>
  <c r="E29" i="10"/>
  <c r="C29" i="10"/>
  <c r="D29" i="10"/>
  <c r="H31" i="10"/>
  <c r="H30" i="10"/>
  <c r="C6" i="10"/>
  <c r="D6" i="10"/>
  <c r="G6" i="9"/>
  <c r="F6" i="9"/>
  <c r="E6" i="9"/>
  <c r="D6" i="9"/>
  <c r="C6" i="9"/>
  <c r="H29" i="10" l="1"/>
  <c r="H6" i="10"/>
  <c r="K75" i="6"/>
  <c r="J75" i="6"/>
  <c r="I75" i="6"/>
  <c r="H75" i="6"/>
  <c r="G75" i="6"/>
  <c r="K74" i="6"/>
  <c r="J74" i="6"/>
  <c r="I74" i="6"/>
  <c r="H74" i="6"/>
  <c r="G74" i="6"/>
  <c r="K73" i="6"/>
  <c r="J73" i="6"/>
  <c r="I73" i="6"/>
  <c r="H73" i="6"/>
  <c r="G73" i="6"/>
  <c r="K72" i="6"/>
  <c r="J72" i="6"/>
  <c r="I72" i="6"/>
  <c r="H72" i="6"/>
  <c r="G72" i="6"/>
  <c r="K71" i="6"/>
  <c r="J71" i="6"/>
  <c r="I71" i="6"/>
  <c r="H71" i="6"/>
  <c r="G71" i="6"/>
  <c r="L70" i="6"/>
  <c r="L69" i="6"/>
  <c r="L68" i="6"/>
  <c r="L67" i="6"/>
  <c r="K66" i="6"/>
  <c r="J66" i="6"/>
  <c r="I66" i="6"/>
  <c r="H66" i="6"/>
  <c r="G66" i="6"/>
  <c r="L65" i="6"/>
  <c r="L64" i="6"/>
  <c r="L63" i="6"/>
  <c r="L62" i="6"/>
  <c r="K50" i="6"/>
  <c r="K55" i="6" s="1"/>
  <c r="J50" i="6"/>
  <c r="J55" i="6" s="1"/>
  <c r="I50" i="6"/>
  <c r="I55" i="6" s="1"/>
  <c r="H50" i="6"/>
  <c r="H55" i="6" s="1"/>
  <c r="G50" i="6"/>
  <c r="G55" i="6" s="1"/>
  <c r="K49" i="6"/>
  <c r="K54" i="6" s="1"/>
  <c r="J49" i="6"/>
  <c r="J54" i="6" s="1"/>
  <c r="I49" i="6"/>
  <c r="I54" i="6" s="1"/>
  <c r="H49" i="6"/>
  <c r="H54" i="6" s="1"/>
  <c r="G49" i="6"/>
  <c r="K48" i="6"/>
  <c r="K53" i="6" s="1"/>
  <c r="J48" i="6"/>
  <c r="J53" i="6" s="1"/>
  <c r="I48" i="6"/>
  <c r="I53" i="6" s="1"/>
  <c r="H48" i="6"/>
  <c r="H53" i="6" s="1"/>
  <c r="G48" i="6"/>
  <c r="G53" i="6" s="1"/>
  <c r="K47" i="6"/>
  <c r="J47" i="6"/>
  <c r="J52" i="6" s="1"/>
  <c r="I47" i="6"/>
  <c r="I52" i="6" s="1"/>
  <c r="H47" i="6"/>
  <c r="G47" i="6"/>
  <c r="K46" i="6"/>
  <c r="J46" i="6"/>
  <c r="I46" i="6"/>
  <c r="H46" i="6"/>
  <c r="G46" i="6"/>
  <c r="L45" i="6"/>
  <c r="L44" i="6"/>
  <c r="L43" i="6"/>
  <c r="L42" i="6"/>
  <c r="K41" i="6"/>
  <c r="J41" i="6"/>
  <c r="I41" i="6"/>
  <c r="H41" i="6"/>
  <c r="G41" i="6"/>
  <c r="L40" i="6"/>
  <c r="L39" i="6"/>
  <c r="L38" i="6"/>
  <c r="L37" i="6"/>
  <c r="K36" i="6"/>
  <c r="J36" i="6"/>
  <c r="I36" i="6"/>
  <c r="H36" i="6"/>
  <c r="G36" i="6"/>
  <c r="L35" i="6"/>
  <c r="L34" i="6"/>
  <c r="L33" i="6"/>
  <c r="L32" i="6"/>
  <c r="K25" i="6"/>
  <c r="K30" i="6" s="1"/>
  <c r="J25" i="6"/>
  <c r="J30" i="6" s="1"/>
  <c r="I25" i="6"/>
  <c r="I30" i="6" s="1"/>
  <c r="H25" i="6"/>
  <c r="H30" i="6" s="1"/>
  <c r="G25" i="6"/>
  <c r="K24" i="6"/>
  <c r="K29" i="6" s="1"/>
  <c r="J24" i="6"/>
  <c r="J29" i="6" s="1"/>
  <c r="I24" i="6"/>
  <c r="I29" i="6" s="1"/>
  <c r="H24" i="6"/>
  <c r="H29" i="6" s="1"/>
  <c r="G24" i="6"/>
  <c r="G29" i="6" s="1"/>
  <c r="K23" i="6"/>
  <c r="K28" i="6" s="1"/>
  <c r="J23" i="6"/>
  <c r="J28" i="6" s="1"/>
  <c r="I23" i="6"/>
  <c r="I28" i="6" s="1"/>
  <c r="H23" i="6"/>
  <c r="H28" i="6" s="1"/>
  <c r="G23" i="6"/>
  <c r="K22" i="6"/>
  <c r="K27" i="6" s="1"/>
  <c r="J22" i="6"/>
  <c r="I22" i="6"/>
  <c r="I27" i="6" s="1"/>
  <c r="H22" i="6"/>
  <c r="H27" i="6" s="1"/>
  <c r="G22" i="6"/>
  <c r="K21" i="6"/>
  <c r="J21" i="6"/>
  <c r="I21" i="6"/>
  <c r="H21" i="6"/>
  <c r="G21" i="6"/>
  <c r="L20" i="6"/>
  <c r="L19" i="6"/>
  <c r="L18" i="6"/>
  <c r="L17" i="6"/>
  <c r="K16" i="6"/>
  <c r="J16" i="6"/>
  <c r="I16" i="6"/>
  <c r="H16" i="6"/>
  <c r="G16" i="6"/>
  <c r="L15" i="6"/>
  <c r="L14" i="6"/>
  <c r="L13" i="6"/>
  <c r="L12" i="6"/>
  <c r="K11" i="6"/>
  <c r="J11" i="6"/>
  <c r="I11" i="6"/>
  <c r="H11" i="6"/>
  <c r="G11" i="6"/>
  <c r="L10" i="6"/>
  <c r="L9" i="6"/>
  <c r="L8" i="6"/>
  <c r="L7" i="6"/>
  <c r="H12" i="9"/>
  <c r="H11" i="9"/>
  <c r="H10" i="9"/>
  <c r="H9" i="9"/>
  <c r="H7" i="9"/>
  <c r="K37" i="2"/>
  <c r="J37" i="2"/>
  <c r="I37" i="2"/>
  <c r="H37" i="2"/>
  <c r="G37" i="2"/>
  <c r="K31" i="2"/>
  <c r="J31" i="2"/>
  <c r="I31" i="2"/>
  <c r="H31" i="2"/>
  <c r="G31" i="2"/>
  <c r="L30" i="2"/>
  <c r="L29" i="2"/>
  <c r="L28" i="2"/>
  <c r="K27" i="2"/>
  <c r="J27" i="2"/>
  <c r="I27" i="2"/>
  <c r="I32" i="2" s="1"/>
  <c r="H27" i="2"/>
  <c r="G27" i="2"/>
  <c r="G32" i="2" s="1"/>
  <c r="L26" i="2"/>
  <c r="L25" i="2"/>
  <c r="L24" i="2"/>
  <c r="K23" i="2"/>
  <c r="J23" i="2"/>
  <c r="I23" i="2"/>
  <c r="H23" i="2"/>
  <c r="G23" i="2"/>
  <c r="K10" i="2"/>
  <c r="K19" i="2" s="1"/>
  <c r="J10" i="2"/>
  <c r="J19" i="2" s="1"/>
  <c r="I10" i="2"/>
  <c r="I19" i="2" s="1"/>
  <c r="H10" i="2"/>
  <c r="H19" i="2" s="1"/>
  <c r="G10" i="2"/>
  <c r="G19" i="2" s="1"/>
  <c r="L9" i="2"/>
  <c r="L8" i="2"/>
  <c r="L7" i="2"/>
  <c r="I10" i="1"/>
  <c r="G19" i="5"/>
  <c r="F19" i="5"/>
  <c r="E19" i="5"/>
  <c r="D19" i="5"/>
  <c r="C19" i="5"/>
  <c r="G15" i="5"/>
  <c r="F15" i="5"/>
  <c r="E15" i="5"/>
  <c r="D15" i="5"/>
  <c r="C15" i="5"/>
  <c r="G11" i="5"/>
  <c r="F11" i="5"/>
  <c r="E11" i="5"/>
  <c r="D11" i="5"/>
  <c r="C11" i="5"/>
  <c r="G7" i="5"/>
  <c r="F7" i="5"/>
  <c r="E7" i="5"/>
  <c r="D7" i="5"/>
  <c r="C7" i="5"/>
  <c r="H22" i="5"/>
  <c r="H21" i="5"/>
  <c r="H20" i="5"/>
  <c r="H18" i="5"/>
  <c r="H17" i="5"/>
  <c r="H16" i="5"/>
  <c r="H14" i="5"/>
  <c r="H13" i="5"/>
  <c r="H12" i="5"/>
  <c r="H10" i="5"/>
  <c r="H9" i="5"/>
  <c r="H8" i="5"/>
  <c r="G13" i="3"/>
  <c r="F13" i="3"/>
  <c r="E13" i="3"/>
  <c r="D13" i="3"/>
  <c r="C13" i="3"/>
  <c r="H15" i="3"/>
  <c r="H14" i="3"/>
  <c r="H11" i="3"/>
  <c r="H10" i="3"/>
  <c r="H9" i="3"/>
  <c r="H8" i="3"/>
  <c r="K58" i="6" l="1"/>
  <c r="J59" i="6"/>
  <c r="G7" i="3"/>
  <c r="K36" i="2"/>
  <c r="K38" i="2" s="1"/>
  <c r="F7" i="3"/>
  <c r="J36" i="2"/>
  <c r="J38" i="2" s="1"/>
  <c r="C7" i="3"/>
  <c r="G36" i="2"/>
  <c r="G38" i="2" s="1"/>
  <c r="D7" i="3"/>
  <c r="H36" i="2"/>
  <c r="H38" i="2" s="1"/>
  <c r="E7" i="3"/>
  <c r="I36" i="2"/>
  <c r="I38" i="2" s="1"/>
  <c r="J32" i="2"/>
  <c r="K32" i="2"/>
  <c r="L10" i="2"/>
  <c r="L19" i="2" s="1"/>
  <c r="K33" i="2"/>
  <c r="G33" i="2"/>
  <c r="L27" i="2"/>
  <c r="J34" i="2"/>
  <c r="H32" i="2"/>
  <c r="H33" i="2" s="1"/>
  <c r="I33" i="2"/>
  <c r="I34" i="2" s="1"/>
  <c r="J33" i="2"/>
  <c r="L66" i="6"/>
  <c r="H76" i="6"/>
  <c r="I58" i="6"/>
  <c r="I78" i="6" s="1"/>
  <c r="L41" i="6"/>
  <c r="L49" i="6"/>
  <c r="H59" i="6"/>
  <c r="H79" i="6" s="1"/>
  <c r="K60" i="6"/>
  <c r="J26" i="6"/>
  <c r="L25" i="6"/>
  <c r="K78" i="6"/>
  <c r="J79" i="6"/>
  <c r="K80" i="6"/>
  <c r="G76" i="6"/>
  <c r="K76" i="6"/>
  <c r="L73" i="6"/>
  <c r="L74" i="6"/>
  <c r="L75" i="6"/>
  <c r="L71" i="6"/>
  <c r="L72" i="6"/>
  <c r="I76" i="6"/>
  <c r="J76" i="6"/>
  <c r="L21" i="6"/>
  <c r="G26" i="6"/>
  <c r="G30" i="6"/>
  <c r="G60" i="6" s="1"/>
  <c r="G80" i="6" s="1"/>
  <c r="L46" i="6"/>
  <c r="G54" i="6"/>
  <c r="G59" i="6" s="1"/>
  <c r="G79" i="6" s="1"/>
  <c r="L23" i="6"/>
  <c r="I60" i="6"/>
  <c r="I80" i="6" s="1"/>
  <c r="G28" i="6"/>
  <c r="G58" i="6" s="1"/>
  <c r="G78" i="6" s="1"/>
  <c r="L47" i="6"/>
  <c r="K51" i="6"/>
  <c r="G52" i="6"/>
  <c r="L11" i="6"/>
  <c r="L16" i="6"/>
  <c r="I26" i="6"/>
  <c r="H58" i="6"/>
  <c r="H78" i="6" s="1"/>
  <c r="K59" i="6"/>
  <c r="K79" i="6" s="1"/>
  <c r="J60" i="6"/>
  <c r="J80" i="6" s="1"/>
  <c r="L36" i="6"/>
  <c r="H51" i="6"/>
  <c r="K52" i="6"/>
  <c r="K57" i="6" s="1"/>
  <c r="K61" i="6" s="1"/>
  <c r="H31" i="6"/>
  <c r="L29" i="6"/>
  <c r="L53" i="6"/>
  <c r="I59" i="6"/>
  <c r="I79" i="6" s="1"/>
  <c r="I56" i="6"/>
  <c r="K31" i="6"/>
  <c r="J58" i="6"/>
  <c r="H60" i="6"/>
  <c r="I31" i="6"/>
  <c r="J56" i="6"/>
  <c r="L55" i="6"/>
  <c r="K26" i="6"/>
  <c r="I51" i="6"/>
  <c r="I57" i="6"/>
  <c r="I77" i="6" s="1"/>
  <c r="L22" i="6"/>
  <c r="L24" i="6"/>
  <c r="H26" i="6"/>
  <c r="J27" i="6"/>
  <c r="L48" i="6"/>
  <c r="L50" i="6"/>
  <c r="J51" i="6"/>
  <c r="H52" i="6"/>
  <c r="H56" i="6" s="1"/>
  <c r="G27" i="6"/>
  <c r="G51" i="6"/>
  <c r="H6" i="9"/>
  <c r="L37" i="2"/>
  <c r="L31" i="2"/>
  <c r="L35" i="2"/>
  <c r="L23" i="2"/>
  <c r="H15" i="5"/>
  <c r="H11" i="5"/>
  <c r="H19" i="5"/>
  <c r="H7" i="5"/>
  <c r="H25" i="5"/>
  <c r="H10" i="4"/>
  <c r="H14" i="4"/>
  <c r="H16" i="3"/>
  <c r="H13" i="3"/>
  <c r="L28" i="6" l="1"/>
  <c r="L26" i="6"/>
  <c r="L33" i="2"/>
  <c r="H7" i="3"/>
  <c r="L36" i="2"/>
  <c r="L32" i="2"/>
  <c r="H34" i="2"/>
  <c r="H39" i="2"/>
  <c r="E6" i="1" s="1"/>
  <c r="E7" i="1" s="1"/>
  <c r="K34" i="2"/>
  <c r="K39" i="2" s="1"/>
  <c r="H6" i="1" s="1"/>
  <c r="H7" i="1" s="1"/>
  <c r="K56" i="6"/>
  <c r="J39" i="2"/>
  <c r="G6" i="1" s="1"/>
  <c r="G7" i="1" s="1"/>
  <c r="I39" i="2"/>
  <c r="F6" i="1" s="1"/>
  <c r="F7" i="1" s="1"/>
  <c r="L58" i="6"/>
  <c r="M53" i="6" s="1"/>
  <c r="I81" i="6"/>
  <c r="J78" i="6"/>
  <c r="L78" i="6" s="1"/>
  <c r="M68" i="6" s="1"/>
  <c r="L30" i="6"/>
  <c r="L60" i="6"/>
  <c r="M55" i="6" s="1"/>
  <c r="K77" i="6"/>
  <c r="K81" i="6" s="1"/>
  <c r="H80" i="6"/>
  <c r="L80" i="6" s="1"/>
  <c r="L79" i="6"/>
  <c r="L76" i="6"/>
  <c r="L51" i="6"/>
  <c r="L54" i="6"/>
  <c r="G56" i="6"/>
  <c r="L56" i="6" s="1"/>
  <c r="L27" i="6"/>
  <c r="G57" i="6"/>
  <c r="G77" i="6" s="1"/>
  <c r="G81" i="6" s="1"/>
  <c r="G31" i="6"/>
  <c r="J57" i="6"/>
  <c r="J31" i="6"/>
  <c r="I61" i="6"/>
  <c r="H57" i="6"/>
  <c r="L52" i="6"/>
  <c r="L59" i="6"/>
  <c r="M29" i="6" s="1"/>
  <c r="L38" i="2"/>
  <c r="G34" i="2"/>
  <c r="H9" i="4"/>
  <c r="F9" i="1" l="1"/>
  <c r="F8" i="1" s="1"/>
  <c r="F11" i="1"/>
  <c r="G9" i="1"/>
  <c r="G8" i="1" s="1"/>
  <c r="H9" i="1"/>
  <c r="H8" i="1" s="1"/>
  <c r="E9" i="1"/>
  <c r="E8" i="1" s="1"/>
  <c r="E11" i="1"/>
  <c r="M28" i="6"/>
  <c r="M54" i="6"/>
  <c r="M58" i="6"/>
  <c r="M63" i="6"/>
  <c r="M70" i="6"/>
  <c r="M65" i="6"/>
  <c r="J61" i="6"/>
  <c r="J77" i="6"/>
  <c r="J81" i="6" s="1"/>
  <c r="H61" i="6"/>
  <c r="H77" i="6"/>
  <c r="H81" i="6" s="1"/>
  <c r="M30" i="6"/>
  <c r="M60" i="6"/>
  <c r="M59" i="6"/>
  <c r="M64" i="6"/>
  <c r="M69" i="6"/>
  <c r="L57" i="6"/>
  <c r="M52" i="6" s="1"/>
  <c r="G61" i="6"/>
  <c r="L31" i="6"/>
  <c r="G39" i="2"/>
  <c r="L34" i="2"/>
  <c r="H11" i="1" l="1"/>
  <c r="L39" i="2"/>
  <c r="M36" i="2" s="1"/>
  <c r="D6" i="1"/>
  <c r="D7" i="1" s="1"/>
  <c r="G11" i="1"/>
  <c r="M33" i="2"/>
  <c r="M19" i="2"/>
  <c r="L61" i="6"/>
  <c r="M56" i="6" s="1"/>
  <c r="L77" i="6"/>
  <c r="M57" i="6" s="1"/>
  <c r="M27" i="6"/>
  <c r="M38" i="2"/>
  <c r="I7" i="1" l="1"/>
  <c r="D9" i="1"/>
  <c r="I6" i="1"/>
  <c r="M31" i="6"/>
  <c r="L81" i="6"/>
  <c r="M67" i="6"/>
  <c r="M62" i="6"/>
  <c r="I9" i="1" l="1"/>
  <c r="D8" i="1"/>
  <c r="I8" i="1"/>
  <c r="D11" i="1"/>
  <c r="I11" i="1" s="1"/>
  <c r="M66" i="6"/>
  <c r="M61" i="6"/>
  <c r="M71" i="6"/>
</calcChain>
</file>

<file path=xl/sharedStrings.xml><?xml version="1.0" encoding="utf-8"?>
<sst xmlns="http://schemas.openxmlformats.org/spreadsheetml/2006/main" count="382" uniqueCount="157">
  <si>
    <t>C.G. - COÛTS DE GESTION GLOBALISÉS POUR LE PROGRAMME</t>
  </si>
  <si>
    <t>RUBRIQUES</t>
  </si>
  <si>
    <t>TOTAL</t>
  </si>
  <si>
    <t>TOTAL COÛTS DE GESTION</t>
  </si>
  <si>
    <t>1. TOTAL PERSONNEL</t>
  </si>
  <si>
    <r>
      <t>1.1 Salaires</t>
    </r>
    <r>
      <rPr>
        <vertAlign val="superscript"/>
        <sz val="11"/>
        <color theme="1"/>
        <rFont val="Calibri"/>
        <family val="2"/>
        <scheme val="minor"/>
      </rPr>
      <t>1</t>
    </r>
    <r>
      <rPr>
        <sz val="11"/>
        <color theme="1"/>
        <rFont val="Calibri"/>
        <family val="2"/>
        <scheme val="minor"/>
      </rPr>
      <t xml:space="preserve"> au siège</t>
    </r>
  </si>
  <si>
    <r>
      <t>1.2 Salaires</t>
    </r>
    <r>
      <rPr>
        <vertAlign val="superscript"/>
        <sz val="11"/>
        <color theme="1"/>
        <rFont val="Calibri"/>
        <family val="2"/>
        <scheme val="minor"/>
      </rPr>
      <t>1</t>
    </r>
    <r>
      <rPr>
        <sz val="11"/>
        <color theme="1"/>
        <rFont val="Calibri"/>
        <family val="2"/>
        <scheme val="minor"/>
      </rPr>
      <t xml:space="preserve"> des expatriés</t>
    </r>
  </si>
  <si>
    <t>2. TOTAL ÉVALUATION &amp; AUDIT</t>
  </si>
  <si>
    <t>2.1 Coûts d'audit</t>
  </si>
  <si>
    <t>2.2 Coûts d'évaluation</t>
  </si>
  <si>
    <t>3.1 Investissements</t>
  </si>
  <si>
    <t>3.2 Fonctionnement</t>
  </si>
  <si>
    <r>
      <rPr>
        <vertAlign val="superscript"/>
        <sz val="10"/>
        <color theme="1"/>
        <rFont val="Calibri"/>
        <family val="2"/>
        <scheme val="minor"/>
      </rPr>
      <t>1</t>
    </r>
    <r>
      <rPr>
        <sz val="10"/>
        <color theme="1"/>
        <rFont val="Calibri"/>
        <family val="2"/>
        <scheme val="minor"/>
      </rPr>
      <t xml:space="preserve"> Salaire du personnel : montants bruts incluant les charges de sécurité sociale et les autres coûts liés</t>
    </r>
  </si>
  <si>
    <r>
      <t>1.3 Salaires</t>
    </r>
    <r>
      <rPr>
        <vertAlign val="superscript"/>
        <sz val="11"/>
        <color theme="1"/>
        <rFont val="Calibri"/>
        <family val="2"/>
        <scheme val="minor"/>
      </rPr>
      <t>1</t>
    </r>
    <r>
      <rPr>
        <sz val="11"/>
        <color theme="1"/>
        <rFont val="Calibri"/>
        <family val="2"/>
        <scheme val="minor"/>
      </rPr>
      <t xml:space="preserve"> du personnel local</t>
    </r>
  </si>
  <si>
    <t>C.A. - COÛTS D'ADMINISTRATION GLOBALISÉS POUR LE PROGRAMME</t>
  </si>
  <si>
    <r>
      <rPr>
        <u/>
        <sz val="10"/>
        <color theme="1"/>
        <rFont val="Calibri"/>
        <family val="2"/>
        <scheme val="minor"/>
      </rPr>
      <t>AR 2016 - Art. 1er, 13° "coûts d'administration" :</t>
    </r>
    <r>
      <rPr>
        <sz val="10"/>
        <color theme="1"/>
        <rFont val="Calibri"/>
        <family val="2"/>
        <scheme val="minor"/>
      </rPr>
      <t xml:space="preserve"> les coûts engagés par une organisation de membres accréditée pour, au nom de ses membres, composer, formuler, introduire, coordonner, suivre, justifier et administrer le programme identifié et mis en œuvre par ses membres non accrédités et/ou les partenaires de ses membres et dans lequel l'organisation accréditée ne joue pas de rôle opérationnel ;</t>
    </r>
  </si>
  <si>
    <r>
      <rPr>
        <u/>
        <sz val="10"/>
        <color theme="1"/>
        <rFont val="Calibri"/>
        <family val="2"/>
        <scheme val="minor"/>
      </rPr>
      <t>AR 2016 - Art. 1er, 12° "coûts de structure" :</t>
    </r>
    <r>
      <rPr>
        <sz val="10"/>
        <color theme="1"/>
        <rFont val="Calibri"/>
        <family val="2"/>
        <scheme val="minor"/>
      </rPr>
      <t xml:space="preserve"> les coûts qui sont liés à la réalisation de l'objet social de l’organisation subventionnée et, bien qu'ils soient influencés par la mise en œuvre de l'intervention de coopération au développement, ne sont ni isolables ni imputables sur le budget de cette intervention ;</t>
    </r>
  </si>
  <si>
    <t>TOTAL COÛTS D'ADMINISTRATION</t>
  </si>
  <si>
    <t>1. TOTAL INVESTISSEMENTS</t>
  </si>
  <si>
    <t>2. TOTAL FONCTIONNEMENT</t>
  </si>
  <si>
    <r>
      <t>3. TOTAL PERSONNEL</t>
    </r>
    <r>
      <rPr>
        <b/>
        <vertAlign val="superscript"/>
        <sz val="11"/>
        <color theme="1"/>
        <rFont val="Calibri"/>
        <family val="2"/>
        <scheme val="minor"/>
      </rPr>
      <t>1</t>
    </r>
  </si>
  <si>
    <r>
      <rPr>
        <u/>
        <sz val="10"/>
        <color theme="1"/>
        <rFont val="Calibri"/>
        <family val="2"/>
        <scheme val="minor"/>
      </rPr>
      <t>AR 2016 - Art. 1er, 10° "coûts opérationnels" :</t>
    </r>
    <r>
      <rPr>
        <sz val="10"/>
        <color theme="1"/>
        <rFont val="Calibri"/>
        <family val="2"/>
        <scheme val="minor"/>
      </rPr>
      <t xml:space="preserve"> les coûts nécessaires et indispensables à l'atteinte d'un ou plusieurs résultats de l'intervention de coopération au développement. Ces coûts disparaissent dès l'arrêt ou la fin de l'intervention ;</t>
    </r>
  </si>
  <si>
    <r>
      <t>AR 2016 - Art. 20, §2, 1° :</t>
    </r>
    <r>
      <rPr>
        <sz val="10"/>
        <color theme="1"/>
        <rFont val="Calibri"/>
        <family val="2"/>
        <scheme val="minor"/>
      </rPr>
      <t xml:space="preserve"> les coûts opérationnels sont détaillés par outcome en précisant, le cas échéant, les lignes budgétaires suivantes :
a) les montants qui sont </t>
    </r>
    <r>
      <rPr>
        <b/>
        <sz val="10"/>
        <color theme="1"/>
        <rFont val="Calibri"/>
        <family val="2"/>
        <scheme val="minor"/>
      </rPr>
      <t>mis à disposition de partenaires</t>
    </r>
    <r>
      <rPr>
        <sz val="10"/>
        <color theme="1"/>
        <rFont val="Calibri"/>
        <family val="2"/>
        <scheme val="minor"/>
      </rPr>
      <t xml:space="preserve"> sur base d’une convention de partenariat ou d’un memorandum of understanding ;
b) les montants qui sont </t>
    </r>
    <r>
      <rPr>
        <b/>
        <sz val="10"/>
        <color theme="1"/>
        <rFont val="Calibri"/>
        <family val="2"/>
        <scheme val="minor"/>
      </rPr>
      <t>mis à disposition</t>
    </r>
    <r>
      <rPr>
        <sz val="10"/>
        <color theme="1"/>
        <rFont val="Calibri"/>
        <family val="2"/>
        <scheme val="minor"/>
      </rPr>
      <t xml:space="preserve"> d’une organisation tierce sur base d’une convention de </t>
    </r>
    <r>
      <rPr>
        <b/>
        <sz val="10"/>
        <color theme="1"/>
        <rFont val="Calibri"/>
        <family val="2"/>
        <scheme val="minor"/>
      </rPr>
      <t>collaboration</t>
    </r>
    <r>
      <rPr>
        <sz val="10"/>
        <color theme="1"/>
        <rFont val="Calibri"/>
        <family val="2"/>
        <scheme val="minor"/>
      </rPr>
      <t xml:space="preserve"> ;
c) les montants </t>
    </r>
    <r>
      <rPr>
        <b/>
        <sz val="10"/>
        <color theme="1"/>
        <rFont val="Calibri"/>
        <family val="2"/>
        <scheme val="minor"/>
      </rPr>
      <t>engagés par un bureau local</t>
    </r>
    <r>
      <rPr>
        <sz val="10"/>
        <color theme="1"/>
        <rFont val="Calibri"/>
        <family val="2"/>
        <scheme val="minor"/>
      </rPr>
      <t xml:space="preserve"> de coordination de l’organisation demandeuse ;
d) les montants </t>
    </r>
    <r>
      <rPr>
        <b/>
        <sz val="10"/>
        <color theme="1"/>
        <rFont val="Calibri"/>
        <family val="2"/>
        <scheme val="minor"/>
      </rPr>
      <t>engagés au niveau du siège</t>
    </r>
    <r>
      <rPr>
        <sz val="10"/>
        <color theme="1"/>
        <rFont val="Calibri"/>
        <family val="2"/>
        <scheme val="minor"/>
      </rPr>
      <t xml:space="preserve"> de l’organisation demandeuse.</t>
    </r>
  </si>
  <si>
    <t>C.O. - COÛTS OPÉRATIONNELS PAR OUTCOME</t>
  </si>
  <si>
    <t>1. TOTAL PARTENAIRES</t>
  </si>
  <si>
    <t>1.1 Investissements</t>
  </si>
  <si>
    <t>1.2 Fonctionnement</t>
  </si>
  <si>
    <r>
      <t>1.3 Personnel</t>
    </r>
    <r>
      <rPr>
        <vertAlign val="superscript"/>
        <sz val="11"/>
        <color theme="1"/>
        <rFont val="Calibri"/>
        <family val="2"/>
        <scheme val="minor"/>
      </rPr>
      <t>1</t>
    </r>
  </si>
  <si>
    <t>2. TOTAL COLLABORATIONS</t>
  </si>
  <si>
    <t>2.1 Investissements</t>
  </si>
  <si>
    <t>2.2 Fonctionnement</t>
  </si>
  <si>
    <r>
      <t>2.3 Personnel</t>
    </r>
    <r>
      <rPr>
        <vertAlign val="superscript"/>
        <sz val="11"/>
        <color theme="1"/>
        <rFont val="Calibri"/>
        <family val="2"/>
        <scheme val="minor"/>
      </rPr>
      <t>1</t>
    </r>
  </si>
  <si>
    <r>
      <t>3.3 Personnel</t>
    </r>
    <r>
      <rPr>
        <vertAlign val="superscript"/>
        <sz val="11"/>
        <color theme="1"/>
        <rFont val="Calibri"/>
        <family val="2"/>
        <scheme val="minor"/>
      </rPr>
      <t>1</t>
    </r>
  </si>
  <si>
    <t>4.1 Investissements</t>
  </si>
  <si>
    <t>4.2 Fonctionnement</t>
  </si>
  <si>
    <r>
      <t>4.3 Personnel</t>
    </r>
    <r>
      <rPr>
        <vertAlign val="superscript"/>
        <sz val="11"/>
        <color theme="1"/>
        <rFont val="Calibri"/>
        <family val="2"/>
        <scheme val="minor"/>
      </rPr>
      <t>1</t>
    </r>
  </si>
  <si>
    <t>4. TOTAL SIÈGE</t>
  </si>
  <si>
    <t>3. TOTAL BUREAU LOCAL</t>
  </si>
  <si>
    <t>TOTAL INVESTISSEMENTS</t>
  </si>
  <si>
    <t>TOTAL FONCTIONNEMENT</t>
  </si>
  <si>
    <t>TOTAL DES COÛTS OPÉRATIONNELS POUR L'OUTCOME</t>
  </si>
  <si>
    <t>ACRONYME - NOM DE L'ORGANISATION - PROGRAMME 2022-2026 - CALCUL DU SUBSIDE</t>
  </si>
  <si>
    <t>GRAND TOTAL</t>
  </si>
  <si>
    <t>C.D. - TOTAL COÛTS DIRECTS</t>
  </si>
  <si>
    <t>C.D. - CONTRIBUTION OSC / AI (20% - 0%)</t>
  </si>
  <si>
    <t>C.D. - CONTRIBUTION DGD (80% - 100%)</t>
  </si>
  <si>
    <t>F.S. - FRAIS DE STRUCTURE (7% des C.D.)</t>
  </si>
  <si>
    <t>C.A. - COÛTS D'ADMINISTRATION</t>
  </si>
  <si>
    <t>SUBSIDE OCTROYÉ</t>
  </si>
  <si>
    <t>TRANCHE 1</t>
  </si>
  <si>
    <t>TRANCHE 2</t>
  </si>
  <si>
    <t>TRANCHE 3</t>
  </si>
  <si>
    <t>TRANCHE 4</t>
  </si>
  <si>
    <t>TRANCHE 5</t>
  </si>
  <si>
    <t>C.O. - COÛTS OPÉRATIONNELS</t>
  </si>
  <si>
    <t>TYPE</t>
  </si>
  <si>
    <t>PAYS</t>
  </si>
  <si>
    <t>OS</t>
  </si>
  <si>
    <t>RUBRIQUE GÉNÉRALE</t>
  </si>
  <si>
    <t>CSC</t>
  </si>
  <si>
    <r>
      <t xml:space="preserve">NOM DU PAYS </t>
    </r>
    <r>
      <rPr>
        <b/>
        <sz val="11"/>
        <rFont val="Calibri"/>
        <family val="2"/>
        <scheme val="minor"/>
      </rPr>
      <t>1</t>
    </r>
  </si>
  <si>
    <t>1. Investissements</t>
  </si>
  <si>
    <t>2. Fonctionnement</t>
  </si>
  <si>
    <t>3. Personnel</t>
  </si>
  <si>
    <t>TOTAL CSC</t>
  </si>
  <si>
    <r>
      <t xml:space="preserve">NOM DU PAYS </t>
    </r>
    <r>
      <rPr>
        <b/>
        <sz val="11"/>
        <rFont val="Calibri"/>
        <family val="2"/>
        <scheme val="minor"/>
      </rPr>
      <t>2</t>
    </r>
  </si>
  <si>
    <t>Total</t>
  </si>
  <si>
    <t>TOTAL VOLET CSC</t>
  </si>
  <si>
    <r>
      <t xml:space="preserve">TOTAL </t>
    </r>
    <r>
      <rPr>
        <b/>
        <sz val="11"/>
        <color rgb="FFC00000"/>
        <rFont val="Calibri"/>
        <family val="2"/>
        <scheme val="minor"/>
      </rPr>
      <t>HORS-</t>
    </r>
    <r>
      <rPr>
        <b/>
        <sz val="11"/>
        <color theme="1"/>
        <rFont val="Calibri"/>
        <family val="2"/>
        <scheme val="minor"/>
      </rPr>
      <t>CSC</t>
    </r>
  </si>
  <si>
    <r>
      <t>TOTAL</t>
    </r>
    <r>
      <rPr>
        <b/>
        <sz val="11"/>
        <color rgb="FFC00000"/>
        <rFont val="Calibri"/>
        <family val="2"/>
        <scheme val="minor"/>
      </rPr>
      <t xml:space="preserve"> HORS-</t>
    </r>
    <r>
      <rPr>
        <b/>
        <sz val="11"/>
        <color theme="1"/>
        <rFont val="Calibri"/>
        <family val="2"/>
        <scheme val="minor"/>
      </rPr>
      <t>CSC</t>
    </r>
  </si>
  <si>
    <r>
      <t xml:space="preserve">TOTAL VOLET </t>
    </r>
    <r>
      <rPr>
        <b/>
        <sz val="11"/>
        <color rgb="FFC00000"/>
        <rFont val="Calibri"/>
        <family val="2"/>
        <scheme val="minor"/>
      </rPr>
      <t>HORS-</t>
    </r>
    <r>
      <rPr>
        <b/>
        <sz val="11"/>
        <color theme="1"/>
        <rFont val="Calibri"/>
        <family val="2"/>
        <scheme val="minor"/>
      </rPr>
      <t>CSC</t>
    </r>
  </si>
  <si>
    <t>C.O. - TOTAL COÛTS OPÉRATIONNELS</t>
  </si>
  <si>
    <t>C.G. - 
COÛTS DE GESTION GLOBALISÉS</t>
  </si>
  <si>
    <t>1. Personnel</t>
  </si>
  <si>
    <t>2. Evaluation &amp; Audit</t>
  </si>
  <si>
    <t>3. Autres coûts</t>
  </si>
  <si>
    <t>C.D. - TOTAL COÛTS DIRECTS (C.D. = C.O. + C.G.)</t>
  </si>
  <si>
    <t>%</t>
  </si>
  <si>
    <t>SYNTHÈSE AUTOMATIQUE : Récapitulatif automatique</t>
  </si>
  <si>
    <t>*RÉGION = Outcomes thématiques uniquement</t>
  </si>
  <si>
    <t>NOM DU PAYS 4</t>
  </si>
  <si>
    <r>
      <t xml:space="preserve">NOM DU PAYS </t>
    </r>
    <r>
      <rPr>
        <sz val="11"/>
        <color rgb="FFFF0000"/>
        <rFont val="Calibri"/>
        <family val="2"/>
        <scheme val="minor"/>
      </rPr>
      <t>X</t>
    </r>
  </si>
  <si>
    <r>
      <t xml:space="preserve">C.O. - COÛTS OPÉRATIONNELS PAR OUTCOME </t>
    </r>
    <r>
      <rPr>
        <b/>
        <sz val="11"/>
        <color rgb="FFFFC000"/>
        <rFont val="Calibri"/>
        <family val="2"/>
        <scheme val="minor"/>
      </rPr>
      <t>THÉMATIQUE - APPROCHE</t>
    </r>
    <r>
      <rPr>
        <b/>
        <sz val="11"/>
        <color theme="0"/>
        <rFont val="Calibri"/>
        <family val="2"/>
        <scheme val="minor"/>
      </rPr>
      <t xml:space="preserve"> </t>
    </r>
    <r>
      <rPr>
        <b/>
        <sz val="11"/>
        <color rgb="FFFFC000"/>
        <rFont val="Calibri"/>
        <family val="2"/>
        <scheme val="minor"/>
      </rPr>
      <t>RÉGIONALE : RÉPARTITION INDICATIVE PAR PAYS</t>
    </r>
  </si>
  <si>
    <t>ACNG 1</t>
  </si>
  <si>
    <t>ACNG 2</t>
  </si>
  <si>
    <t>ACNG 3</t>
  </si>
  <si>
    <t>ACNG 4</t>
  </si>
  <si>
    <r>
      <t xml:space="preserve">TOTAL VOLET 
</t>
    </r>
    <r>
      <rPr>
        <b/>
        <sz val="11"/>
        <color rgb="FFC00000"/>
        <rFont val="Calibri"/>
        <family val="2"/>
        <scheme val="minor"/>
      </rPr>
      <t>HORS-</t>
    </r>
    <r>
      <rPr>
        <b/>
        <sz val="11"/>
        <color theme="1"/>
        <rFont val="Calibri"/>
        <family val="2"/>
        <scheme val="minor"/>
      </rPr>
      <t>CSC</t>
    </r>
  </si>
  <si>
    <t>VISUALISATION SYNTHÉTIQUE DU BUDGET DU PROGRAMME COMMUN - RÉPARTITION GLOBALE PAR ACTEUR ASSOCIÉ</t>
  </si>
  <si>
    <t>VISUALISATION SYNTHÉTIQUE DU BUDGET DU PROGRAMME</t>
  </si>
  <si>
    <t>TOTAL C.G.</t>
  </si>
  <si>
    <t>C.G. - TOTAL COÛTS DE GESTION GLOBALISÉS</t>
  </si>
  <si>
    <t>Le calcul du subside est effectué automatiquement en considérant 1) le type d'acteur (OSC ou AI) pour déterminer le pourcentage de cofinancement, et 2) le choix de prétendre à des coûts de structure ou des coûts d'administration.</t>
  </si>
  <si>
    <t>ACTIVITÉS SUPRANATIONALES</t>
  </si>
  <si>
    <r>
      <t xml:space="preserve">La </t>
    </r>
    <r>
      <rPr>
        <b/>
        <sz val="11"/>
        <color theme="1"/>
        <rFont val="Calibri"/>
        <family val="2"/>
        <scheme val="minor"/>
      </rPr>
      <t xml:space="preserve">synthèse du budget </t>
    </r>
    <r>
      <rPr>
        <sz val="11"/>
        <color theme="1"/>
        <rFont val="Calibri"/>
        <family val="2"/>
        <scheme val="minor"/>
      </rPr>
      <t xml:space="preserve">du programme (« T1 ») est la </t>
    </r>
    <r>
      <rPr>
        <b/>
        <sz val="11"/>
        <color theme="1"/>
        <rFont val="Calibri"/>
        <family val="2"/>
        <scheme val="minor"/>
      </rPr>
      <t>visualisation synthétique</t>
    </r>
    <r>
      <rPr>
        <sz val="11"/>
        <color theme="1"/>
        <rFont val="Calibri"/>
        <family val="2"/>
        <scheme val="minor"/>
      </rPr>
      <t xml:space="preserve"> </t>
    </r>
    <r>
      <rPr>
        <u/>
        <sz val="11"/>
        <color theme="1"/>
        <rFont val="Calibri"/>
        <family val="2"/>
        <scheme val="minor"/>
      </rPr>
      <t>des informations détaillées dans le corps du programme</t>
    </r>
    <r>
      <rPr>
        <sz val="11"/>
        <color theme="1"/>
        <rFont val="Calibri"/>
        <family val="2"/>
        <scheme val="minor"/>
      </rPr>
      <t xml:space="preserve"> au niveau des </t>
    </r>
    <r>
      <rPr>
        <u/>
        <sz val="11"/>
        <color theme="1"/>
        <rFont val="Calibri"/>
        <family val="2"/>
        <scheme val="minor"/>
      </rPr>
      <t>Coûts de gestion globalisés</t>
    </r>
    <r>
      <rPr>
        <sz val="11"/>
        <color theme="1"/>
        <rFont val="Calibri"/>
        <family val="2"/>
        <scheme val="minor"/>
      </rPr>
      <t xml:space="preserve"> (« T2 » - Chapitre I, Partie C, 2</t>
    </r>
    <r>
      <rPr>
        <vertAlign val="superscript"/>
        <sz val="11"/>
        <color theme="1"/>
        <rFont val="Calibri"/>
        <family val="2"/>
        <scheme val="minor"/>
      </rPr>
      <t>ème</t>
    </r>
    <r>
      <rPr>
        <sz val="11"/>
        <color theme="1"/>
        <rFont val="Calibri"/>
        <family val="2"/>
        <scheme val="minor"/>
      </rPr>
      <t xml:space="preserve"> point) et des </t>
    </r>
    <r>
      <rPr>
        <u/>
        <sz val="11"/>
        <color theme="1"/>
        <rFont val="Calibri"/>
        <family val="2"/>
        <scheme val="minor"/>
      </rPr>
      <t>Coûts opérationnels</t>
    </r>
    <r>
      <rPr>
        <sz val="11"/>
        <color theme="1"/>
        <rFont val="Calibri"/>
        <family val="2"/>
        <scheme val="minor"/>
      </rPr>
      <t xml:space="preserve"> ventilés par Outcome (« T4 » - Chapitre II, Partie D, 1</t>
    </r>
    <r>
      <rPr>
        <vertAlign val="superscript"/>
        <sz val="11"/>
        <color theme="1"/>
        <rFont val="Calibri"/>
        <family val="2"/>
        <scheme val="minor"/>
      </rPr>
      <t>er</t>
    </r>
    <r>
      <rPr>
        <sz val="11"/>
        <color theme="1"/>
        <rFont val="Calibri"/>
        <family val="2"/>
        <scheme val="minor"/>
      </rPr>
      <t xml:space="preserve"> point).</t>
    </r>
  </si>
  <si>
    <t>µ</t>
  </si>
  <si>
    <t>La visualisation synthétique du budget du programme commun (« T5 ») est le récapitulatif de la répartition globale du budget, pour l'ensemble des acteurs accrédités associés dans le programme commun. Elle agrège les informations individualisées par acteur fournies au niveau des Coûts de gestion globalisés (« T2 » - Chapitre I, Partie C, 2ème point) et des Coûts opérationnels ventilés par Outcome (« T4 » - Chapitre II , Partie D, 1er point)</t>
  </si>
  <si>
    <r>
      <rPr>
        <b/>
        <sz val="11"/>
        <color rgb="FFFF0000"/>
        <rFont val="Calibri"/>
        <family val="2"/>
        <scheme val="minor"/>
      </rPr>
      <t>RÉGION* /</t>
    </r>
    <r>
      <rPr>
        <b/>
        <sz val="11"/>
        <color theme="5" tint="-0.249977111117893"/>
        <rFont val="Calibri"/>
        <family val="2"/>
        <scheme val="minor"/>
      </rPr>
      <t xml:space="preserve"> NOM DU PAYS </t>
    </r>
    <r>
      <rPr>
        <b/>
        <sz val="11"/>
        <rFont val="Calibri"/>
        <family val="2"/>
        <scheme val="minor"/>
      </rPr>
      <t>1</t>
    </r>
  </si>
  <si>
    <r>
      <rPr>
        <b/>
        <sz val="11"/>
        <color rgb="FFFF0000"/>
        <rFont val="Calibri"/>
        <family val="2"/>
        <scheme val="minor"/>
      </rPr>
      <t>RÉGION* /</t>
    </r>
    <r>
      <rPr>
        <b/>
        <sz val="11"/>
        <color theme="5" tint="-0.249977111117893"/>
        <rFont val="Calibri"/>
        <family val="2"/>
        <scheme val="minor"/>
      </rPr>
      <t xml:space="preserve"> NOM DU PAYS </t>
    </r>
    <r>
      <rPr>
        <b/>
        <sz val="11"/>
        <rFont val="Calibri"/>
        <family val="2"/>
        <scheme val="minor"/>
      </rPr>
      <t>2</t>
    </r>
  </si>
  <si>
    <t>EVALUATION &amp; AUDIT</t>
  </si>
  <si>
    <t>ACTEURS ACCRÉDITÉS</t>
  </si>
  <si>
    <t>Pour les outcomes thématiques impliquant une couverture régionale, les coûts opérationnels de l'outcome concerné devront également être répartis indicativement par pays. La part du budget opérationnel de cet outcome qui ne peut pas être relié à un pays spécifique (activités supranationales,...) devra également être identifiée.</t>
  </si>
  <si>
    <t>Pour les outcomes communs à plusieurs ACNG d'un programme commun, la visualisation synthétique du budget commun permet d'observer la part du budget de chaque ACNG dédié à la mise en œuvre de l'outcome</t>
  </si>
  <si>
    <r>
      <t xml:space="preserve">C.O. - COÛTS OPÉRATIONNELS PAR OUTCOME </t>
    </r>
    <r>
      <rPr>
        <b/>
        <sz val="11"/>
        <color rgb="FFFFC000"/>
        <rFont val="Calibri"/>
        <family val="2"/>
        <scheme val="minor"/>
      </rPr>
      <t>COMMUN, DANS LE CADRE D'UN PROGRAMME COMMUN</t>
    </r>
  </si>
  <si>
    <t>OUTCOME 4</t>
  </si>
  <si>
    <t>OUTCOME 5</t>
  </si>
  <si>
    <t>OUTCOME 6</t>
  </si>
  <si>
    <t>HORS-CSC</t>
  </si>
  <si>
    <t xml:space="preserve">  HORS-CSC</t>
  </si>
  <si>
    <r>
      <rPr>
        <u/>
        <sz val="10"/>
        <color theme="1"/>
        <rFont val="Calibri"/>
        <family val="2"/>
        <scheme val="minor"/>
      </rPr>
      <t>AR 2016 - Art. 29, § 1er :</t>
    </r>
    <r>
      <rPr>
        <sz val="10"/>
        <color theme="1"/>
        <rFont val="Calibri"/>
        <family val="2"/>
        <scheme val="minor"/>
      </rPr>
      <t xml:space="preserve"> Lorsque la subvention comprend des coûts d’administration, elle ne comprend pas de coûts de structure.
§ 2. La subvention des coûts de structure est fixée forfaitairement à 7% du budget des coûts directs. La subvention des coûts de structure n’est pas adaptée aux coûts directs réalisés, à condition que le budget du programme soit exécuté pour au moins 75%. Dans le cas contraire, les coûts de structure sont adaptés au pro rata de l’exécution effective du budget du programme.
§ 3. Les coûts d’administration sont subventionnés sur base d’un budget. Les coûts d’administration doivent être motivés.</t>
    </r>
  </si>
  <si>
    <r>
      <rPr>
        <u/>
        <sz val="10"/>
        <color theme="1"/>
        <rFont val="Calibri"/>
        <family val="2"/>
        <scheme val="minor"/>
      </rPr>
      <t>AR 2016 - Art. 20, § 2, 4° :</t>
    </r>
    <r>
      <rPr>
        <sz val="10"/>
        <color theme="1"/>
        <rFont val="Calibri"/>
        <family val="2"/>
        <scheme val="minor"/>
      </rPr>
      <t xml:space="preserve"> Les coûts d’administration sont globalisés au niveau du programme et détaillent les rubriques budgétaires générales.</t>
    </r>
  </si>
  <si>
    <r>
      <rPr>
        <u/>
        <sz val="10"/>
        <color theme="1"/>
        <rFont val="Calibri"/>
        <family val="2"/>
        <scheme val="minor"/>
      </rPr>
      <t>AR 2016 - Art. 1er, 11° "coûts de gestion" :</t>
    </r>
    <r>
      <rPr>
        <sz val="10"/>
        <color theme="1"/>
        <rFont val="Calibri"/>
        <family val="2"/>
        <scheme val="minor"/>
      </rPr>
      <t xml:space="preserve"> les coûts isolables liés à la gestion, à l'encadrement, à la coordination, au suivi, au contrôle, à l'évaluation ou à l'audit financier et engendrées spécifiquement par la mise en œuvre de l'intervention de coopération au développement ou la justification de la subvention;</t>
    </r>
  </si>
  <si>
    <t xml:space="preserve">    OUTCOME 2</t>
  </si>
  <si>
    <t xml:space="preserve">TOTAL HORS-CSC   </t>
  </si>
  <si>
    <t xml:space="preserve">    OUTCOME 1</t>
  </si>
  <si>
    <t xml:space="preserve">    OUTCOME 3</t>
  </si>
  <si>
    <t xml:space="preserve">    OUTCOME 4</t>
  </si>
  <si>
    <t xml:space="preserve">    OUTCOME 5</t>
  </si>
  <si>
    <t xml:space="preserve">    OUTCOME 6</t>
  </si>
  <si>
    <r>
      <t xml:space="preserve">PERSONNEL &amp; AUTRES COÛTS 
DE GESTION 
</t>
    </r>
    <r>
      <rPr>
        <b/>
        <sz val="10.5"/>
        <color theme="5" tint="-0.249977111117893"/>
        <rFont val="Calibri"/>
        <family val="2"/>
        <scheme val="minor"/>
      </rPr>
      <t>&amp; COORDINATION</t>
    </r>
  </si>
  <si>
    <t>3.1.1 Achat de véhicules</t>
  </si>
  <si>
    <t>3.1.2 Mobilier, ICT</t>
  </si>
  <si>
    <t>3.1.3 Autres</t>
  </si>
  <si>
    <t>3.2.1 Déplacements</t>
  </si>
  <si>
    <t>3.2.3 Autres</t>
  </si>
  <si>
    <t>1.4 Autres frais</t>
  </si>
  <si>
    <t>3. TOTAL AUTRES COÛTS DE GESTION</t>
  </si>
  <si>
    <t>1.1 Sous-rubrique 1</t>
  </si>
  <si>
    <t>1.x Sous-rubrique x</t>
  </si>
  <si>
    <t>1.2 Sous-rubrique 2</t>
  </si>
  <si>
    <t>2.1 Sous-rubrique 1</t>
  </si>
  <si>
    <t>2.2 Sous-rubrique 2</t>
  </si>
  <si>
    <t>2.x Sous-rubrique x</t>
  </si>
  <si>
    <t>3.1 Sous-rubrique 1</t>
  </si>
  <si>
    <t>3.2 Sous-rubrique 2</t>
  </si>
  <si>
    <t>3.x Sous-rubrique x</t>
  </si>
  <si>
    <r>
      <t>TOTAL PERSONNEL</t>
    </r>
    <r>
      <rPr>
        <vertAlign val="superscript"/>
        <sz val="11"/>
        <color theme="1"/>
        <rFont val="Calibri"/>
        <family val="2"/>
        <scheme val="minor"/>
      </rPr>
      <t>1</t>
    </r>
  </si>
  <si>
    <t>A. Achat de véhicules</t>
  </si>
  <si>
    <t>B. Mobilier, ICT</t>
  </si>
  <si>
    <t>C. Autres</t>
  </si>
  <si>
    <t>A. Déplacements</t>
  </si>
  <si>
    <t>B. Bureau local</t>
  </si>
  <si>
    <t>D. Autres frais</t>
  </si>
  <si>
    <r>
      <t>A. Salaires</t>
    </r>
    <r>
      <rPr>
        <vertAlign val="superscript"/>
        <sz val="11"/>
        <color theme="1"/>
        <rFont val="Calibri"/>
        <family val="2"/>
        <scheme val="minor"/>
      </rPr>
      <t>1</t>
    </r>
    <r>
      <rPr>
        <sz val="11"/>
        <color theme="1"/>
        <rFont val="Calibri"/>
        <family val="2"/>
        <scheme val="minor"/>
      </rPr>
      <t xml:space="preserve"> au siège</t>
    </r>
  </si>
  <si>
    <r>
      <t>B. Salaires</t>
    </r>
    <r>
      <rPr>
        <vertAlign val="superscript"/>
        <sz val="11"/>
        <color theme="1"/>
        <rFont val="Calibri"/>
        <family val="2"/>
        <scheme val="minor"/>
      </rPr>
      <t>1</t>
    </r>
    <r>
      <rPr>
        <sz val="11"/>
        <color theme="1"/>
        <rFont val="Calibri"/>
        <family val="2"/>
        <scheme val="minor"/>
      </rPr>
      <t xml:space="preserve"> des expatriés</t>
    </r>
  </si>
  <si>
    <r>
      <t>C. Salaires</t>
    </r>
    <r>
      <rPr>
        <vertAlign val="superscript"/>
        <sz val="11"/>
        <color theme="1"/>
        <rFont val="Calibri"/>
        <family val="2"/>
        <scheme val="minor"/>
      </rPr>
      <t>1</t>
    </r>
    <r>
      <rPr>
        <sz val="11"/>
        <color theme="1"/>
        <rFont val="Calibri"/>
        <family val="2"/>
        <scheme val="minor"/>
      </rPr>
      <t xml:space="preserve"> du personnel local</t>
    </r>
  </si>
  <si>
    <t>3.2.2 Bureau local</t>
  </si>
  <si>
    <r>
      <rPr>
        <u/>
        <sz val="10"/>
        <color theme="1"/>
        <rFont val="Calibri"/>
        <family val="2"/>
        <scheme val="minor"/>
      </rPr>
      <t>AR 2016 - Art. 20, § 2, 3° :</t>
    </r>
    <r>
      <rPr>
        <sz val="10"/>
        <color theme="1"/>
        <rFont val="Calibri"/>
        <family val="2"/>
        <scheme val="minor"/>
      </rPr>
      <t xml:space="preserve"> Les coûts de gestion sont globalisés au niveau du programme et détaillent les rubriques budgétaires générales.</t>
    </r>
  </si>
  <si>
    <t>NOM DU PAYS 1 Belgique</t>
  </si>
  <si>
    <t>NOM DU PAYS 2 Maroc</t>
  </si>
  <si>
    <t>NOM DU PAYS 3 Sénégal</t>
  </si>
  <si>
    <t>OUTCOME 1 Belgique</t>
  </si>
  <si>
    <t>OUTCOME 2 Maroc</t>
  </si>
  <si>
    <t>OUTCOME 3 Sénégal</t>
  </si>
  <si>
    <r>
      <t xml:space="preserve">NOM DU PAYS </t>
    </r>
    <r>
      <rPr>
        <b/>
        <sz val="11"/>
        <rFont val="Calibri"/>
        <family val="2"/>
        <scheme val="minor"/>
      </rPr>
      <t>1 Belgique</t>
    </r>
  </si>
  <si>
    <r>
      <t>NOM DU PAYS 2</t>
    </r>
    <r>
      <rPr>
        <b/>
        <sz val="11"/>
        <rFont val="Calibri"/>
        <family val="2"/>
        <scheme val="minor"/>
      </rPr>
      <t xml:space="preserve"> Maroc</t>
    </r>
  </si>
  <si>
    <r>
      <t xml:space="preserve">NOM DU PAYS  3 </t>
    </r>
    <r>
      <rPr>
        <b/>
        <sz val="11"/>
        <rFont val="Calibri"/>
        <family val="2"/>
        <scheme val="minor"/>
      </rPr>
      <t>Sénégal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</si>
</sst>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u/>
      <sz val="10"/>
      <color theme="1"/>
      <name val="Calibri"/>
      <family val="2"/>
      <scheme val="minor"/>
    </font>
    <font>
      <b/>
      <vertAlign val="superscript"/>
      <sz val="11"/>
      <color theme="1"/>
      <name val="Calibri"/>
      <family val="2"/>
      <scheme val="minor"/>
    </font>
    <font>
      <b/>
      <sz val="11"/>
      <color rgb="FFFFC000"/>
      <name val="Calibri"/>
      <family val="2"/>
      <scheme val="minor"/>
    </font>
    <font>
      <b/>
      <sz val="10"/>
      <color theme="1"/>
      <name val="Calibri"/>
      <family val="2"/>
      <scheme val="minor"/>
    </font>
    <font>
      <b/>
      <sz val="11"/>
      <name val="Calibri"/>
      <family val="2"/>
      <scheme val="minor"/>
    </font>
    <font>
      <sz val="11"/>
      <name val="Calibri"/>
      <family val="2"/>
      <scheme val="minor"/>
    </font>
    <font>
      <u/>
      <sz val="11"/>
      <color theme="1"/>
      <name val="Calibri"/>
      <family val="2"/>
      <scheme val="minor"/>
    </font>
    <font>
      <b/>
      <sz val="11"/>
      <color theme="5" tint="-0.249977111117893"/>
      <name val="Calibri"/>
      <family val="2"/>
      <scheme val="minor"/>
    </font>
    <font>
      <b/>
      <sz val="11"/>
      <color rgb="FFC00000"/>
      <name val="Calibri"/>
      <family val="2"/>
      <scheme val="minor"/>
    </font>
    <font>
      <i/>
      <sz val="11"/>
      <color theme="5" tint="-0.249977111117893"/>
      <name val="Calibri"/>
      <family val="2"/>
      <scheme val="minor"/>
    </font>
    <font>
      <b/>
      <sz val="11"/>
      <color rgb="FFFF0000"/>
      <name val="Calibri"/>
      <family val="2"/>
      <scheme val="minor"/>
    </font>
    <font>
      <b/>
      <sz val="10.5"/>
      <name val="Calibri"/>
      <family val="2"/>
      <scheme val="minor"/>
    </font>
    <font>
      <b/>
      <sz val="10.5"/>
      <color theme="5" tint="-0.249977111117893"/>
      <name val="Calibri"/>
      <family val="2"/>
      <scheme val="minor"/>
    </font>
  </fonts>
  <fills count="22">
    <fill>
      <patternFill patternType="none"/>
    </fill>
    <fill>
      <patternFill patternType="gray125"/>
    </fill>
    <fill>
      <patternFill patternType="solid">
        <fgColor theme="8" tint="-0.499984740745262"/>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6" tint="0.79998168889431442"/>
        <bgColor indexed="64"/>
      </patternFill>
    </fill>
    <fill>
      <patternFill patternType="gray0625"/>
    </fill>
    <fill>
      <patternFill patternType="solid">
        <fgColor theme="6" tint="0.59999389629810485"/>
        <bgColor indexed="64"/>
      </patternFill>
    </fill>
    <fill>
      <patternFill patternType="solid">
        <fgColor theme="6" tint="0.39997558519241921"/>
        <bgColor indexed="64"/>
      </patternFill>
    </fill>
    <fill>
      <patternFill patternType="solid">
        <fgColor theme="2" tint="-0.24997711111789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2" fillId="2" borderId="7" xfId="0" applyFont="1" applyFill="1" applyBorder="1"/>
    <xf numFmtId="43" fontId="2" fillId="2" borderId="8" xfId="1" applyFont="1" applyFill="1" applyBorder="1"/>
    <xf numFmtId="43" fontId="2" fillId="2" borderId="9" xfId="1" applyFont="1" applyFill="1" applyBorder="1"/>
    <xf numFmtId="0" fontId="4" fillId="3" borderId="7" xfId="0" applyFont="1" applyFill="1" applyBorder="1"/>
    <xf numFmtId="43" fontId="4" fillId="3" borderId="8" xfId="1" applyFont="1" applyFill="1" applyBorder="1"/>
    <xf numFmtId="43" fontId="4" fillId="3" borderId="9" xfId="1" applyFont="1" applyFill="1" applyBorder="1"/>
    <xf numFmtId="0" fontId="0" fillId="0" borderId="7" xfId="0" applyBorder="1" applyAlignment="1">
      <alignment horizontal="left" wrapText="1" indent="1"/>
    </xf>
    <xf numFmtId="43" fontId="0" fillId="0" borderId="8" xfId="1" applyFont="1" applyBorder="1"/>
    <xf numFmtId="43" fontId="0" fillId="0" borderId="9" xfId="1" applyFont="1" applyBorder="1"/>
    <xf numFmtId="0" fontId="4" fillId="3" borderId="7" xfId="0" applyFont="1" applyFill="1" applyBorder="1" applyAlignment="1">
      <alignment horizontal="left" wrapText="1"/>
    </xf>
    <xf numFmtId="0" fontId="0" fillId="0" borderId="7" xfId="0" applyBorder="1" applyAlignment="1">
      <alignment horizontal="left" indent="1"/>
    </xf>
    <xf numFmtId="0" fontId="0" fillId="0" borderId="10" xfId="0" applyBorder="1" applyAlignment="1">
      <alignment horizontal="left" indent="1"/>
    </xf>
    <xf numFmtId="43" fontId="0" fillId="0" borderId="11" xfId="1" applyFont="1" applyBorder="1"/>
    <xf numFmtId="43" fontId="0" fillId="0" borderId="12" xfId="1" applyFont="1" applyBorder="1"/>
    <xf numFmtId="43" fontId="0" fillId="0" borderId="0" xfId="1" applyFont="1" applyBorder="1"/>
    <xf numFmtId="0" fontId="7" fillId="0" borderId="0" xfId="0" applyFont="1"/>
    <xf numFmtId="0" fontId="2" fillId="4" borderId="7" xfId="0" applyFont="1" applyFill="1" applyBorder="1"/>
    <xf numFmtId="43" fontId="2" fillId="4" borderId="8" xfId="1" applyFont="1" applyFill="1" applyBorder="1"/>
    <xf numFmtId="43" fontId="2" fillId="4" borderId="9" xfId="1" applyFont="1" applyFill="1" applyBorder="1"/>
    <xf numFmtId="43" fontId="4" fillId="0" borderId="8" xfId="1" applyFont="1" applyFill="1" applyBorder="1"/>
    <xf numFmtId="43" fontId="4" fillId="0" borderId="9" xfId="1" applyFont="1" applyFill="1" applyBorder="1"/>
    <xf numFmtId="43" fontId="4" fillId="0" borderId="12" xfId="1" applyFont="1" applyFill="1" applyBorder="1"/>
    <xf numFmtId="43" fontId="2" fillId="5" borderId="8" xfId="1" applyFont="1" applyFill="1" applyBorder="1"/>
    <xf numFmtId="43" fontId="2" fillId="5" borderId="9" xfId="1" applyFont="1" applyFill="1" applyBorder="1"/>
    <xf numFmtId="0" fontId="4" fillId="6" borderId="7" xfId="0" applyFont="1" applyFill="1" applyBorder="1"/>
    <xf numFmtId="43" fontId="4" fillId="6" borderId="8" xfId="1" applyFont="1" applyFill="1" applyBorder="1"/>
    <xf numFmtId="43" fontId="4" fillId="6" borderId="9" xfId="1" applyFont="1" applyFill="1" applyBorder="1"/>
    <xf numFmtId="0" fontId="4" fillId="7" borderId="7" xfId="0" applyFont="1" applyFill="1" applyBorder="1"/>
    <xf numFmtId="43" fontId="0" fillId="7" borderId="8" xfId="1" applyFont="1" applyFill="1" applyBorder="1"/>
    <xf numFmtId="43" fontId="0" fillId="7" borderId="9" xfId="1" applyFont="1" applyFill="1" applyBorder="1"/>
    <xf numFmtId="0" fontId="4" fillId="0" borderId="5" xfId="0" applyFont="1" applyFill="1" applyBorder="1" applyAlignment="1">
      <alignment horizontal="center"/>
    </xf>
    <xf numFmtId="0" fontId="4" fillId="0" borderId="6" xfId="0" applyFont="1" applyFill="1" applyBorder="1" applyAlignment="1">
      <alignment horizontal="center"/>
    </xf>
    <xf numFmtId="0" fontId="0" fillId="0" borderId="0" xfId="0" applyAlignment="1">
      <alignment horizontal="center"/>
    </xf>
    <xf numFmtId="0" fontId="0" fillId="0" borderId="8" xfId="0" applyBorder="1"/>
    <xf numFmtId="0" fontId="0" fillId="9" borderId="8" xfId="0" applyFill="1" applyBorder="1"/>
    <xf numFmtId="0" fontId="2" fillId="10" borderId="8" xfId="0" applyFont="1" applyFill="1" applyBorder="1" applyAlignment="1">
      <alignment horizontal="center"/>
    </xf>
    <xf numFmtId="43" fontId="0" fillId="11" borderId="8" xfId="1" applyFont="1" applyFill="1" applyBorder="1"/>
    <xf numFmtId="0" fontId="4" fillId="9" borderId="8" xfId="0" applyFont="1" applyFill="1" applyBorder="1"/>
    <xf numFmtId="9" fontId="4" fillId="9" borderId="8" xfId="0" applyNumberFormat="1" applyFont="1" applyFill="1" applyBorder="1" applyAlignment="1">
      <alignment horizontal="center"/>
    </xf>
    <xf numFmtId="43" fontId="0" fillId="9" borderId="8" xfId="1" applyFont="1" applyFill="1" applyBorder="1"/>
    <xf numFmtId="0" fontId="4" fillId="7" borderId="8" xfId="0" applyFont="1" applyFill="1" applyBorder="1"/>
    <xf numFmtId="9" fontId="4" fillId="7" borderId="8" xfId="0" applyNumberFormat="1" applyFont="1" applyFill="1" applyBorder="1" applyAlignment="1">
      <alignment horizontal="center"/>
    </xf>
    <xf numFmtId="0" fontId="4" fillId="12" borderId="8" xfId="0" applyFont="1" applyFill="1" applyBorder="1"/>
    <xf numFmtId="9" fontId="4" fillId="12" borderId="8" xfId="0" applyNumberFormat="1" applyFont="1" applyFill="1" applyBorder="1" applyAlignment="1">
      <alignment horizontal="center"/>
    </xf>
    <xf numFmtId="43" fontId="0" fillId="12" borderId="8" xfId="1" applyFont="1" applyFill="1" applyBorder="1"/>
    <xf numFmtId="43" fontId="0" fillId="13" borderId="8" xfId="1" applyFont="1" applyFill="1" applyBorder="1"/>
    <xf numFmtId="43" fontId="4" fillId="14" borderId="8" xfId="1" applyFont="1" applyFill="1" applyBorder="1"/>
    <xf numFmtId="43" fontId="4" fillId="15" borderId="8" xfId="1" applyFont="1" applyFill="1" applyBorder="1"/>
    <xf numFmtId="43" fontId="2" fillId="16" borderId="8" xfId="1" applyFont="1" applyFill="1" applyBorder="1"/>
    <xf numFmtId="0" fontId="4" fillId="14" borderId="8" xfId="0" applyFont="1" applyFill="1" applyBorder="1" applyAlignment="1">
      <alignment horizontal="center"/>
    </xf>
    <xf numFmtId="0" fontId="4" fillId="15" borderId="8" xfId="0" applyFont="1" applyFill="1" applyBorder="1" applyAlignment="1">
      <alignment horizontal="center"/>
    </xf>
    <xf numFmtId="0" fontId="4" fillId="3" borderId="8" xfId="0" applyFont="1" applyFill="1" applyBorder="1" applyAlignment="1">
      <alignment horizontal="center"/>
    </xf>
    <xf numFmtId="0" fontId="2" fillId="16" borderId="8" xfId="0" applyFont="1" applyFill="1" applyBorder="1" applyAlignment="1">
      <alignment horizontal="center"/>
    </xf>
    <xf numFmtId="0" fontId="2" fillId="2" borderId="8" xfId="0" applyFont="1" applyFill="1" applyBorder="1" applyAlignment="1">
      <alignment horizontal="center"/>
    </xf>
    <xf numFmtId="0" fontId="4" fillId="14" borderId="8" xfId="0" applyFont="1" applyFill="1" applyBorder="1"/>
    <xf numFmtId="0" fontId="4" fillId="17" borderId="8" xfId="0" applyFont="1" applyFill="1" applyBorder="1"/>
    <xf numFmtId="43" fontId="4" fillId="17" borderId="8" xfId="1" applyFont="1" applyFill="1" applyBorder="1"/>
    <xf numFmtId="43" fontId="4" fillId="8" borderId="8" xfId="1" applyFont="1" applyFill="1" applyBorder="1"/>
    <xf numFmtId="43" fontId="4" fillId="8" borderId="9" xfId="1" applyFont="1" applyFill="1" applyBorder="1"/>
    <xf numFmtId="0" fontId="2" fillId="2" borderId="8" xfId="0" applyFont="1" applyFill="1" applyBorder="1"/>
    <xf numFmtId="43" fontId="0" fillId="11" borderId="11" xfId="1" applyFont="1" applyFill="1" applyBorder="1"/>
    <xf numFmtId="9" fontId="4" fillId="0" borderId="6" xfId="2" applyFont="1" applyBorder="1" applyAlignment="1">
      <alignment horizontal="center"/>
    </xf>
    <xf numFmtId="0" fontId="0" fillId="18" borderId="9" xfId="0" applyFill="1" applyBorder="1"/>
    <xf numFmtId="0" fontId="0" fillId="0" borderId="9" xfId="0" applyBorder="1"/>
    <xf numFmtId="0" fontId="0" fillId="18" borderId="12" xfId="0" applyFill="1" applyBorder="1"/>
    <xf numFmtId="0" fontId="3" fillId="0" borderId="0" xfId="0" applyFont="1"/>
    <xf numFmtId="0" fontId="0" fillId="17" borderId="8" xfId="0" applyFill="1" applyBorder="1"/>
    <xf numFmtId="0" fontId="0" fillId="19" borderId="8" xfId="0" applyFill="1" applyBorder="1"/>
    <xf numFmtId="0" fontId="0" fillId="20" borderId="8" xfId="0" applyFill="1" applyBorder="1"/>
    <xf numFmtId="0" fontId="0" fillId="21" borderId="8" xfId="0" applyFill="1" applyBorder="1"/>
    <xf numFmtId="43" fontId="4" fillId="9" borderId="8" xfId="1" applyFont="1" applyFill="1" applyBorder="1"/>
    <xf numFmtId="43" fontId="1" fillId="0" borderId="8" xfId="1" applyFont="1" applyFill="1" applyBorder="1"/>
    <xf numFmtId="0" fontId="2" fillId="5" borderId="8" xfId="0" applyFont="1" applyFill="1" applyBorder="1"/>
    <xf numFmtId="43" fontId="4" fillId="0" borderId="8" xfId="1" applyFont="1" applyBorder="1"/>
    <xf numFmtId="0" fontId="4" fillId="8" borderId="8" xfId="0" applyFont="1" applyFill="1" applyBorder="1"/>
    <xf numFmtId="0" fontId="0" fillId="0" borderId="0" xfId="0" applyAlignment="1">
      <alignment vertical="center" wrapText="1"/>
    </xf>
    <xf numFmtId="0" fontId="14" fillId="17" borderId="8" xfId="0" applyFont="1" applyFill="1" applyBorder="1"/>
    <xf numFmtId="43" fontId="14" fillId="0" borderId="8" xfId="1" applyFont="1" applyBorder="1"/>
    <xf numFmtId="0" fontId="14" fillId="19" borderId="8" xfId="0" applyFont="1" applyFill="1" applyBorder="1"/>
    <xf numFmtId="0" fontId="14" fillId="20" borderId="8" xfId="0" applyFont="1" applyFill="1" applyBorder="1"/>
    <xf numFmtId="0" fontId="14" fillId="21" borderId="8" xfId="0" applyFont="1" applyFill="1" applyBorder="1"/>
    <xf numFmtId="0" fontId="13" fillId="9" borderId="8" xfId="0" applyFont="1" applyFill="1" applyBorder="1"/>
    <xf numFmtId="43" fontId="13" fillId="9" borderId="8" xfId="1" applyFont="1" applyFill="1" applyBorder="1"/>
    <xf numFmtId="43" fontId="13" fillId="0" borderId="8" xfId="1" applyFont="1" applyBorder="1"/>
    <xf numFmtId="0" fontId="4" fillId="11" borderId="11" xfId="0" applyFont="1" applyFill="1" applyBorder="1" applyAlignment="1">
      <alignment vertical="center"/>
    </xf>
    <xf numFmtId="43" fontId="4" fillId="11" borderId="11" xfId="1" applyFont="1" applyFill="1" applyBorder="1"/>
    <xf numFmtId="0" fontId="0" fillId="7" borderId="8" xfId="0" applyFill="1" applyBorder="1"/>
    <xf numFmtId="10" fontId="4" fillId="0" borderId="9" xfId="2" applyNumberFormat="1" applyFont="1" applyFill="1" applyBorder="1"/>
    <xf numFmtId="10" fontId="4" fillId="8" borderId="9" xfId="2" applyNumberFormat="1" applyFont="1" applyFill="1" applyBorder="1"/>
    <xf numFmtId="10" fontId="2" fillId="5" borderId="9" xfId="2" applyNumberFormat="1" applyFont="1" applyFill="1" applyBorder="1"/>
    <xf numFmtId="10" fontId="13" fillId="0" borderId="9" xfId="2" applyNumberFormat="1" applyFont="1" applyBorder="1"/>
    <xf numFmtId="10" fontId="13" fillId="9" borderId="9" xfId="2" applyNumberFormat="1" applyFont="1" applyFill="1" applyBorder="1"/>
    <xf numFmtId="43" fontId="0" fillId="0" borderId="8" xfId="1" applyFont="1" applyFill="1" applyBorder="1"/>
    <xf numFmtId="0" fontId="0" fillId="17" borderId="7" xfId="0" applyFill="1" applyBorder="1"/>
    <xf numFmtId="43" fontId="0" fillId="0" borderId="9" xfId="1" applyFont="1" applyFill="1" applyBorder="1"/>
    <xf numFmtId="0" fontId="0" fillId="19" borderId="7" xfId="0" applyFill="1" applyBorder="1"/>
    <xf numFmtId="0" fontId="0" fillId="20" borderId="7" xfId="0" applyFill="1" applyBorder="1"/>
    <xf numFmtId="0" fontId="0" fillId="21" borderId="10" xfId="0" applyFill="1" applyBorder="1"/>
    <xf numFmtId="0" fontId="0" fillId="21" borderId="7" xfId="0" applyFill="1" applyBorder="1"/>
    <xf numFmtId="43" fontId="0" fillId="0" borderId="11" xfId="1" applyFont="1" applyFill="1" applyBorder="1"/>
    <xf numFmtId="43" fontId="0" fillId="0" borderId="12" xfId="1" applyFont="1" applyFill="1" applyBorder="1"/>
    <xf numFmtId="43" fontId="0" fillId="0" borderId="21" xfId="1" applyFont="1" applyBorder="1"/>
    <xf numFmtId="43" fontId="0" fillId="0" borderId="33" xfId="1" applyFont="1" applyBorder="1"/>
    <xf numFmtId="0" fontId="0" fillId="7" borderId="7" xfId="0" applyFill="1" applyBorder="1" applyAlignment="1">
      <alignment horizontal="left" wrapText="1" indent="1"/>
    </xf>
    <xf numFmtId="0" fontId="0" fillId="7" borderId="32" xfId="0" applyFill="1" applyBorder="1" applyAlignment="1">
      <alignment horizontal="left" wrapText="1" indent="1"/>
    </xf>
    <xf numFmtId="43" fontId="0" fillId="7" borderId="21" xfId="1" applyFont="1" applyFill="1" applyBorder="1"/>
    <xf numFmtId="43" fontId="0" fillId="7" borderId="33" xfId="1" applyFont="1" applyFill="1" applyBorder="1"/>
    <xf numFmtId="0" fontId="0" fillId="0" borderId="32" xfId="0" applyBorder="1" applyAlignment="1">
      <alignment horizontal="left" wrapText="1" indent="2"/>
    </xf>
    <xf numFmtId="0" fontId="0" fillId="0" borderId="10" xfId="0" applyBorder="1" applyAlignment="1">
      <alignment horizontal="left" indent="2"/>
    </xf>
    <xf numFmtId="43" fontId="4" fillId="0" borderId="33" xfId="1" applyFont="1" applyFill="1" applyBorder="1"/>
    <xf numFmtId="43" fontId="4" fillId="7" borderId="8" xfId="1" applyFont="1" applyFill="1" applyBorder="1"/>
    <xf numFmtId="43" fontId="4" fillId="7" borderId="9" xfId="1" applyFont="1" applyFill="1" applyBorder="1"/>
    <xf numFmtId="43" fontId="4" fillId="7" borderId="21" xfId="1" applyFont="1" applyFill="1" applyBorder="1"/>
    <xf numFmtId="43" fontId="4" fillId="7" borderId="33" xfId="1" applyFont="1" applyFill="1" applyBorder="1"/>
    <xf numFmtId="0" fontId="0" fillId="0" borderId="32" xfId="0" applyFont="1" applyFill="1" applyBorder="1" applyAlignment="1">
      <alignment horizontal="left" indent="1"/>
    </xf>
    <xf numFmtId="0" fontId="0" fillId="0" borderId="7" xfId="0" applyFont="1" applyFill="1" applyBorder="1" applyAlignment="1">
      <alignment horizontal="left" indent="1"/>
    </xf>
    <xf numFmtId="0" fontId="0" fillId="0" borderId="34" xfId="0" applyFont="1" applyFill="1" applyBorder="1" applyAlignment="1">
      <alignment horizontal="left" indent="1"/>
    </xf>
    <xf numFmtId="0" fontId="0" fillId="0" borderId="10" xfId="0" applyFont="1" applyFill="1" applyBorder="1" applyAlignment="1">
      <alignment horizontal="left" indent="1"/>
    </xf>
    <xf numFmtId="43" fontId="1" fillId="0" borderId="21" xfId="1" applyFont="1" applyFill="1" applyBorder="1"/>
    <xf numFmtId="43" fontId="1" fillId="0" borderId="11" xfId="1" applyFont="1" applyFill="1" applyBorder="1"/>
    <xf numFmtId="0" fontId="0" fillId="7" borderId="7" xfId="0" applyFont="1" applyFill="1" applyBorder="1"/>
    <xf numFmtId="43" fontId="1" fillId="7" borderId="8" xfId="1" applyFont="1" applyFill="1" applyBorder="1"/>
    <xf numFmtId="43" fontId="1" fillId="7" borderId="9" xfId="1" applyFont="1" applyFill="1" applyBorder="1"/>
    <xf numFmtId="43" fontId="1" fillId="7" borderId="21" xfId="1" applyFont="1" applyFill="1" applyBorder="1"/>
    <xf numFmtId="43" fontId="1" fillId="7" borderId="33" xfId="1" applyFont="1" applyFill="1" applyBorder="1"/>
    <xf numFmtId="43" fontId="1" fillId="0" borderId="9" xfId="1" applyFont="1" applyFill="1" applyBorder="1"/>
    <xf numFmtId="43" fontId="1" fillId="0" borderId="33" xfId="1" applyFont="1" applyFill="1" applyBorder="1"/>
    <xf numFmtId="43" fontId="1" fillId="0" borderId="12" xfId="1" applyFont="1" applyFill="1" applyBorder="1"/>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5" fillId="10" borderId="8" xfId="0" applyFont="1" applyFill="1" applyBorder="1" applyAlignment="1">
      <alignment horizontal="center"/>
    </xf>
    <xf numFmtId="0" fontId="4" fillId="11" borderId="8" xfId="0" applyFont="1" applyFill="1" applyBorder="1" applyAlignment="1">
      <alignment horizontal="left"/>
    </xf>
    <xf numFmtId="0" fontId="4" fillId="13" borderId="8" xfId="0" applyFont="1" applyFill="1" applyBorder="1" applyAlignment="1">
      <alignment horizontal="left"/>
    </xf>
    <xf numFmtId="0" fontId="2" fillId="5" borderId="8" xfId="0" applyFont="1" applyFill="1" applyBorder="1" applyAlignment="1">
      <alignment horizontal="left"/>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3" xfId="0" applyFont="1" applyFill="1" applyBorder="1" applyAlignment="1">
      <alignment horizontal="center" wrapText="1"/>
    </xf>
    <xf numFmtId="10" fontId="0" fillId="18" borderId="9" xfId="0" applyNumberFormat="1" applyFill="1" applyBorder="1" applyAlignment="1">
      <alignment horizontal="center"/>
    </xf>
    <xf numFmtId="0" fontId="18" fillId="0" borderId="17" xfId="0" applyFont="1" applyBorder="1" applyAlignment="1">
      <alignment horizontal="center"/>
    </xf>
    <xf numFmtId="0" fontId="4" fillId="8" borderId="8" xfId="0" applyFont="1" applyFill="1" applyBorder="1" applyAlignment="1">
      <alignment horizontal="center"/>
    </xf>
    <xf numFmtId="0" fontId="2" fillId="5" borderId="8" xfId="0" applyFont="1" applyFill="1" applyBorder="1" applyAlignment="1">
      <alignment horizont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1" xfId="0" applyFont="1" applyBorder="1" applyAlignment="1">
      <alignment horizontal="center" textRotation="90" wrapText="1"/>
    </xf>
    <xf numFmtId="0" fontId="4" fillId="0" borderId="22" xfId="0" applyFont="1" applyBorder="1" applyAlignment="1">
      <alignment horizontal="center" textRotation="90" wrapText="1"/>
    </xf>
    <xf numFmtId="0" fontId="4" fillId="0" borderId="14" xfId="0" applyFont="1" applyBorder="1" applyAlignment="1">
      <alignment horizontal="center" textRotation="90" wrapText="1"/>
    </xf>
    <xf numFmtId="0" fontId="4" fillId="0" borderId="8" xfId="0" applyFont="1" applyBorder="1" applyAlignment="1">
      <alignment horizontal="center" vertical="center" textRotation="90"/>
    </xf>
    <xf numFmtId="0" fontId="16" fillId="0" borderId="8" xfId="0" applyFont="1" applyBorder="1" applyAlignment="1">
      <alignment horizontal="center" vertical="center" wrapText="1"/>
    </xf>
    <xf numFmtId="0" fontId="4" fillId="11" borderId="10" xfId="0" applyFont="1" applyFill="1" applyBorder="1" applyAlignment="1">
      <alignment horizontal="center" vertical="center"/>
    </xf>
    <xf numFmtId="0" fontId="4" fillId="11" borderId="11" xfId="0" applyFont="1" applyFill="1" applyBorder="1" applyAlignment="1">
      <alignment horizontal="center" vertical="center"/>
    </xf>
    <xf numFmtId="0" fontId="0" fillId="18" borderId="9" xfId="0" applyFill="1" applyBorder="1" applyAlignment="1">
      <alignment horizontal="center"/>
    </xf>
    <xf numFmtId="0" fontId="4" fillId="8" borderId="35" xfId="0" applyFont="1" applyFill="1" applyBorder="1" applyAlignment="1">
      <alignment horizontal="center"/>
    </xf>
    <xf numFmtId="0" fontId="4" fillId="8" borderId="24" xfId="0" applyFont="1" applyFill="1" applyBorder="1" applyAlignment="1">
      <alignment horizontal="center"/>
    </xf>
    <xf numFmtId="0" fontId="4" fillId="8" borderId="36" xfId="0" applyFont="1" applyFill="1" applyBorder="1" applyAlignment="1">
      <alignment horizontal="center"/>
    </xf>
    <xf numFmtId="0" fontId="4" fillId="0" borderId="21" xfId="0" applyFont="1" applyBorder="1" applyAlignment="1">
      <alignment horizontal="center" textRotation="90"/>
    </xf>
    <xf numFmtId="0" fontId="4" fillId="0" borderId="22" xfId="0" applyFont="1" applyBorder="1" applyAlignment="1">
      <alignment horizontal="center" textRotation="90"/>
    </xf>
    <xf numFmtId="0" fontId="4" fillId="0" borderId="14" xfId="0" applyFont="1" applyBorder="1" applyAlignment="1">
      <alignment horizontal="center" textRotation="90"/>
    </xf>
    <xf numFmtId="0" fontId="4" fillId="0" borderId="21" xfId="0" applyFont="1" applyBorder="1" applyAlignment="1">
      <alignment horizontal="center" vertical="center" textRotation="90"/>
    </xf>
    <xf numFmtId="0" fontId="4" fillId="0" borderId="22"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14" borderId="8" xfId="0" applyFont="1" applyFill="1" applyBorder="1" applyAlignment="1">
      <alignment horizontal="left"/>
    </xf>
    <xf numFmtId="0" fontId="2" fillId="5" borderId="4" xfId="0" applyFont="1" applyFill="1" applyBorder="1" applyAlignment="1">
      <alignment horizontal="center" vertical="center" textRotation="90"/>
    </xf>
    <xf numFmtId="0" fontId="2" fillId="5" borderId="7" xfId="0" applyFont="1" applyFill="1" applyBorder="1" applyAlignment="1">
      <alignment horizontal="center" vertical="center" textRotation="9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9" fillId="0" borderId="10" xfId="0" applyFont="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0" fillId="18" borderId="12" xfId="0" applyFill="1" applyBorder="1" applyAlignment="1">
      <alignment horizontal="center"/>
    </xf>
    <xf numFmtId="0" fontId="13" fillId="0" borderId="26" xfId="0" applyFont="1" applyBorder="1" applyAlignment="1">
      <alignment horizontal="center" vertical="center" textRotation="90" wrapText="1"/>
    </xf>
    <xf numFmtId="0" fontId="13" fillId="0" borderId="27" xfId="0" applyFont="1" applyBorder="1" applyAlignment="1">
      <alignment horizontal="center" vertical="center" textRotation="90" wrapText="1"/>
    </xf>
    <xf numFmtId="0" fontId="13" fillId="0" borderId="28" xfId="0" applyFont="1" applyBorder="1" applyAlignment="1">
      <alignment horizontal="center" vertical="center" textRotation="90" wrapText="1"/>
    </xf>
    <xf numFmtId="0" fontId="13" fillId="0" borderId="29" xfId="0" applyFont="1" applyBorder="1" applyAlignment="1">
      <alignment horizontal="center" vertical="center" textRotation="90" wrapText="1"/>
    </xf>
    <xf numFmtId="0" fontId="13" fillId="0" borderId="30" xfId="0" applyFont="1" applyBorder="1" applyAlignment="1">
      <alignment horizontal="center" vertical="center" textRotation="90" wrapText="1"/>
    </xf>
    <xf numFmtId="0" fontId="13" fillId="0" borderId="31" xfId="0" applyFont="1" applyBorder="1" applyAlignment="1">
      <alignment horizontal="center" vertical="center" textRotation="90" wrapText="1"/>
    </xf>
    <xf numFmtId="0" fontId="20" fillId="0" borderId="26" xfId="0" applyFont="1" applyBorder="1" applyAlignment="1">
      <alignment horizontal="center" textRotation="90" wrapText="1"/>
    </xf>
    <xf numFmtId="0" fontId="20" fillId="0" borderId="27" xfId="0" applyFont="1" applyBorder="1" applyAlignment="1">
      <alignment horizontal="center" textRotation="90" wrapText="1"/>
    </xf>
    <xf numFmtId="0" fontId="20" fillId="0" borderId="28" xfId="0" applyFont="1" applyBorder="1" applyAlignment="1">
      <alignment horizontal="center" textRotation="90" wrapText="1"/>
    </xf>
    <xf numFmtId="0" fontId="20" fillId="0" borderId="29" xfId="0" applyFont="1" applyBorder="1" applyAlignment="1">
      <alignment horizontal="center" textRotation="90" wrapText="1"/>
    </xf>
    <xf numFmtId="0" fontId="20" fillId="0" borderId="30" xfId="0" applyFont="1" applyBorder="1" applyAlignment="1">
      <alignment horizontal="center" textRotation="90" wrapText="1"/>
    </xf>
    <xf numFmtId="0" fontId="20" fillId="0" borderId="31" xfId="0" applyFont="1" applyBorder="1" applyAlignment="1">
      <alignment horizontal="center" textRotation="90" wrapText="1"/>
    </xf>
    <xf numFmtId="0" fontId="2" fillId="2" borderId="8" xfId="0" applyFont="1" applyFill="1" applyBorder="1" applyAlignment="1">
      <alignment horizontal="center" vertical="center" textRotation="90" wrapText="1"/>
    </xf>
    <xf numFmtId="0" fontId="4" fillId="8" borderId="8" xfId="0" applyFont="1" applyFill="1" applyBorder="1" applyAlignment="1">
      <alignment horizontal="center" vertical="center"/>
    </xf>
    <xf numFmtId="0" fontId="13" fillId="0" borderId="8" xfId="0" applyFont="1" applyBorder="1" applyAlignment="1">
      <alignment horizontal="center" vertical="center" textRotation="90"/>
    </xf>
    <xf numFmtId="0" fontId="13" fillId="0" borderId="21" xfId="0" applyFont="1" applyBorder="1" applyAlignment="1">
      <alignment horizontal="center" textRotation="90"/>
    </xf>
    <xf numFmtId="0" fontId="13" fillId="0" borderId="22" xfId="0" applyFont="1" applyBorder="1" applyAlignment="1">
      <alignment horizontal="center" textRotation="90"/>
    </xf>
    <xf numFmtId="0" fontId="13" fillId="0" borderId="14" xfId="0" applyFont="1" applyBorder="1" applyAlignment="1">
      <alignment horizontal="center" textRotation="90"/>
    </xf>
    <xf numFmtId="0" fontId="13" fillId="14" borderId="21" xfId="0" applyFont="1" applyFill="1" applyBorder="1" applyAlignment="1">
      <alignment horizontal="center" textRotation="90"/>
    </xf>
    <xf numFmtId="0" fontId="13" fillId="14" borderId="22" xfId="0" applyFont="1" applyFill="1" applyBorder="1" applyAlignment="1">
      <alignment horizontal="center" textRotation="90"/>
    </xf>
    <xf numFmtId="0" fontId="13" fillId="14" borderId="14" xfId="0" applyFont="1" applyFill="1" applyBorder="1" applyAlignment="1">
      <alignment horizontal="center" textRotation="90"/>
    </xf>
    <xf numFmtId="0" fontId="4" fillId="8"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4" fillId="14" borderId="8" xfId="0" applyFont="1" applyFill="1" applyBorder="1" applyAlignment="1">
      <alignment horizontal="center" vertical="center" textRotation="90"/>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ed\Downloads\Sch&#233;ma%20de%20pr&#233;sentation%20-%20Proposition%20tableaux%20budg&#233;taires%20-%20mai%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lients+1\Echos\DGD\2022-2026\Budget%202022-2026_mod_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lients+1\Echos\DGD\2022-2026\Budget-excel-NGOprgs2022-2026%20V10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du Subside"/>
      <sheetName val="T1 - Synthèse Budget"/>
      <sheetName val="T2-C.Gestion Globalisés"/>
      <sheetName val="T3-C.Administration"/>
      <sheetName val="T4-C.Opérationnels par Outcome"/>
      <sheetName val="T5 - Synthèse P.Commun"/>
      <sheetName val="Format Humanitaire"/>
      <sheetName val="Format Appels à projet"/>
    </sheetNames>
    <sheetDataSet>
      <sheetData sheetId="0"/>
      <sheetData sheetId="1"/>
      <sheetData sheetId="2">
        <row r="6">
          <cell r="F6">
            <v>0</v>
          </cell>
        </row>
        <row r="13">
          <cell r="F13">
            <v>0</v>
          </cell>
          <cell r="G13">
            <v>0</v>
          </cell>
          <cell r="H13">
            <v>0</v>
          </cell>
          <cell r="I13">
            <v>0</v>
          </cell>
          <cell r="J13">
            <v>0</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que 2022-2026 CP Belgique"/>
      <sheetName val="Sénégal 2022-2026 CP Sénégal"/>
      <sheetName val="Maroc 2022-2026 CP Maroc"/>
      <sheetName val="Budget % comparatif"/>
      <sheetName val="Comparatif modifié"/>
      <sheetName val="Budget Total "/>
      <sheetName val="Belgique 2022-2026"/>
      <sheetName val="Belgique 2022"/>
      <sheetName val="Belgique 2023"/>
      <sheetName val="Belgique 2024"/>
      <sheetName val="Belgique 2025"/>
      <sheetName val="Belgique 2026"/>
      <sheetName val="Maroc 2022-2026"/>
      <sheetName val="Maroc 2022 "/>
      <sheetName val="Maroc 2023"/>
      <sheetName val="Maroc 2024"/>
      <sheetName val="Maroc 2025"/>
      <sheetName val="Maroc 2026"/>
      <sheetName val="Sénégal 2022-2026"/>
      <sheetName val="Sénégal 2022"/>
      <sheetName val="Sénégal 2023"/>
      <sheetName val="Sénégal 2024"/>
      <sheetName val="Sénégal 2025"/>
      <sheetName val="Sénégal 2026"/>
      <sheetName val="investissements"/>
      <sheetName val="Salaires"/>
    </sheetNames>
    <sheetDataSet>
      <sheetData sheetId="0"/>
      <sheetData sheetId="1"/>
      <sheetData sheetId="2"/>
      <sheetData sheetId="3"/>
      <sheetData sheetId="4"/>
      <sheetData sheetId="5"/>
      <sheetData sheetId="6">
        <row r="19">
          <cell r="B19">
            <v>17640</v>
          </cell>
          <cell r="C19">
            <v>17816.400000000001</v>
          </cell>
          <cell r="D19">
            <v>17994.563999999998</v>
          </cell>
          <cell r="E19">
            <v>18174.50964</v>
          </cell>
          <cell r="F19">
            <v>18356.254736400002</v>
          </cell>
        </row>
        <row r="26">
          <cell r="B26">
            <v>11411.4</v>
          </cell>
          <cell r="C26">
            <v>11417.4</v>
          </cell>
          <cell r="D26">
            <v>11423.460000000001</v>
          </cell>
          <cell r="E26">
            <v>11429.580599999999</v>
          </cell>
          <cell r="F26">
            <v>11435.762405999998</v>
          </cell>
        </row>
        <row r="32">
          <cell r="B32">
            <v>6200</v>
          </cell>
          <cell r="C32">
            <v>6262</v>
          </cell>
          <cell r="D32">
            <v>6324.6200000000008</v>
          </cell>
          <cell r="E32">
            <v>6387.8662000000004</v>
          </cell>
          <cell r="F32">
            <v>6451.7448620000005</v>
          </cell>
        </row>
        <row r="39">
          <cell r="B39">
            <v>3161.26</v>
          </cell>
          <cell r="C39">
            <v>3600</v>
          </cell>
          <cell r="D39">
            <v>3600</v>
          </cell>
          <cell r="E39">
            <v>3600</v>
          </cell>
          <cell r="F39">
            <v>3600</v>
          </cell>
        </row>
        <row r="46">
          <cell r="B46">
            <v>4000</v>
          </cell>
          <cell r="C46">
            <v>4000</v>
          </cell>
          <cell r="D46">
            <v>4000</v>
          </cell>
          <cell r="E46">
            <v>4000</v>
          </cell>
          <cell r="F46">
            <v>4000</v>
          </cell>
        </row>
        <row r="62">
          <cell r="B62">
            <v>48781.06</v>
          </cell>
          <cell r="C62">
            <v>49756.681199999999</v>
          </cell>
          <cell r="D62">
            <v>50751.814824000001</v>
          </cell>
          <cell r="E62">
            <v>51766.851120480002</v>
          </cell>
          <cell r="F62">
            <v>52802.188142889601</v>
          </cell>
        </row>
        <row r="66">
          <cell r="B66">
            <v>11797.26</v>
          </cell>
          <cell r="C66">
            <v>16000</v>
          </cell>
          <cell r="D66">
            <v>16000</v>
          </cell>
          <cell r="E66">
            <v>16000</v>
          </cell>
          <cell r="F66">
            <v>16000</v>
          </cell>
        </row>
        <row r="69">
          <cell r="D69">
            <v>11500</v>
          </cell>
        </row>
        <row r="70">
          <cell r="F70">
            <v>11500</v>
          </cell>
        </row>
        <row r="71">
          <cell r="C71">
            <v>0</v>
          </cell>
          <cell r="D71">
            <v>0</v>
          </cell>
          <cell r="E71">
            <v>0</v>
          </cell>
          <cell r="F71">
            <v>0</v>
          </cell>
        </row>
      </sheetData>
      <sheetData sheetId="7"/>
      <sheetData sheetId="8"/>
      <sheetData sheetId="9"/>
      <sheetData sheetId="10"/>
      <sheetData sheetId="11"/>
      <sheetData sheetId="12">
        <row r="9">
          <cell r="B9">
            <v>87434.78</v>
          </cell>
          <cell r="C9">
            <v>89183.475600000005</v>
          </cell>
          <cell r="D9">
            <v>90967.145112000013</v>
          </cell>
          <cell r="E9">
            <v>92786.488014240022</v>
          </cell>
          <cell r="F9">
            <v>94642.217774524819</v>
          </cell>
        </row>
        <row r="12">
          <cell r="B12">
            <v>11100</v>
          </cell>
          <cell r="C12">
            <v>11187</v>
          </cell>
          <cell r="D12">
            <v>9056.1525000000001</v>
          </cell>
          <cell r="E12">
            <v>9122.7140250000011</v>
          </cell>
          <cell r="F12">
            <v>9189.9411652500003</v>
          </cell>
        </row>
        <row r="19">
          <cell r="C19">
            <v>28602</v>
          </cell>
          <cell r="D19">
            <v>29044.76</v>
          </cell>
          <cell r="E19">
            <v>29495.082399999999</v>
          </cell>
          <cell r="F19">
            <v>29953.105519999997</v>
          </cell>
        </row>
        <row r="31">
          <cell r="B31">
            <v>2302.0479999999998</v>
          </cell>
          <cell r="C31">
            <v>2302.0479999999998</v>
          </cell>
          <cell r="D31">
            <v>2302.0479999999998</v>
          </cell>
          <cell r="E31">
            <v>2302.0479999999998</v>
          </cell>
          <cell r="F31">
            <v>2302.0479999999998</v>
          </cell>
        </row>
        <row r="44">
          <cell r="B44">
            <v>17415.400000000001</v>
          </cell>
          <cell r="C44">
            <v>23000</v>
          </cell>
          <cell r="D44">
            <v>23000</v>
          </cell>
          <cell r="E44">
            <v>23000</v>
          </cell>
          <cell r="F44">
            <v>23000</v>
          </cell>
        </row>
        <row r="71">
          <cell r="B71">
            <v>2400</v>
          </cell>
        </row>
      </sheetData>
      <sheetData sheetId="13"/>
      <sheetData sheetId="14"/>
      <sheetData sheetId="15"/>
      <sheetData sheetId="16"/>
      <sheetData sheetId="17"/>
      <sheetData sheetId="18">
        <row r="9">
          <cell r="B9">
            <v>77000</v>
          </cell>
          <cell r="C9">
            <v>78540</v>
          </cell>
          <cell r="D9">
            <v>79325.399999999994</v>
          </cell>
          <cell r="E9">
            <v>80911.907999999996</v>
          </cell>
          <cell r="F9">
            <v>82530.146160000004</v>
          </cell>
        </row>
        <row r="12">
          <cell r="B12">
            <v>5900</v>
          </cell>
          <cell r="C12">
            <v>5900</v>
          </cell>
          <cell r="D12">
            <v>2100</v>
          </cell>
          <cell r="E12">
            <v>2100</v>
          </cell>
          <cell r="F12">
            <v>2100</v>
          </cell>
        </row>
        <row r="19">
          <cell r="B19">
            <v>17510.786666666667</v>
          </cell>
          <cell r="C19">
            <v>16886</v>
          </cell>
          <cell r="D19">
            <v>17199.48</v>
          </cell>
          <cell r="E19">
            <v>17531.349600000001</v>
          </cell>
          <cell r="F19">
            <v>17869.735392000002</v>
          </cell>
        </row>
        <row r="25">
          <cell r="B25">
            <v>1860</v>
          </cell>
          <cell r="C25">
            <v>1860</v>
          </cell>
          <cell r="D25">
            <v>1860</v>
          </cell>
          <cell r="E25">
            <v>1860</v>
          </cell>
          <cell r="F25">
            <v>1860</v>
          </cell>
        </row>
        <row r="31">
          <cell r="B31">
            <v>1763.048</v>
          </cell>
          <cell r="C31">
            <v>1763.048</v>
          </cell>
          <cell r="D31">
            <v>1763.048</v>
          </cell>
          <cell r="E31">
            <v>1763.048</v>
          </cell>
          <cell r="F31">
            <v>1763.048</v>
          </cell>
        </row>
        <row r="44">
          <cell r="B44">
            <v>17000</v>
          </cell>
          <cell r="C44">
            <v>17000</v>
          </cell>
          <cell r="D44">
            <v>17000</v>
          </cell>
          <cell r="E44">
            <v>17000</v>
          </cell>
          <cell r="F44">
            <v>17000</v>
          </cell>
        </row>
        <row r="51">
          <cell r="B51">
            <v>11457.5</v>
          </cell>
          <cell r="C51">
            <v>11457.5</v>
          </cell>
          <cell r="D51">
            <v>11457.5</v>
          </cell>
          <cell r="E51">
            <v>11457.5</v>
          </cell>
          <cell r="F51">
            <v>11457.5</v>
          </cell>
        </row>
      </sheetData>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abels"/>
      <sheetName val="SUB"/>
      <sheetName val="Sheet1"/>
      <sheetName val="T1"/>
      <sheetName val="T2 - CG-BK"/>
      <sheetName val="T3 - CA-AK"/>
      <sheetName val="T4 - CO-OK"/>
      <sheetName val="pays-csc-themat"/>
      <sheetName val="INFO"/>
      <sheetName val="Pr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actors"/>
      <sheetName val="ctrs"/>
      <sheetName val="landen2018"/>
    </sheetNames>
    <sheetDataSet>
      <sheetData sheetId="0"/>
      <sheetData sheetId="1"/>
      <sheetData sheetId="2"/>
      <sheetData sheetId="3"/>
      <sheetData sheetId="4"/>
      <sheetData sheetId="5">
        <row r="12">
          <cell r="C12">
            <v>0</v>
          </cell>
          <cell r="D12">
            <v>0</v>
          </cell>
          <cell r="F12">
            <v>0</v>
          </cell>
        </row>
      </sheetData>
      <sheetData sheetId="6"/>
      <sheetData sheetId="7"/>
      <sheetData sheetId="8"/>
      <sheetData sheetId="9"/>
      <sheetData sheetId="10"/>
      <sheetData sheetId="11">
        <row r="42">
          <cell r="O42">
            <v>2000</v>
          </cell>
          <cell r="P42">
            <v>2040</v>
          </cell>
          <cell r="Q42">
            <v>2080.8000000000002</v>
          </cell>
          <cell r="R42">
            <v>2122.4160000000002</v>
          </cell>
          <cell r="S42">
            <v>2164.8643200000001</v>
          </cell>
        </row>
      </sheetData>
      <sheetData sheetId="12">
        <row r="34">
          <cell r="O34">
            <v>12600</v>
          </cell>
          <cell r="P34">
            <v>12600</v>
          </cell>
          <cell r="Q34">
            <v>12600</v>
          </cell>
          <cell r="R34">
            <v>12600</v>
          </cell>
          <cell r="S34">
            <v>12600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showGridLines="0" tabSelected="1" topLeftCell="C1" workbookViewId="0">
      <selection activeCell="I6" sqref="I6"/>
    </sheetView>
  </sheetViews>
  <sheetFormatPr defaultColWidth="0" defaultRowHeight="14.4" zeroHeight="1" x14ac:dyDescent="0.3"/>
  <cols>
    <col min="1" max="1" width="1.6640625" customWidth="1"/>
    <col min="2" max="2" width="37.5546875" bestFit="1" customWidth="1"/>
    <col min="3" max="3" width="4.5546875" bestFit="1" customWidth="1"/>
    <col min="4" max="9" width="16.6640625" customWidth="1"/>
    <col min="10" max="10" width="1.6640625" customWidth="1"/>
    <col min="11" max="16384" width="11.44140625" hidden="1"/>
  </cols>
  <sheetData>
    <row r="1" spans="2:9" ht="5.0999999999999996" customHeight="1" x14ac:dyDescent="0.3"/>
    <row r="2" spans="2:9" ht="15" hidden="1" thickBot="1" x14ac:dyDescent="0.35">
      <c r="B2" s="132" t="s">
        <v>41</v>
      </c>
      <c r="C2" s="133"/>
      <c r="D2" s="133"/>
      <c r="E2" s="133"/>
      <c r="F2" s="133"/>
      <c r="G2" s="133"/>
      <c r="H2" s="133"/>
      <c r="I2" s="134"/>
    </row>
    <row r="3" spans="2:9" ht="30" hidden="1" customHeight="1" thickBot="1" x14ac:dyDescent="0.35">
      <c r="B3" s="139" t="s">
        <v>92</v>
      </c>
      <c r="C3" s="140"/>
      <c r="D3" s="140"/>
      <c r="E3" s="140"/>
      <c r="F3" s="140"/>
      <c r="G3" s="140"/>
      <c r="H3" s="140"/>
      <c r="I3" s="141"/>
    </row>
    <row r="4" spans="2:9" ht="4.5" hidden="1" customHeight="1" x14ac:dyDescent="0.3">
      <c r="C4" s="36"/>
    </row>
    <row r="5" spans="2:9" x14ac:dyDescent="0.3">
      <c r="B5" s="135"/>
      <c r="C5" s="135"/>
      <c r="D5" s="39">
        <v>2022</v>
      </c>
      <c r="E5" s="39">
        <v>2023</v>
      </c>
      <c r="F5" s="39">
        <v>2024</v>
      </c>
      <c r="G5" s="39">
        <v>2025</v>
      </c>
      <c r="H5" s="39">
        <v>2026</v>
      </c>
      <c r="I5" s="39" t="s">
        <v>42</v>
      </c>
    </row>
    <row r="6" spans="2:9" x14ac:dyDescent="0.3">
      <c r="B6" s="136" t="s">
        <v>43</v>
      </c>
      <c r="C6" s="136"/>
      <c r="D6" s="11">
        <f>'T1 - Synthèse du budget'!G39</f>
        <v>505042.2526666667</v>
      </c>
      <c r="E6" s="11">
        <f>'T1 - Synthèse du budget'!H39</f>
        <v>528179.55279999995</v>
      </c>
      <c r="F6" s="11">
        <f>'T1 - Synthèse du budget'!I39</f>
        <v>528456.79243599996</v>
      </c>
      <c r="G6" s="11">
        <f>'T1 - Synthèse du budget'!J39</f>
        <v>524659.36159971997</v>
      </c>
      <c r="H6" s="11">
        <f>'T1 - Synthèse du budget'!K39</f>
        <v>544010.55647906451</v>
      </c>
      <c r="I6" s="40">
        <f t="shared" ref="I6:I11" si="0">SUM(D6:H6)</f>
        <v>2630348.5159814507</v>
      </c>
    </row>
    <row r="7" spans="2:9" x14ac:dyDescent="0.3">
      <c r="B7" s="41" t="s">
        <v>44</v>
      </c>
      <c r="C7" s="42">
        <v>0.2</v>
      </c>
      <c r="D7" s="11">
        <f>(D6*$C$7)-1022.92</f>
        <v>99985.530533333353</v>
      </c>
      <c r="E7" s="11">
        <f>(E6*$C$7)+10471.05</f>
        <v>116106.96055999999</v>
      </c>
      <c r="F7" s="11">
        <f>(F6*$C$7)+2076.77</f>
        <v>107768.1284872</v>
      </c>
      <c r="G7" s="11">
        <f>(G6*$C$7)-9862.49</f>
        <v>95069.382319943994</v>
      </c>
      <c r="H7" s="11">
        <f>(H6*$C$7)-1662.42</f>
        <v>107139.69129581291</v>
      </c>
      <c r="I7" s="43">
        <f t="shared" si="0"/>
        <v>526069.69319629029</v>
      </c>
    </row>
    <row r="8" spans="2:9" x14ac:dyDescent="0.3">
      <c r="B8" s="44" t="s">
        <v>45</v>
      </c>
      <c r="C8" s="45">
        <v>0.8</v>
      </c>
      <c r="D8" s="11">
        <f>440409.68-D9</f>
        <v>405056.7223133333</v>
      </c>
      <c r="E8" s="11">
        <f>449045.16-E9</f>
        <v>412072.591304</v>
      </c>
      <c r="F8" s="11">
        <f>457680.64-F9</f>
        <v>420688.66452948004</v>
      </c>
      <c r="G8" s="11">
        <f>466316.13-G9</f>
        <v>429589.9746880196</v>
      </c>
      <c r="H8" s="11">
        <f>474951.61-H9</f>
        <v>436870.87104646547</v>
      </c>
      <c r="I8" s="32">
        <f t="shared" si="0"/>
        <v>2104278.8238812983</v>
      </c>
    </row>
    <row r="9" spans="2:9" x14ac:dyDescent="0.3">
      <c r="B9" s="46" t="s">
        <v>46</v>
      </c>
      <c r="C9" s="47">
        <v>7.0000000000000007E-2</v>
      </c>
      <c r="D9" s="11">
        <f>D6*$C$9</f>
        <v>35352.957686666676</v>
      </c>
      <c r="E9" s="11">
        <f>E6*$C$9</f>
        <v>36972.568696000002</v>
      </c>
      <c r="F9" s="11">
        <f>F6*$C$9</f>
        <v>36991.975470520003</v>
      </c>
      <c r="G9" s="11">
        <f>G6*$C$9</f>
        <v>36726.155311980401</v>
      </c>
      <c r="H9" s="11">
        <f>H6*$C$9</f>
        <v>38080.738953534521</v>
      </c>
      <c r="I9" s="48">
        <f t="shared" si="0"/>
        <v>184124.39611870161</v>
      </c>
    </row>
    <row r="10" spans="2:9" x14ac:dyDescent="0.3">
      <c r="B10" s="137" t="s">
        <v>47</v>
      </c>
      <c r="C10" s="137"/>
      <c r="D10" s="11">
        <v>0</v>
      </c>
      <c r="E10" s="11">
        <v>0</v>
      </c>
      <c r="F10" s="11">
        <v>0</v>
      </c>
      <c r="G10" s="11">
        <v>0</v>
      </c>
      <c r="H10" s="11">
        <v>0</v>
      </c>
      <c r="I10" s="49">
        <f t="shared" si="0"/>
        <v>0</v>
      </c>
    </row>
    <row r="11" spans="2:9" x14ac:dyDescent="0.3">
      <c r="B11" s="138" t="s">
        <v>48</v>
      </c>
      <c r="C11" s="138"/>
      <c r="D11" s="50">
        <f>D8+D9</f>
        <v>440409.68</v>
      </c>
      <c r="E11" s="51">
        <f>E8+E9</f>
        <v>449045.16000000003</v>
      </c>
      <c r="F11" s="8">
        <f>F8+F9</f>
        <v>457680.64000000001</v>
      </c>
      <c r="G11" s="52">
        <f>G8+G9</f>
        <v>466316.13</v>
      </c>
      <c r="H11" s="5">
        <f>H8+H9</f>
        <v>474951.61</v>
      </c>
      <c r="I11" s="26">
        <f t="shared" si="0"/>
        <v>2288403.2199999997</v>
      </c>
    </row>
    <row r="12" spans="2:9" x14ac:dyDescent="0.3">
      <c r="C12" s="36"/>
      <c r="D12" s="53" t="s">
        <v>49</v>
      </c>
      <c r="E12" s="54" t="s">
        <v>50</v>
      </c>
      <c r="F12" s="55" t="s">
        <v>51</v>
      </c>
      <c r="G12" s="56" t="s">
        <v>52</v>
      </c>
      <c r="H12" s="57" t="s">
        <v>53</v>
      </c>
    </row>
    <row r="13" spans="2:9" ht="5.0999999999999996" customHeight="1" x14ac:dyDescent="0.3"/>
  </sheetData>
  <mergeCells count="6">
    <mergeCell ref="B2:I2"/>
    <mergeCell ref="B5:C5"/>
    <mergeCell ref="B6:C6"/>
    <mergeCell ref="B10:C10"/>
    <mergeCell ref="B11:C11"/>
    <mergeCell ref="B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3"/>
  <sheetViews>
    <sheetView showGridLines="0" zoomScaleNormal="100" workbookViewId="0">
      <selection activeCell="B8" sqref="B8:H22"/>
    </sheetView>
  </sheetViews>
  <sheetFormatPr defaultColWidth="0" defaultRowHeight="14.4" zeroHeight="1" x14ac:dyDescent="0.3"/>
  <cols>
    <col min="1" max="1" width="1.6640625" customWidth="1"/>
    <col min="2" max="2" width="34.6640625" customWidth="1"/>
    <col min="3" max="8" width="15.33203125" customWidth="1"/>
    <col min="9" max="9" width="1.6640625" customWidth="1"/>
    <col min="10" max="16384" width="11.44140625" hidden="1"/>
  </cols>
  <sheetData>
    <row r="1" spans="2:8" ht="15" thickBot="1" x14ac:dyDescent="0.35"/>
    <row r="2" spans="2:8" ht="15" thickBot="1" x14ac:dyDescent="0.35">
      <c r="B2" s="217" t="s">
        <v>14</v>
      </c>
      <c r="C2" s="218"/>
      <c r="D2" s="218"/>
      <c r="E2" s="218"/>
      <c r="F2" s="218"/>
      <c r="G2" s="218"/>
      <c r="H2" s="219"/>
    </row>
    <row r="3" spans="2:8" ht="45" customHeight="1" x14ac:dyDescent="0.3">
      <c r="B3" s="174" t="s">
        <v>15</v>
      </c>
      <c r="C3" s="175"/>
      <c r="D3" s="175"/>
      <c r="E3" s="175"/>
      <c r="F3" s="175"/>
      <c r="G3" s="175"/>
      <c r="H3" s="176"/>
    </row>
    <row r="4" spans="2:8" x14ac:dyDescent="0.3">
      <c r="B4" s="223" t="s">
        <v>110</v>
      </c>
      <c r="C4" s="224"/>
      <c r="D4" s="224"/>
      <c r="E4" s="224"/>
      <c r="F4" s="224"/>
      <c r="G4" s="224"/>
      <c r="H4" s="225"/>
    </row>
    <row r="5" spans="2:8" ht="65.099999999999994" customHeight="1" x14ac:dyDescent="0.3">
      <c r="B5" s="220" t="s">
        <v>109</v>
      </c>
      <c r="C5" s="221"/>
      <c r="D5" s="221"/>
      <c r="E5" s="221"/>
      <c r="F5" s="221"/>
      <c r="G5" s="221"/>
      <c r="H5" s="222"/>
    </row>
    <row r="6" spans="2:8" ht="30" customHeight="1" thickBot="1" x14ac:dyDescent="0.35">
      <c r="B6" s="177" t="s">
        <v>16</v>
      </c>
      <c r="C6" s="178"/>
      <c r="D6" s="178"/>
      <c r="E6" s="178"/>
      <c r="F6" s="178"/>
      <c r="G6" s="178"/>
      <c r="H6" s="179"/>
    </row>
    <row r="7" spans="2:8" ht="5.0999999999999996" customHeight="1" thickBot="1" x14ac:dyDescent="0.35"/>
    <row r="8" spans="2:8" x14ac:dyDescent="0.3">
      <c r="B8" s="1" t="s">
        <v>1</v>
      </c>
      <c r="C8" s="2">
        <v>2022</v>
      </c>
      <c r="D8" s="2">
        <v>2023</v>
      </c>
      <c r="E8" s="2">
        <v>2024</v>
      </c>
      <c r="F8" s="2">
        <v>2025</v>
      </c>
      <c r="G8" s="2">
        <v>2026</v>
      </c>
      <c r="H8" s="3" t="s">
        <v>2</v>
      </c>
    </row>
    <row r="9" spans="2:8" x14ac:dyDescent="0.3">
      <c r="B9" s="20" t="s">
        <v>17</v>
      </c>
      <c r="C9" s="21">
        <f>SUM(C10+C14+C18)</f>
        <v>0</v>
      </c>
      <c r="D9" s="21">
        <f t="shared" ref="D9:G9" si="0">SUM(D10+D14+D18)</f>
        <v>0</v>
      </c>
      <c r="E9" s="21">
        <f t="shared" si="0"/>
        <v>0</v>
      </c>
      <c r="F9" s="21">
        <f t="shared" si="0"/>
        <v>0</v>
      </c>
      <c r="G9" s="21">
        <f t="shared" si="0"/>
        <v>0</v>
      </c>
      <c r="H9" s="22">
        <f>SUM(C9+D9+E9+F9+G9)</f>
        <v>0</v>
      </c>
    </row>
    <row r="10" spans="2:8" x14ac:dyDescent="0.3">
      <c r="B10" s="31" t="s">
        <v>18</v>
      </c>
      <c r="C10" s="114">
        <f>SUM(C11+C12+C13)</f>
        <v>0</v>
      </c>
      <c r="D10" s="114">
        <f t="shared" ref="D10:G10" si="1">SUM(D11+D12+D13)</f>
        <v>0</v>
      </c>
      <c r="E10" s="114">
        <f t="shared" si="1"/>
        <v>0</v>
      </c>
      <c r="F10" s="114">
        <f t="shared" si="1"/>
        <v>0</v>
      </c>
      <c r="G10" s="114">
        <f t="shared" si="1"/>
        <v>0</v>
      </c>
      <c r="H10" s="115">
        <f t="shared" ref="H10:H21" si="2">SUM(C10+D10+E10+F10+G10)</f>
        <v>0</v>
      </c>
    </row>
    <row r="11" spans="2:8" x14ac:dyDescent="0.3">
      <c r="B11" s="119" t="s">
        <v>127</v>
      </c>
      <c r="C11" s="75"/>
      <c r="D11" s="75"/>
      <c r="E11" s="75"/>
      <c r="F11" s="75"/>
      <c r="G11" s="75"/>
      <c r="H11" s="24">
        <f t="shared" si="2"/>
        <v>0</v>
      </c>
    </row>
    <row r="12" spans="2:8" x14ac:dyDescent="0.3">
      <c r="B12" s="119" t="s">
        <v>129</v>
      </c>
      <c r="C12" s="75"/>
      <c r="D12" s="75"/>
      <c r="E12" s="75"/>
      <c r="F12" s="75"/>
      <c r="G12" s="75"/>
      <c r="H12" s="24">
        <f t="shared" si="2"/>
        <v>0</v>
      </c>
    </row>
    <row r="13" spans="2:8" x14ac:dyDescent="0.3">
      <c r="B13" s="119" t="s">
        <v>128</v>
      </c>
      <c r="C13" s="75"/>
      <c r="D13" s="75"/>
      <c r="E13" s="75"/>
      <c r="F13" s="75"/>
      <c r="G13" s="75"/>
      <c r="H13" s="24">
        <f t="shared" si="2"/>
        <v>0</v>
      </c>
    </row>
    <row r="14" spans="2:8" x14ac:dyDescent="0.3">
      <c r="B14" s="31" t="s">
        <v>19</v>
      </c>
      <c r="C14" s="114">
        <f t="shared" ref="C14:G14" si="3">SUM(C15+C16+C17)</f>
        <v>0</v>
      </c>
      <c r="D14" s="114">
        <f t="shared" si="3"/>
        <v>0</v>
      </c>
      <c r="E14" s="114">
        <f t="shared" si="3"/>
        <v>0</v>
      </c>
      <c r="F14" s="114">
        <f t="shared" si="3"/>
        <v>0</v>
      </c>
      <c r="G14" s="114">
        <f t="shared" si="3"/>
        <v>0</v>
      </c>
      <c r="H14" s="115">
        <f t="shared" si="2"/>
        <v>0</v>
      </c>
    </row>
    <row r="15" spans="2:8" x14ac:dyDescent="0.3">
      <c r="B15" s="118" t="s">
        <v>130</v>
      </c>
      <c r="C15" s="122"/>
      <c r="D15" s="122"/>
      <c r="E15" s="122"/>
      <c r="F15" s="122"/>
      <c r="G15" s="122"/>
      <c r="H15" s="113">
        <f t="shared" si="2"/>
        <v>0</v>
      </c>
    </row>
    <row r="16" spans="2:8" x14ac:dyDescent="0.3">
      <c r="B16" s="118" t="s">
        <v>131</v>
      </c>
      <c r="C16" s="122"/>
      <c r="D16" s="122"/>
      <c r="E16" s="122"/>
      <c r="F16" s="122"/>
      <c r="G16" s="122"/>
      <c r="H16" s="113">
        <f t="shared" si="2"/>
        <v>0</v>
      </c>
    </row>
    <row r="17" spans="2:8" x14ac:dyDescent="0.3">
      <c r="B17" s="118" t="s">
        <v>132</v>
      </c>
      <c r="C17" s="122"/>
      <c r="D17" s="122"/>
      <c r="E17" s="122"/>
      <c r="F17" s="122"/>
      <c r="G17" s="122"/>
      <c r="H17" s="113">
        <f t="shared" si="2"/>
        <v>0</v>
      </c>
    </row>
    <row r="18" spans="2:8" ht="16.2" x14ac:dyDescent="0.3">
      <c r="B18" s="31" t="s">
        <v>20</v>
      </c>
      <c r="C18" s="116">
        <f t="shared" ref="C18:G18" si="4">SUM(C19+C20+C21)</f>
        <v>0</v>
      </c>
      <c r="D18" s="116">
        <f t="shared" si="4"/>
        <v>0</v>
      </c>
      <c r="E18" s="116">
        <f t="shared" si="4"/>
        <v>0</v>
      </c>
      <c r="F18" s="116">
        <f t="shared" si="4"/>
        <v>0</v>
      </c>
      <c r="G18" s="116">
        <f t="shared" si="4"/>
        <v>0</v>
      </c>
      <c r="H18" s="117"/>
    </row>
    <row r="19" spans="2:8" x14ac:dyDescent="0.3">
      <c r="B19" s="120" t="s">
        <v>133</v>
      </c>
      <c r="C19" s="122"/>
      <c r="D19" s="122"/>
      <c r="E19" s="122"/>
      <c r="F19" s="122"/>
      <c r="G19" s="122"/>
      <c r="H19" s="113">
        <f t="shared" si="2"/>
        <v>0</v>
      </c>
    </row>
    <row r="20" spans="2:8" x14ac:dyDescent="0.3">
      <c r="B20" s="118" t="s">
        <v>134</v>
      </c>
      <c r="C20" s="122"/>
      <c r="D20" s="122"/>
      <c r="E20" s="122"/>
      <c r="F20" s="122"/>
      <c r="G20" s="122"/>
      <c r="H20" s="113">
        <f t="shared" si="2"/>
        <v>0</v>
      </c>
    </row>
    <row r="21" spans="2:8" ht="15" thickBot="1" x14ac:dyDescent="0.35">
      <c r="B21" s="121" t="s">
        <v>135</v>
      </c>
      <c r="C21" s="123"/>
      <c r="D21" s="123"/>
      <c r="E21" s="123"/>
      <c r="F21" s="123"/>
      <c r="G21" s="123"/>
      <c r="H21" s="25">
        <f t="shared" si="2"/>
        <v>0</v>
      </c>
    </row>
    <row r="22" spans="2:8" ht="15" x14ac:dyDescent="0.3">
      <c r="B22" s="19" t="s">
        <v>12</v>
      </c>
    </row>
    <row r="23" spans="2:8" ht="5.0999999999999996" customHeight="1" x14ac:dyDescent="0.3"/>
  </sheetData>
  <mergeCells count="5">
    <mergeCell ref="B2:H2"/>
    <mergeCell ref="B3:H3"/>
    <mergeCell ref="B5:H5"/>
    <mergeCell ref="B6:H6"/>
    <mergeCell ref="B4:H4"/>
  </mergeCells>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showGridLines="0" topLeftCell="C1" workbookViewId="0">
      <selection activeCell="J12" sqref="J12"/>
    </sheetView>
  </sheetViews>
  <sheetFormatPr defaultColWidth="0" defaultRowHeight="14.4" zeroHeight="1" x14ac:dyDescent="0.3"/>
  <cols>
    <col min="1" max="1" width="1.6640625" customWidth="1"/>
    <col min="2" max="2" width="4.5546875" customWidth="1"/>
    <col min="3" max="3" width="5.5546875" bestFit="1" customWidth="1"/>
    <col min="4" max="4" width="11.6640625" customWidth="1"/>
    <col min="5" max="5" width="11" customWidth="1"/>
    <col min="6" max="6" width="21" bestFit="1" customWidth="1"/>
    <col min="7" max="12" width="16.6640625" customWidth="1"/>
    <col min="13" max="13" width="8.33203125" bestFit="1" customWidth="1"/>
    <col min="14" max="14" width="1.6640625" customWidth="1"/>
    <col min="15" max="16384" width="11.44140625" hidden="1"/>
  </cols>
  <sheetData>
    <row r="1" spans="2:13" ht="5.0999999999999996" customHeight="1" x14ac:dyDescent="0.3"/>
    <row r="2" spans="2:13" ht="15" thickBot="1" x14ac:dyDescent="0.35">
      <c r="B2" s="143" t="s">
        <v>78</v>
      </c>
      <c r="C2" s="143"/>
      <c r="D2" s="143"/>
      <c r="E2" s="143"/>
      <c r="F2" s="143"/>
      <c r="G2" s="143"/>
      <c r="H2" s="143"/>
      <c r="I2" s="143"/>
      <c r="J2" s="143"/>
      <c r="K2" s="143"/>
      <c r="L2" s="143"/>
      <c r="M2" s="143"/>
    </row>
    <row r="3" spans="2:13" ht="15" thickBot="1" x14ac:dyDescent="0.35">
      <c r="B3" s="132" t="s">
        <v>89</v>
      </c>
      <c r="C3" s="133"/>
      <c r="D3" s="133"/>
      <c r="E3" s="133"/>
      <c r="F3" s="133"/>
      <c r="G3" s="133"/>
      <c r="H3" s="133"/>
      <c r="I3" s="133"/>
      <c r="J3" s="133"/>
      <c r="K3" s="133"/>
      <c r="L3" s="133"/>
      <c r="M3" s="134"/>
    </row>
    <row r="4" spans="2:13" ht="40.200000000000003" customHeight="1" thickBot="1" x14ac:dyDescent="0.35">
      <c r="B4" s="148" t="s">
        <v>94</v>
      </c>
      <c r="C4" s="149"/>
      <c r="D4" s="149"/>
      <c r="E4" s="149"/>
      <c r="F4" s="149"/>
      <c r="G4" s="149"/>
      <c r="H4" s="149"/>
      <c r="I4" s="149"/>
      <c r="J4" s="149"/>
      <c r="K4" s="149"/>
      <c r="L4" s="149"/>
      <c r="M4" s="150"/>
    </row>
    <row r="5" spans="2:13" ht="5.0999999999999996" customHeight="1" thickBot="1" x14ac:dyDescent="0.35">
      <c r="B5" t="s">
        <v>95</v>
      </c>
    </row>
    <row r="6" spans="2:13" x14ac:dyDescent="0.3">
      <c r="B6" s="169" t="s">
        <v>54</v>
      </c>
      <c r="C6" s="2" t="s">
        <v>55</v>
      </c>
      <c r="D6" s="2" t="s">
        <v>56</v>
      </c>
      <c r="E6" s="2" t="s">
        <v>57</v>
      </c>
      <c r="F6" s="2" t="s">
        <v>58</v>
      </c>
      <c r="G6" s="2">
        <v>2022</v>
      </c>
      <c r="H6" s="2">
        <v>2023</v>
      </c>
      <c r="I6" s="2">
        <v>2024</v>
      </c>
      <c r="J6" s="2">
        <v>2025</v>
      </c>
      <c r="K6" s="2">
        <v>2026</v>
      </c>
      <c r="L6" s="2" t="s">
        <v>42</v>
      </c>
      <c r="M6" s="65" t="s">
        <v>77</v>
      </c>
    </row>
    <row r="7" spans="2:13" x14ac:dyDescent="0.3">
      <c r="B7" s="170"/>
      <c r="C7" s="154" t="s">
        <v>59</v>
      </c>
      <c r="D7" s="155" t="s">
        <v>154</v>
      </c>
      <c r="E7" s="151" t="s">
        <v>151</v>
      </c>
      <c r="F7" s="37" t="s">
        <v>61</v>
      </c>
      <c r="G7" s="11">
        <f>'T4 - Coûts OpérationnelsOutcome'!C20</f>
        <v>3689.04</v>
      </c>
      <c r="H7" s="11">
        <f>'T4 - Coûts OpérationnelsOutcome'!D20</f>
        <v>0</v>
      </c>
      <c r="I7" s="11">
        <f>'T4 - Coûts OpérationnelsOutcome'!E20</f>
        <v>0</v>
      </c>
      <c r="J7" s="11">
        <f>'T4 - Coûts OpérationnelsOutcome'!F20</f>
        <v>0</v>
      </c>
      <c r="K7" s="11">
        <f>'T4 - Coûts OpérationnelsOutcome'!G20</f>
        <v>0</v>
      </c>
      <c r="L7" s="11">
        <f>SUM(G7+H7+I7+J7+K7)</f>
        <v>3689.04</v>
      </c>
      <c r="M7" s="142"/>
    </row>
    <row r="8" spans="2:13" x14ac:dyDescent="0.3">
      <c r="B8" s="170"/>
      <c r="C8" s="154"/>
      <c r="D8" s="155"/>
      <c r="E8" s="152"/>
      <c r="F8" s="37" t="s">
        <v>62</v>
      </c>
      <c r="G8" s="11">
        <f>'T4 - Coûts OpérationnelsOutcome'!C21</f>
        <v>42412.66</v>
      </c>
      <c r="H8" s="11">
        <f>'T4 - Coûts OpérationnelsOutcome'!D21</f>
        <v>43095.8</v>
      </c>
      <c r="I8" s="11">
        <f>'T4 - Coûts OpérationnelsOutcome'!E21</f>
        <v>43342.644</v>
      </c>
      <c r="J8" s="11">
        <f>'T4 - Coûts OpérationnelsOutcome'!F21</f>
        <v>43591.956439999994</v>
      </c>
      <c r="K8" s="11">
        <f>'T4 - Coûts OpérationnelsOutcome'!G21</f>
        <v>43843.7620044</v>
      </c>
      <c r="L8" s="11">
        <f t="shared" ref="L8:L39" si="0">SUM(G8+H8+I8+J8+K8)</f>
        <v>216286.82244439999</v>
      </c>
      <c r="M8" s="142"/>
    </row>
    <row r="9" spans="2:13" x14ac:dyDescent="0.3">
      <c r="B9" s="170"/>
      <c r="C9" s="154"/>
      <c r="D9" s="155"/>
      <c r="E9" s="152"/>
      <c r="F9" s="37" t="s">
        <v>63</v>
      </c>
      <c r="G9" s="11">
        <f>'T4 - Coûts OpérationnelsOutcome'!C22</f>
        <v>101302</v>
      </c>
      <c r="H9" s="11">
        <f>'T4 - Coûts OpérationnelsOutcome'!D22</f>
        <v>107046</v>
      </c>
      <c r="I9" s="11">
        <f>'T4 - Coûts OpérationnelsOutcome'!E22</f>
        <v>109186.8</v>
      </c>
      <c r="J9" s="11">
        <f>'T4 - Coûts OpérationnelsOutcome'!F22</f>
        <v>111370.416</v>
      </c>
      <c r="K9" s="11">
        <f>'T4 - Coûts OpérationnelsOutcome'!G22</f>
        <v>113596.86431999999</v>
      </c>
      <c r="L9" s="11">
        <f t="shared" si="0"/>
        <v>542502.08031999995</v>
      </c>
      <c r="M9" s="142"/>
    </row>
    <row r="10" spans="2:13" x14ac:dyDescent="0.3">
      <c r="B10" s="170"/>
      <c r="C10" s="154"/>
      <c r="D10" s="155"/>
      <c r="E10" s="153"/>
      <c r="F10" s="58" t="s">
        <v>64</v>
      </c>
      <c r="G10" s="50">
        <f>SUM(G7+G8+G9)</f>
        <v>147403.70000000001</v>
      </c>
      <c r="H10" s="50">
        <f t="shared" ref="H10:K10" si="1">SUM(H7+H8+H9)</f>
        <v>150141.79999999999</v>
      </c>
      <c r="I10" s="50">
        <f t="shared" si="1"/>
        <v>152529.44400000002</v>
      </c>
      <c r="J10" s="50">
        <f t="shared" si="1"/>
        <v>154962.37244000001</v>
      </c>
      <c r="K10" s="50">
        <f t="shared" si="1"/>
        <v>157440.62632439999</v>
      </c>
      <c r="L10" s="50">
        <f t="shared" si="0"/>
        <v>762477.94276439992</v>
      </c>
      <c r="M10" s="142"/>
    </row>
    <row r="11" spans="2:13" ht="15" customHeight="1" x14ac:dyDescent="0.3">
      <c r="B11" s="170"/>
      <c r="C11" s="154" t="s">
        <v>59</v>
      </c>
      <c r="D11" s="155" t="s">
        <v>155</v>
      </c>
      <c r="E11" s="151" t="s">
        <v>152</v>
      </c>
      <c r="F11" s="37" t="s">
        <v>61</v>
      </c>
      <c r="G11" s="11">
        <f>'T4 - Coûts OpérationnelsOut M'!C16</f>
        <v>2400</v>
      </c>
      <c r="H11" s="11">
        <f>'T4 - Coûts OpérationnelsOut M'!D16</f>
        <v>0</v>
      </c>
      <c r="I11" s="11">
        <f>'T4 - Coûts OpérationnelsOut M'!E16</f>
        <v>0</v>
      </c>
      <c r="J11" s="11">
        <f>'T4 - Coûts OpérationnelsOut M'!F16</f>
        <v>0</v>
      </c>
      <c r="K11" s="11">
        <f>'T4 - Coûts OpérationnelsOut M'!G16</f>
        <v>0</v>
      </c>
      <c r="L11" s="11">
        <f>SUM(G11+H11+I11+J11+K11)</f>
        <v>2400</v>
      </c>
      <c r="M11" s="142"/>
    </row>
    <row r="12" spans="2:13" x14ac:dyDescent="0.3">
      <c r="B12" s="170"/>
      <c r="C12" s="154"/>
      <c r="D12" s="155"/>
      <c r="E12" s="152"/>
      <c r="F12" s="37" t="s">
        <v>62</v>
      </c>
      <c r="G12" s="11">
        <f>'T4 - Coûts OpérationnelsOut M'!C17</f>
        <v>32317.448</v>
      </c>
      <c r="H12" s="11">
        <f>'T4 - Coûts OpérationnelsOut M'!D17</f>
        <v>37902.047999999995</v>
      </c>
      <c r="I12" s="11">
        <f>'T4 - Coûts OpérationnelsOut M'!E17</f>
        <v>37902.047999999995</v>
      </c>
      <c r="J12" s="11">
        <f>'T4 - Coûts OpérationnelsOut M'!F17</f>
        <v>37902.047999999995</v>
      </c>
      <c r="K12" s="11">
        <f>'T4 - Coûts OpérationnelsOut M'!G17</f>
        <v>37902.047999999995</v>
      </c>
      <c r="L12" s="11">
        <f t="shared" ref="L12:L14" si="2">SUM(G12+H12+I12+J12+K12)</f>
        <v>183925.64</v>
      </c>
      <c r="M12" s="142"/>
    </row>
    <row r="13" spans="2:13" x14ac:dyDescent="0.3">
      <c r="B13" s="170"/>
      <c r="C13" s="154"/>
      <c r="D13" s="155"/>
      <c r="E13" s="152"/>
      <c r="F13" s="37" t="s">
        <v>63</v>
      </c>
      <c r="G13" s="11">
        <f>'T4 - Coûts OpérationnelsOut M'!C18+'T4 - Coûts OpérationnelsOut M'!C22</f>
        <v>126701.45</v>
      </c>
      <c r="H13" s="11">
        <f>'T4 - Coûts OpérationnelsOut M'!D18+'T4 - Coûts OpérationnelsOut M'!D22</f>
        <v>128972.47560000001</v>
      </c>
      <c r="I13" s="11">
        <f>'T4 - Coûts OpérationnelsOut M'!E18+'T4 - Coûts OpérationnelsOut M'!E22</f>
        <v>129068.057612</v>
      </c>
      <c r="J13" s="11">
        <f>'T4 - Coûts OpérationnelsOut M'!F18+'T4 - Coûts OpérationnelsOut M'!F22</f>
        <v>131404.28443924</v>
      </c>
      <c r="K13" s="11">
        <f>'T4 - Coûts OpérationnelsOut M'!G18+'T4 - Coûts OpérationnelsOut M'!G22</f>
        <v>133785.26445977483</v>
      </c>
      <c r="L13" s="11">
        <f t="shared" si="2"/>
        <v>649931.53211101482</v>
      </c>
      <c r="M13" s="142"/>
    </row>
    <row r="14" spans="2:13" x14ac:dyDescent="0.3">
      <c r="B14" s="170"/>
      <c r="C14" s="154"/>
      <c r="D14" s="155"/>
      <c r="E14" s="153"/>
      <c r="F14" s="58" t="s">
        <v>64</v>
      </c>
      <c r="G14" s="50">
        <f>SUM(G11+G12+G13)</f>
        <v>161418.89799999999</v>
      </c>
      <c r="H14" s="50">
        <f t="shared" ref="H14:K14" si="3">SUM(H11+H12+H13)</f>
        <v>166874.52360000001</v>
      </c>
      <c r="I14" s="50">
        <f t="shared" si="3"/>
        <v>166970.10561199998</v>
      </c>
      <c r="J14" s="50">
        <f t="shared" si="3"/>
        <v>169306.33243924001</v>
      </c>
      <c r="K14" s="50">
        <f t="shared" si="3"/>
        <v>171687.31245977484</v>
      </c>
      <c r="L14" s="50">
        <f t="shared" si="2"/>
        <v>836257.17211101484</v>
      </c>
      <c r="M14" s="142"/>
    </row>
    <row r="15" spans="2:13" ht="15" customHeight="1" x14ac:dyDescent="0.3">
      <c r="B15" s="170"/>
      <c r="C15" s="154" t="s">
        <v>59</v>
      </c>
      <c r="D15" s="155" t="s">
        <v>156</v>
      </c>
      <c r="E15" s="151" t="s">
        <v>153</v>
      </c>
      <c r="F15" s="37" t="s">
        <v>61</v>
      </c>
      <c r="G15" s="11">
        <f>'T4 - Coûts OpérationnelsOut S'!C16</f>
        <v>3150</v>
      </c>
      <c r="H15" s="11">
        <f>'T4 - Coûts OpérationnelsOut S'!D16</f>
        <v>12000</v>
      </c>
      <c r="I15" s="11">
        <f>'T4 - Coûts OpérationnelsOut S'!E16</f>
        <v>0</v>
      </c>
      <c r="J15" s="11">
        <f>'T4 - Coûts OpérationnelsOut S'!F16</f>
        <v>0</v>
      </c>
      <c r="K15" s="11">
        <f>'T4 - Coûts OpérationnelsOut S'!G16</f>
        <v>0</v>
      </c>
      <c r="L15" s="11">
        <f>SUM(G15+H15+I15+J15+K15)</f>
        <v>15150</v>
      </c>
      <c r="M15" s="142"/>
    </row>
    <row r="16" spans="2:13" x14ac:dyDescent="0.3">
      <c r="B16" s="170"/>
      <c r="C16" s="154"/>
      <c r="D16" s="155"/>
      <c r="E16" s="152"/>
      <c r="F16" s="37" t="s">
        <v>62</v>
      </c>
      <c r="G16" s="11">
        <f>'T4 - Coûts OpérationnelsOut S'!C17</f>
        <v>32080.547999999999</v>
      </c>
      <c r="H16" s="11">
        <f>'T4 - Coûts OpérationnelsOut S'!D17</f>
        <v>32080.547999999999</v>
      </c>
      <c r="I16" s="11">
        <f>'T4 - Coûts OpérationnelsOut S'!E17</f>
        <v>32080.547999999999</v>
      </c>
      <c r="J16" s="11">
        <f>'T4 - Coûts OpérationnelsOut S'!F17</f>
        <v>32080.547999999999</v>
      </c>
      <c r="K16" s="11">
        <f>'T4 - Coûts OpérationnelsOut S'!G17</f>
        <v>32080.547999999999</v>
      </c>
      <c r="L16" s="11">
        <f t="shared" ref="L16:L18" si="4">SUM(G16+H16+I16+J16+K16)</f>
        <v>160402.74</v>
      </c>
      <c r="M16" s="142"/>
    </row>
    <row r="17" spans="2:13" x14ac:dyDescent="0.3">
      <c r="B17" s="170"/>
      <c r="C17" s="154"/>
      <c r="D17" s="155"/>
      <c r="E17" s="152"/>
      <c r="F17" s="37" t="s">
        <v>63</v>
      </c>
      <c r="G17" s="11">
        <f>'T4 - Coûts OpérationnelsOut S'!C18+'T4 - Coûts OpérationnelsOut S'!C22</f>
        <v>100410.78666666667</v>
      </c>
      <c r="H17" s="11">
        <f>'T4 - Coûts OpérationnelsOut S'!D18+'T4 - Coûts OpérationnelsOut S'!D22</f>
        <v>101326</v>
      </c>
      <c r="I17" s="11">
        <f>'T4 - Coûts OpérationnelsOut S'!E18+'T4 - Coûts OpérationnelsOut S'!E22</f>
        <v>98624.87999999999</v>
      </c>
      <c r="J17" s="11">
        <f>'T4 - Coûts OpérationnelsOut S'!F18+'T4 - Coûts OpérationnelsOut S'!F22</f>
        <v>100543.2576</v>
      </c>
      <c r="K17" s="11">
        <f>'T4 - Coûts OpérationnelsOut S'!G18+'T4 - Coûts OpérationnelsOut S'!G22</f>
        <v>102499.88155200001</v>
      </c>
      <c r="L17" s="11">
        <f t="shared" si="4"/>
        <v>503404.8058186667</v>
      </c>
      <c r="M17" s="142"/>
    </row>
    <row r="18" spans="2:13" x14ac:dyDescent="0.3">
      <c r="B18" s="170"/>
      <c r="C18" s="154"/>
      <c r="D18" s="155"/>
      <c r="E18" s="153"/>
      <c r="F18" s="58" t="s">
        <v>64</v>
      </c>
      <c r="G18" s="50">
        <f>SUM(G15+G16+G17)</f>
        <v>135641.33466666666</v>
      </c>
      <c r="H18" s="50">
        <f t="shared" ref="H18:K18" si="5">SUM(H15+H16+H17)</f>
        <v>145406.54800000001</v>
      </c>
      <c r="I18" s="50">
        <f t="shared" si="5"/>
        <v>130705.42799999999</v>
      </c>
      <c r="J18" s="50">
        <f t="shared" si="5"/>
        <v>132623.80559999999</v>
      </c>
      <c r="K18" s="50">
        <f t="shared" si="5"/>
        <v>134580.42955200002</v>
      </c>
      <c r="L18" s="50">
        <f t="shared" si="4"/>
        <v>678957.54581866658</v>
      </c>
      <c r="M18" s="142"/>
    </row>
    <row r="19" spans="2:13" x14ac:dyDescent="0.3">
      <c r="B19" s="170"/>
      <c r="C19" s="159" t="s">
        <v>67</v>
      </c>
      <c r="D19" s="160"/>
      <c r="E19" s="160"/>
      <c r="F19" s="161"/>
      <c r="G19" s="61">
        <f>G10+G14+G18</f>
        <v>444463.93266666669</v>
      </c>
      <c r="H19" s="61">
        <f t="shared" ref="H19:L19" si="6">H10+H14+H18</f>
        <v>462422.87160000001</v>
      </c>
      <c r="I19" s="61">
        <f t="shared" si="6"/>
        <v>450204.97761199996</v>
      </c>
      <c r="J19" s="61">
        <f t="shared" si="6"/>
        <v>456892.51047923998</v>
      </c>
      <c r="K19" s="61">
        <f t="shared" si="6"/>
        <v>463708.36833617487</v>
      </c>
      <c r="L19" s="61">
        <f t="shared" si="6"/>
        <v>2277692.6606940813</v>
      </c>
      <c r="M19" s="62">
        <f>L19/L34</f>
        <v>1</v>
      </c>
    </row>
    <row r="20" spans="2:13" ht="15" customHeight="1" x14ac:dyDescent="0.3">
      <c r="B20" s="170"/>
      <c r="C20" s="162" t="s">
        <v>108</v>
      </c>
      <c r="D20" s="155" t="s">
        <v>60</v>
      </c>
      <c r="E20" s="162" t="s">
        <v>104</v>
      </c>
      <c r="F20" s="37" t="s">
        <v>61</v>
      </c>
      <c r="G20" s="11"/>
      <c r="H20" s="11"/>
      <c r="I20" s="11"/>
      <c r="J20" s="11"/>
      <c r="K20" s="11"/>
      <c r="L20" s="11">
        <f t="shared" si="0"/>
        <v>0</v>
      </c>
      <c r="M20" s="158"/>
    </row>
    <row r="21" spans="2:13" x14ac:dyDescent="0.3">
      <c r="B21" s="170"/>
      <c r="C21" s="163"/>
      <c r="D21" s="155"/>
      <c r="E21" s="163"/>
      <c r="F21" s="37" t="s">
        <v>62</v>
      </c>
      <c r="G21" s="11"/>
      <c r="H21" s="11"/>
      <c r="I21" s="11"/>
      <c r="J21" s="11"/>
      <c r="K21" s="11"/>
      <c r="L21" s="11">
        <f t="shared" si="0"/>
        <v>0</v>
      </c>
      <c r="M21" s="158"/>
    </row>
    <row r="22" spans="2:13" x14ac:dyDescent="0.3">
      <c r="B22" s="170"/>
      <c r="C22" s="163"/>
      <c r="D22" s="155"/>
      <c r="E22" s="163"/>
      <c r="F22" s="37" t="s">
        <v>63</v>
      </c>
      <c r="G22" s="11"/>
      <c r="H22" s="11"/>
      <c r="I22" s="11"/>
      <c r="J22" s="11"/>
      <c r="K22" s="11"/>
      <c r="L22" s="11">
        <f t="shared" si="0"/>
        <v>0</v>
      </c>
      <c r="M22" s="158"/>
    </row>
    <row r="23" spans="2:13" x14ac:dyDescent="0.3">
      <c r="B23" s="170"/>
      <c r="C23" s="163"/>
      <c r="D23" s="155"/>
      <c r="E23" s="164"/>
      <c r="F23" s="58" t="s">
        <v>68</v>
      </c>
      <c r="G23" s="50">
        <f t="shared" ref="G23:K23" si="7">SUM(G20+G21+G22)</f>
        <v>0</v>
      </c>
      <c r="H23" s="50">
        <f t="shared" si="7"/>
        <v>0</v>
      </c>
      <c r="I23" s="50">
        <f t="shared" si="7"/>
        <v>0</v>
      </c>
      <c r="J23" s="50">
        <f t="shared" si="7"/>
        <v>0</v>
      </c>
      <c r="K23" s="50">
        <f t="shared" si="7"/>
        <v>0</v>
      </c>
      <c r="L23" s="50">
        <f t="shared" si="0"/>
        <v>0</v>
      </c>
      <c r="M23" s="158"/>
    </row>
    <row r="24" spans="2:13" ht="15" customHeight="1" x14ac:dyDescent="0.3">
      <c r="B24" s="170"/>
      <c r="C24" s="165" t="s">
        <v>107</v>
      </c>
      <c r="D24" s="155" t="s">
        <v>65</v>
      </c>
      <c r="E24" s="162" t="s">
        <v>105</v>
      </c>
      <c r="F24" s="37" t="s">
        <v>61</v>
      </c>
      <c r="G24" s="11"/>
      <c r="H24" s="11"/>
      <c r="I24" s="11"/>
      <c r="J24" s="11"/>
      <c r="K24" s="11"/>
      <c r="L24" s="11">
        <f t="shared" si="0"/>
        <v>0</v>
      </c>
      <c r="M24" s="158"/>
    </row>
    <row r="25" spans="2:13" x14ac:dyDescent="0.3">
      <c r="B25" s="170"/>
      <c r="C25" s="166"/>
      <c r="D25" s="155"/>
      <c r="E25" s="163"/>
      <c r="F25" s="37" t="s">
        <v>62</v>
      </c>
      <c r="G25" s="11"/>
      <c r="H25" s="11"/>
      <c r="I25" s="11"/>
      <c r="J25" s="11"/>
      <c r="K25" s="11"/>
      <c r="L25" s="11">
        <f t="shared" si="0"/>
        <v>0</v>
      </c>
      <c r="M25" s="158"/>
    </row>
    <row r="26" spans="2:13" x14ac:dyDescent="0.3">
      <c r="B26" s="170"/>
      <c r="C26" s="166"/>
      <c r="D26" s="155"/>
      <c r="E26" s="163"/>
      <c r="F26" s="37" t="s">
        <v>63</v>
      </c>
      <c r="G26" s="11"/>
      <c r="H26" s="11"/>
      <c r="I26" s="11"/>
      <c r="J26" s="11"/>
      <c r="K26" s="11"/>
      <c r="L26" s="11">
        <f t="shared" si="0"/>
        <v>0</v>
      </c>
      <c r="M26" s="158"/>
    </row>
    <row r="27" spans="2:13" x14ac:dyDescent="0.3">
      <c r="B27" s="170"/>
      <c r="C27" s="166"/>
      <c r="D27" s="155"/>
      <c r="E27" s="164"/>
      <c r="F27" s="41" t="s">
        <v>66</v>
      </c>
      <c r="G27" s="60">
        <f t="shared" ref="G27:K27" si="8">SUM(G24+G25+G26)</f>
        <v>0</v>
      </c>
      <c r="H27" s="60">
        <f t="shared" si="8"/>
        <v>0</v>
      </c>
      <c r="I27" s="60">
        <f t="shared" si="8"/>
        <v>0</v>
      </c>
      <c r="J27" s="60">
        <f t="shared" si="8"/>
        <v>0</v>
      </c>
      <c r="K27" s="60">
        <f t="shared" si="8"/>
        <v>0</v>
      </c>
      <c r="L27" s="60">
        <f t="shared" si="0"/>
        <v>0</v>
      </c>
      <c r="M27" s="158"/>
    </row>
    <row r="28" spans="2:13" ht="15" customHeight="1" x14ac:dyDescent="0.3">
      <c r="B28" s="170"/>
      <c r="C28" s="166"/>
      <c r="D28" s="155"/>
      <c r="E28" s="162" t="s">
        <v>106</v>
      </c>
      <c r="F28" s="37" t="s">
        <v>61</v>
      </c>
      <c r="G28" s="11"/>
      <c r="H28" s="11"/>
      <c r="I28" s="11"/>
      <c r="J28" s="11"/>
      <c r="K28" s="11"/>
      <c r="L28" s="11">
        <f t="shared" si="0"/>
        <v>0</v>
      </c>
      <c r="M28" s="158"/>
    </row>
    <row r="29" spans="2:13" x14ac:dyDescent="0.3">
      <c r="B29" s="170"/>
      <c r="C29" s="166"/>
      <c r="D29" s="155"/>
      <c r="E29" s="163"/>
      <c r="F29" s="37" t="s">
        <v>62</v>
      </c>
      <c r="G29" s="11"/>
      <c r="H29" s="11"/>
      <c r="I29" s="11"/>
      <c r="J29" s="11"/>
      <c r="K29" s="11"/>
      <c r="L29" s="11">
        <f t="shared" si="0"/>
        <v>0</v>
      </c>
      <c r="M29" s="158"/>
    </row>
    <row r="30" spans="2:13" x14ac:dyDescent="0.3">
      <c r="B30" s="170"/>
      <c r="C30" s="166"/>
      <c r="D30" s="155"/>
      <c r="E30" s="163"/>
      <c r="F30" s="37" t="s">
        <v>63</v>
      </c>
      <c r="G30" s="11"/>
      <c r="H30" s="11"/>
      <c r="I30" s="11"/>
      <c r="J30" s="11"/>
      <c r="K30" s="11"/>
      <c r="L30" s="11">
        <f t="shared" si="0"/>
        <v>0</v>
      </c>
      <c r="M30" s="158"/>
    </row>
    <row r="31" spans="2:13" x14ac:dyDescent="0.3">
      <c r="B31" s="170"/>
      <c r="C31" s="166"/>
      <c r="D31" s="155"/>
      <c r="E31" s="164"/>
      <c r="F31" s="41" t="s">
        <v>66</v>
      </c>
      <c r="G31" s="60">
        <f t="shared" ref="G31:K31" si="9">SUM(G28+G29+G30)</f>
        <v>0</v>
      </c>
      <c r="H31" s="60">
        <f t="shared" si="9"/>
        <v>0</v>
      </c>
      <c r="I31" s="60">
        <f t="shared" si="9"/>
        <v>0</v>
      </c>
      <c r="J31" s="60">
        <f t="shared" si="9"/>
        <v>0</v>
      </c>
      <c r="K31" s="60">
        <f t="shared" si="9"/>
        <v>0</v>
      </c>
      <c r="L31" s="60">
        <f t="shared" si="0"/>
        <v>0</v>
      </c>
      <c r="M31" s="158"/>
    </row>
    <row r="32" spans="2:13" x14ac:dyDescent="0.3">
      <c r="B32" s="170"/>
      <c r="C32" s="167"/>
      <c r="D32" s="155"/>
      <c r="E32" s="168" t="s">
        <v>69</v>
      </c>
      <c r="F32" s="168"/>
      <c r="G32" s="50">
        <f>SUM(G27+G31)</f>
        <v>0</v>
      </c>
      <c r="H32" s="50">
        <f>SUM(H27+H31)</f>
        <v>0</v>
      </c>
      <c r="I32" s="50">
        <f>SUM(I27+I31)</f>
        <v>0</v>
      </c>
      <c r="J32" s="50">
        <f>SUM(J27+J31)</f>
        <v>0</v>
      </c>
      <c r="K32" s="50">
        <f>SUM(K27+K31)</f>
        <v>0</v>
      </c>
      <c r="L32" s="50">
        <f t="shared" si="0"/>
        <v>0</v>
      </c>
      <c r="M32" s="158"/>
    </row>
    <row r="33" spans="2:13" x14ac:dyDescent="0.3">
      <c r="B33" s="170"/>
      <c r="C33" s="144" t="s">
        <v>70</v>
      </c>
      <c r="D33" s="144"/>
      <c r="E33" s="144"/>
      <c r="F33" s="144"/>
      <c r="G33" s="61">
        <f>SUM(G23+G32)</f>
        <v>0</v>
      </c>
      <c r="H33" s="61">
        <f>SUM(H23+H32)</f>
        <v>0</v>
      </c>
      <c r="I33" s="61">
        <f>SUM(I23+I32)</f>
        <v>0</v>
      </c>
      <c r="J33" s="61">
        <f>SUM(J23+J32)</f>
        <v>0</v>
      </c>
      <c r="K33" s="61">
        <f>SUM(K23+K32)</f>
        <v>0</v>
      </c>
      <c r="L33" s="61">
        <f t="shared" si="0"/>
        <v>0</v>
      </c>
      <c r="M33" s="62">
        <f>L33/L34</f>
        <v>0</v>
      </c>
    </row>
    <row r="34" spans="2:13" x14ac:dyDescent="0.3">
      <c r="B34" s="170"/>
      <c r="C34" s="145" t="s">
        <v>71</v>
      </c>
      <c r="D34" s="145"/>
      <c r="E34" s="145"/>
      <c r="F34" s="145"/>
      <c r="G34" s="26">
        <f>SUM(G19+G33)</f>
        <v>444463.93266666669</v>
      </c>
      <c r="H34" s="26">
        <f>SUM(H19+H33)</f>
        <v>462422.87160000001</v>
      </c>
      <c r="I34" s="26">
        <f>SUM(I19+I33)</f>
        <v>450204.97761199996</v>
      </c>
      <c r="J34" s="26">
        <f>SUM(J19+J33)</f>
        <v>456892.51047923998</v>
      </c>
      <c r="K34" s="26">
        <f>SUM(K19+K33)</f>
        <v>463708.36833617487</v>
      </c>
      <c r="L34" s="26">
        <f t="shared" si="0"/>
        <v>2277692.6606940813</v>
      </c>
      <c r="M34" s="27"/>
    </row>
    <row r="35" spans="2:13" x14ac:dyDescent="0.3">
      <c r="B35" s="146" t="s">
        <v>72</v>
      </c>
      <c r="C35" s="147"/>
      <c r="D35" s="147"/>
      <c r="E35" s="147"/>
      <c r="F35" s="37" t="s">
        <v>73</v>
      </c>
      <c r="G35" s="11">
        <f>'T2 - Coûts de GestionGlobalisés'!C8</f>
        <v>48781.06</v>
      </c>
      <c r="H35" s="11">
        <f>'T2 - Coûts de GestionGlobalisés'!D8</f>
        <v>49756.681199999999</v>
      </c>
      <c r="I35" s="11">
        <f>'T2 - Coûts de GestionGlobalisés'!E8</f>
        <v>50751.814824000001</v>
      </c>
      <c r="J35" s="11">
        <f>'T2 - Coûts de GestionGlobalisés'!F8</f>
        <v>51766.851120480002</v>
      </c>
      <c r="K35" s="11">
        <f>'T2 - Coûts de GestionGlobalisés'!G8</f>
        <v>52802.188142889601</v>
      </c>
      <c r="L35" s="11">
        <f t="shared" si="0"/>
        <v>253858.59528736956</v>
      </c>
      <c r="M35" s="66"/>
    </row>
    <row r="36" spans="2:13" x14ac:dyDescent="0.3">
      <c r="B36" s="146"/>
      <c r="C36" s="147"/>
      <c r="D36" s="147"/>
      <c r="E36" s="147"/>
      <c r="F36" s="37" t="s">
        <v>74</v>
      </c>
      <c r="G36" s="11">
        <f>'T2 - Coûts de GestionGlobalisés'!C13</f>
        <v>11797.26</v>
      </c>
      <c r="H36" s="11">
        <f>'T2 - Coûts de GestionGlobalisés'!D13</f>
        <v>16000</v>
      </c>
      <c r="I36" s="11">
        <f>'T2 - Coûts de GestionGlobalisés'!E13</f>
        <v>27500</v>
      </c>
      <c r="J36" s="11">
        <f>'T2 - Coûts de GestionGlobalisés'!F13</f>
        <v>16000</v>
      </c>
      <c r="K36" s="11">
        <f>'T2 - Coûts de GestionGlobalisés'!G13</f>
        <v>27500</v>
      </c>
      <c r="L36" s="11">
        <f t="shared" si="0"/>
        <v>98797.260000000009</v>
      </c>
      <c r="M36" s="67">
        <f>L36/L39</f>
        <v>3.7560520744581334E-2</v>
      </c>
    </row>
    <row r="37" spans="2:13" x14ac:dyDescent="0.3">
      <c r="B37" s="146"/>
      <c r="C37" s="147"/>
      <c r="D37" s="147"/>
      <c r="E37" s="147"/>
      <c r="F37" s="37" t="s">
        <v>75</v>
      </c>
      <c r="G37" s="11">
        <f>'[1]T2-C.Gestion Globalisés'!F13</f>
        <v>0</v>
      </c>
      <c r="H37" s="11">
        <f>'[1]T2-C.Gestion Globalisés'!G13</f>
        <v>0</v>
      </c>
      <c r="I37" s="11">
        <f>'[1]T2-C.Gestion Globalisés'!H13</f>
        <v>0</v>
      </c>
      <c r="J37" s="11">
        <f>'[1]T2-C.Gestion Globalisés'!I13</f>
        <v>0</v>
      </c>
      <c r="K37" s="11">
        <f>'[1]T2-C.Gestion Globalisés'!J13</f>
        <v>0</v>
      </c>
      <c r="L37" s="11">
        <f t="shared" si="0"/>
        <v>0</v>
      </c>
      <c r="M37" s="66"/>
    </row>
    <row r="38" spans="2:13" x14ac:dyDescent="0.3">
      <c r="B38" s="146"/>
      <c r="C38" s="147"/>
      <c r="D38" s="147"/>
      <c r="E38" s="147"/>
      <c r="F38" s="63" t="s">
        <v>2</v>
      </c>
      <c r="G38" s="5">
        <f>SUM(G35+G36+G37)</f>
        <v>60578.32</v>
      </c>
      <c r="H38" s="5">
        <f>SUM(H35+H36+H37)</f>
        <v>65756.681199999992</v>
      </c>
      <c r="I38" s="5">
        <f>SUM(I35+I36+I37)</f>
        <v>78251.814824000001</v>
      </c>
      <c r="J38" s="5">
        <f>SUM(J35+J36+J37)</f>
        <v>67766.851120480002</v>
      </c>
      <c r="K38" s="5">
        <f>SUM(K35+K36+K37)</f>
        <v>80302.188142889601</v>
      </c>
      <c r="L38" s="5">
        <f t="shared" si="0"/>
        <v>352655.85528736957</v>
      </c>
      <c r="M38" s="6">
        <f>SUM((L35+L37)/L39)</f>
        <v>9.6511391454393788E-2</v>
      </c>
    </row>
    <row r="39" spans="2:13" ht="15" thickBot="1" x14ac:dyDescent="0.35">
      <c r="B39" s="156" t="s">
        <v>76</v>
      </c>
      <c r="C39" s="157"/>
      <c r="D39" s="157"/>
      <c r="E39" s="157"/>
      <c r="F39" s="157"/>
      <c r="G39" s="64">
        <f>SUM(G34+G38)</f>
        <v>505042.2526666667</v>
      </c>
      <c r="H39" s="64">
        <f>SUM(H34+H38)</f>
        <v>528179.55279999995</v>
      </c>
      <c r="I39" s="64">
        <f>SUM(I34+I38)</f>
        <v>528456.79243599996</v>
      </c>
      <c r="J39" s="64">
        <f>SUM(J34+J38)</f>
        <v>524659.36159971997</v>
      </c>
      <c r="K39" s="64">
        <f>SUM(K34+K38)</f>
        <v>544010.55647906451</v>
      </c>
      <c r="L39" s="64">
        <f t="shared" si="0"/>
        <v>2630348.5159814507</v>
      </c>
      <c r="M39" s="68"/>
    </row>
    <row r="40" spans="2:13" x14ac:dyDescent="0.3">
      <c r="D40" s="69" t="s">
        <v>79</v>
      </c>
    </row>
    <row r="41" spans="2:13" x14ac:dyDescent="0.3"/>
    <row r="42" spans="2:13" x14ac:dyDescent="0.3"/>
    <row r="43" spans="2:13" x14ac:dyDescent="0.3"/>
    <row r="44" spans="2:13" x14ac:dyDescent="0.3"/>
    <row r="45" spans="2:13" x14ac:dyDescent="0.3"/>
    <row r="46" spans="2:13" x14ac:dyDescent="0.3"/>
    <row r="47" spans="2:13" x14ac:dyDescent="0.3"/>
    <row r="48" spans="2:13" x14ac:dyDescent="0.3"/>
    <row r="49" x14ac:dyDescent="0.3"/>
  </sheetData>
  <mergeCells count="30">
    <mergeCell ref="B39:F39"/>
    <mergeCell ref="M7:M10"/>
    <mergeCell ref="M20:M32"/>
    <mergeCell ref="C19:F19"/>
    <mergeCell ref="C20:C23"/>
    <mergeCell ref="D20:D23"/>
    <mergeCell ref="E20:E23"/>
    <mergeCell ref="C24:C32"/>
    <mergeCell ref="D24:D32"/>
    <mergeCell ref="E24:E27"/>
    <mergeCell ref="E28:E31"/>
    <mergeCell ref="E32:F32"/>
    <mergeCell ref="B6:B34"/>
    <mergeCell ref="C7:C10"/>
    <mergeCell ref="D7:D10"/>
    <mergeCell ref="E7:E10"/>
    <mergeCell ref="M15:M18"/>
    <mergeCell ref="B2:M2"/>
    <mergeCell ref="C33:F33"/>
    <mergeCell ref="C34:F34"/>
    <mergeCell ref="B35:E38"/>
    <mergeCell ref="B3:M3"/>
    <mergeCell ref="B4:M4"/>
    <mergeCell ref="E11:E14"/>
    <mergeCell ref="E15:E18"/>
    <mergeCell ref="C11:C14"/>
    <mergeCell ref="D11:D14"/>
    <mergeCell ref="M11:M14"/>
    <mergeCell ref="C15:C18"/>
    <mergeCell ref="D15:D18"/>
  </mergeCells>
  <pageMargins left="0.7" right="0.7" top="0.75" bottom="0.75" header="0.3" footer="0.3"/>
  <pageSetup paperSize="9" orientation="portrait" r:id="rId1"/>
  <ignoredErrors>
    <ignoredError sqref="M19 M33 M36 M3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showGridLines="0" topLeftCell="A4" zoomScaleNormal="100" workbookViewId="0">
      <selection activeCell="E15" sqref="E15"/>
    </sheetView>
  </sheetViews>
  <sheetFormatPr defaultColWidth="0" defaultRowHeight="14.4" zeroHeight="1" x14ac:dyDescent="0.3"/>
  <cols>
    <col min="1" max="1" width="1.6640625" customWidth="1"/>
    <col min="2" max="2" width="34.6640625" customWidth="1"/>
    <col min="3" max="8" width="15.33203125" customWidth="1"/>
    <col min="9" max="9" width="1.6640625" customWidth="1"/>
    <col min="10" max="10" width="0" hidden="1" customWidth="1"/>
    <col min="11" max="16384" width="11.44140625" hidden="1"/>
  </cols>
  <sheetData>
    <row r="1" spans="2:8" ht="5.0999999999999996" customHeight="1" thickBot="1" x14ac:dyDescent="0.35"/>
    <row r="2" spans="2:8" ht="15" thickBot="1" x14ac:dyDescent="0.35">
      <c r="B2" s="171" t="s">
        <v>0</v>
      </c>
      <c r="C2" s="172"/>
      <c r="D2" s="172"/>
      <c r="E2" s="172"/>
      <c r="F2" s="172"/>
      <c r="G2" s="172"/>
      <c r="H2" s="173"/>
    </row>
    <row r="3" spans="2:8" ht="39" customHeight="1" x14ac:dyDescent="0.3">
      <c r="B3" s="174" t="s">
        <v>111</v>
      </c>
      <c r="C3" s="175"/>
      <c r="D3" s="175"/>
      <c r="E3" s="175"/>
      <c r="F3" s="175"/>
      <c r="G3" s="175"/>
      <c r="H3" s="176"/>
    </row>
    <row r="4" spans="2:8" ht="15" thickBot="1" x14ac:dyDescent="0.35">
      <c r="B4" s="177" t="s">
        <v>147</v>
      </c>
      <c r="C4" s="178"/>
      <c r="D4" s="178"/>
      <c r="E4" s="178"/>
      <c r="F4" s="178"/>
      <c r="G4" s="178"/>
      <c r="H4" s="179"/>
    </row>
    <row r="5" spans="2:8" ht="5.0999999999999996" customHeight="1" thickBot="1" x14ac:dyDescent="0.35"/>
    <row r="6" spans="2:8" x14ac:dyDescent="0.3">
      <c r="B6" s="1" t="s">
        <v>1</v>
      </c>
      <c r="C6" s="2">
        <v>2022</v>
      </c>
      <c r="D6" s="2">
        <v>2023</v>
      </c>
      <c r="E6" s="2">
        <v>2024</v>
      </c>
      <c r="F6" s="2">
        <v>2025</v>
      </c>
      <c r="G6" s="2">
        <v>2026</v>
      </c>
      <c r="H6" s="3" t="s">
        <v>2</v>
      </c>
    </row>
    <row r="7" spans="2:8" x14ac:dyDescent="0.3">
      <c r="B7" s="4" t="s">
        <v>3</v>
      </c>
      <c r="C7" s="5">
        <f>SUM(C8+C13+C16)</f>
        <v>60578.32</v>
      </c>
      <c r="D7" s="5">
        <f t="shared" ref="D7:G7" si="0">SUM(D8+D13+D16)</f>
        <v>65756.681199999992</v>
      </c>
      <c r="E7" s="5">
        <f t="shared" si="0"/>
        <v>78251.814824000001</v>
      </c>
      <c r="F7" s="5">
        <f t="shared" si="0"/>
        <v>67766.851120480002</v>
      </c>
      <c r="G7" s="5">
        <f t="shared" si="0"/>
        <v>80302.188142889601</v>
      </c>
      <c r="H7" s="6">
        <f t="shared" ref="H7" si="1">SUM(C7+D7+E7+F7+G7)</f>
        <v>352655.85528736957</v>
      </c>
    </row>
    <row r="8" spans="2:8" x14ac:dyDescent="0.3">
      <c r="B8" s="7" t="s">
        <v>4</v>
      </c>
      <c r="C8" s="8">
        <f>SUM(C9+C10+C11+C12)</f>
        <v>48781.06</v>
      </c>
      <c r="D8" s="8">
        <f t="shared" ref="D8:G8" si="2">SUM(D9+D10+D11+D12)</f>
        <v>49756.681199999999</v>
      </c>
      <c r="E8" s="8">
        <f t="shared" si="2"/>
        <v>50751.814824000001</v>
      </c>
      <c r="F8" s="8">
        <f t="shared" si="2"/>
        <v>51766.851120480002</v>
      </c>
      <c r="G8" s="8">
        <f t="shared" si="2"/>
        <v>52802.188142889601</v>
      </c>
      <c r="H8" s="9">
        <f>SUM(C8+D8+E8+F8+G8)</f>
        <v>253858.59528736956</v>
      </c>
    </row>
    <row r="9" spans="2:8" ht="16.2" x14ac:dyDescent="0.3">
      <c r="B9" s="10" t="s">
        <v>5</v>
      </c>
      <c r="C9" s="11">
        <f>'[2]Belgique 2022-2026'!$B$62</f>
        <v>48781.06</v>
      </c>
      <c r="D9" s="11">
        <f>'[2]Belgique 2022-2026'!$C$62</f>
        <v>49756.681199999999</v>
      </c>
      <c r="E9" s="11">
        <f>'[2]Belgique 2022-2026'!$D$62</f>
        <v>50751.814824000001</v>
      </c>
      <c r="F9" s="11">
        <f>'[2]Belgique 2022-2026'!$E$62</f>
        <v>51766.851120480002</v>
      </c>
      <c r="G9" s="11">
        <f>'[2]Belgique 2022-2026'!$F$62</f>
        <v>52802.188142889601</v>
      </c>
      <c r="H9" s="12">
        <f t="shared" ref="H9:H24" si="3">SUM(C9+D9+E9+F9+G9)</f>
        <v>253858.59528736956</v>
      </c>
    </row>
    <row r="10" spans="2:8" ht="16.2" x14ac:dyDescent="0.3">
      <c r="B10" s="10" t="s">
        <v>6</v>
      </c>
      <c r="C10" s="11">
        <v>0</v>
      </c>
      <c r="D10" s="11">
        <v>0</v>
      </c>
      <c r="E10" s="11">
        <v>0</v>
      </c>
      <c r="F10" s="11">
        <v>0</v>
      </c>
      <c r="G10" s="11">
        <v>0</v>
      </c>
      <c r="H10" s="12">
        <f t="shared" si="3"/>
        <v>0</v>
      </c>
    </row>
    <row r="11" spans="2:8" ht="16.2" x14ac:dyDescent="0.3">
      <c r="B11" s="10" t="s">
        <v>13</v>
      </c>
      <c r="C11" s="11"/>
      <c r="D11" s="11"/>
      <c r="E11" s="11"/>
      <c r="F11" s="11"/>
      <c r="G11" s="11"/>
      <c r="H11" s="12">
        <f t="shared" si="3"/>
        <v>0</v>
      </c>
    </row>
    <row r="12" spans="2:8" x14ac:dyDescent="0.3">
      <c r="B12" s="10" t="s">
        <v>125</v>
      </c>
      <c r="C12" s="11"/>
      <c r="D12" s="11"/>
      <c r="E12" s="11"/>
      <c r="F12" s="11"/>
      <c r="G12" s="11"/>
      <c r="H12" s="12">
        <f t="shared" si="3"/>
        <v>0</v>
      </c>
    </row>
    <row r="13" spans="2:8" x14ac:dyDescent="0.3">
      <c r="B13" s="13" t="s">
        <v>7</v>
      </c>
      <c r="C13" s="8">
        <f>SUM(C14+C15)</f>
        <v>11797.26</v>
      </c>
      <c r="D13" s="8">
        <f t="shared" ref="D13:G13" si="4">SUM(D14+D15)</f>
        <v>16000</v>
      </c>
      <c r="E13" s="8">
        <f t="shared" si="4"/>
        <v>27500</v>
      </c>
      <c r="F13" s="8">
        <f t="shared" si="4"/>
        <v>16000</v>
      </c>
      <c r="G13" s="8">
        <f t="shared" si="4"/>
        <v>27500</v>
      </c>
      <c r="H13" s="9">
        <f t="shared" si="3"/>
        <v>98797.260000000009</v>
      </c>
    </row>
    <row r="14" spans="2:8" x14ac:dyDescent="0.3">
      <c r="B14" s="10" t="s">
        <v>8</v>
      </c>
      <c r="C14" s="11">
        <f>'[2]Belgique 2022-2026'!$B$66</f>
        <v>11797.26</v>
      </c>
      <c r="D14" s="11">
        <f>'[2]Belgique 2022-2026'!$C$66</f>
        <v>16000</v>
      </c>
      <c r="E14" s="11">
        <f>'[2]Belgique 2022-2026'!$D$66</f>
        <v>16000</v>
      </c>
      <c r="F14" s="11">
        <f>'[2]Belgique 2022-2026'!$E$66</f>
        <v>16000</v>
      </c>
      <c r="G14" s="11">
        <f>'[2]Belgique 2022-2026'!$F$66</f>
        <v>16000</v>
      </c>
      <c r="H14" s="12">
        <f t="shared" si="3"/>
        <v>75797.260000000009</v>
      </c>
    </row>
    <row r="15" spans="2:8" x14ac:dyDescent="0.3">
      <c r="B15" s="10" t="s">
        <v>9</v>
      </c>
      <c r="C15" s="11">
        <f>'[3]T2 - CG-BK'!$C$12</f>
        <v>0</v>
      </c>
      <c r="D15" s="11">
        <f>'[3]T2 - CG-BK'!$D$12</f>
        <v>0</v>
      </c>
      <c r="E15" s="11">
        <f>'[2]Belgique 2022-2026'!$D$69</f>
        <v>11500</v>
      </c>
      <c r="F15" s="11">
        <f>'[3]T2 - CG-BK'!$F$12</f>
        <v>0</v>
      </c>
      <c r="G15" s="11">
        <f>'[2]Belgique 2022-2026'!$F$70</f>
        <v>11500</v>
      </c>
      <c r="H15" s="12">
        <f t="shared" si="3"/>
        <v>23000</v>
      </c>
    </row>
    <row r="16" spans="2:8" x14ac:dyDescent="0.3">
      <c r="B16" s="13" t="s">
        <v>126</v>
      </c>
      <c r="C16" s="8">
        <f>SUM(C17+C21)</f>
        <v>0</v>
      </c>
      <c r="D16" s="8">
        <f t="shared" ref="D16:G16" si="5">SUM(D17+D21)</f>
        <v>0</v>
      </c>
      <c r="E16" s="8">
        <f t="shared" si="5"/>
        <v>0</v>
      </c>
      <c r="F16" s="8">
        <f t="shared" si="5"/>
        <v>0</v>
      </c>
      <c r="G16" s="8">
        <f t="shared" si="5"/>
        <v>0</v>
      </c>
      <c r="H16" s="9">
        <f t="shared" si="3"/>
        <v>0</v>
      </c>
    </row>
    <row r="17" spans="2:8" x14ac:dyDescent="0.3">
      <c r="B17" s="107" t="s">
        <v>10</v>
      </c>
      <c r="C17" s="32">
        <f>SUM(C18+C19+C20)</f>
        <v>0</v>
      </c>
      <c r="D17" s="32">
        <f t="shared" ref="D17:G17" si="6">SUM(D18+D19+D20)</f>
        <v>0</v>
      </c>
      <c r="E17" s="32">
        <f t="shared" si="6"/>
        <v>0</v>
      </c>
      <c r="F17" s="32">
        <f t="shared" si="6"/>
        <v>0</v>
      </c>
      <c r="G17" s="32">
        <f t="shared" si="6"/>
        <v>0</v>
      </c>
      <c r="H17" s="33">
        <f t="shared" si="3"/>
        <v>0</v>
      </c>
    </row>
    <row r="18" spans="2:8" x14ac:dyDescent="0.3">
      <c r="B18" s="111" t="s">
        <v>120</v>
      </c>
      <c r="C18" s="105"/>
      <c r="D18" s="105"/>
      <c r="E18" s="105"/>
      <c r="F18" s="105"/>
      <c r="G18" s="105"/>
      <c r="H18" s="106">
        <f t="shared" si="3"/>
        <v>0</v>
      </c>
    </row>
    <row r="19" spans="2:8" x14ac:dyDescent="0.3">
      <c r="B19" s="111" t="s">
        <v>121</v>
      </c>
      <c r="C19" s="105"/>
      <c r="D19" s="105"/>
      <c r="E19" s="105"/>
      <c r="F19" s="105"/>
      <c r="G19" s="105"/>
      <c r="H19" s="106">
        <f t="shared" si="3"/>
        <v>0</v>
      </c>
    </row>
    <row r="20" spans="2:8" x14ac:dyDescent="0.3">
      <c r="B20" s="111" t="s">
        <v>122</v>
      </c>
      <c r="C20" s="105"/>
      <c r="D20" s="105"/>
      <c r="E20" s="105"/>
      <c r="F20" s="105"/>
      <c r="G20" s="105"/>
      <c r="H20" s="106">
        <f t="shared" si="3"/>
        <v>0</v>
      </c>
    </row>
    <row r="21" spans="2:8" x14ac:dyDescent="0.3">
      <c r="B21" s="108" t="s">
        <v>11</v>
      </c>
      <c r="C21" s="109">
        <f>SUM(C22+C23+C24)</f>
        <v>0</v>
      </c>
      <c r="D21" s="109">
        <f t="shared" ref="D21:G21" si="7">SUM(D22+D23+D24)</f>
        <v>0</v>
      </c>
      <c r="E21" s="109">
        <f t="shared" si="7"/>
        <v>0</v>
      </c>
      <c r="F21" s="109">
        <f t="shared" si="7"/>
        <v>0</v>
      </c>
      <c r="G21" s="109">
        <f t="shared" si="7"/>
        <v>0</v>
      </c>
      <c r="H21" s="110">
        <f t="shared" si="3"/>
        <v>0</v>
      </c>
    </row>
    <row r="22" spans="2:8" x14ac:dyDescent="0.3">
      <c r="B22" s="111" t="s">
        <v>123</v>
      </c>
      <c r="C22" s="105"/>
      <c r="D22" s="105"/>
      <c r="E22" s="105"/>
      <c r="F22" s="105"/>
      <c r="G22" s="105"/>
      <c r="H22" s="106">
        <f t="shared" si="3"/>
        <v>0</v>
      </c>
    </row>
    <row r="23" spans="2:8" x14ac:dyDescent="0.3">
      <c r="B23" s="111" t="s">
        <v>146</v>
      </c>
      <c r="C23" s="105"/>
      <c r="D23" s="105"/>
      <c r="E23" s="105"/>
      <c r="F23" s="105"/>
      <c r="G23" s="105"/>
      <c r="H23" s="106">
        <f t="shared" si="3"/>
        <v>0</v>
      </c>
    </row>
    <row r="24" spans="2:8" ht="15" thickBot="1" x14ac:dyDescent="0.35">
      <c r="B24" s="112" t="s">
        <v>124</v>
      </c>
      <c r="C24" s="16"/>
      <c r="D24" s="16"/>
      <c r="E24" s="16"/>
      <c r="F24" s="16"/>
      <c r="G24" s="16"/>
      <c r="H24" s="17">
        <f t="shared" si="3"/>
        <v>0</v>
      </c>
    </row>
    <row r="25" spans="2:8" ht="15" x14ac:dyDescent="0.3">
      <c r="B25" s="19" t="s">
        <v>12</v>
      </c>
      <c r="C25" s="18"/>
      <c r="D25" s="18"/>
      <c r="E25" s="18"/>
      <c r="F25" s="18"/>
      <c r="G25" s="18"/>
      <c r="H25" s="18"/>
    </row>
    <row r="26" spans="2:8" ht="5.0999999999999996" customHeight="1" x14ac:dyDescent="0.3"/>
  </sheetData>
  <mergeCells count="3">
    <mergeCell ref="B2:H2"/>
    <mergeCell ref="B3:H3"/>
    <mergeCell ref="B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showGridLines="0" topLeftCell="A4" zoomScaleNormal="100" workbookViewId="0">
      <selection activeCell="C21" sqref="C21"/>
    </sheetView>
  </sheetViews>
  <sheetFormatPr defaultColWidth="0" defaultRowHeight="14.4" zeroHeight="1" x14ac:dyDescent="0.3"/>
  <cols>
    <col min="1" max="1" width="1.6640625" customWidth="1"/>
    <col min="2" max="2" width="34.6640625" customWidth="1"/>
    <col min="3" max="8" width="15.33203125" customWidth="1"/>
    <col min="9" max="9" width="1.6640625" customWidth="1"/>
    <col min="10" max="16384" width="11.44140625" hidden="1"/>
  </cols>
  <sheetData>
    <row r="1" spans="2:8" ht="5.0999999999999996" customHeight="1" thickBot="1" x14ac:dyDescent="0.35"/>
    <row r="2" spans="2:8" ht="15" thickBot="1" x14ac:dyDescent="0.35">
      <c r="B2" s="132" t="s">
        <v>23</v>
      </c>
      <c r="C2" s="133"/>
      <c r="D2" s="133"/>
      <c r="E2" s="133"/>
      <c r="F2" s="133"/>
      <c r="G2" s="133"/>
      <c r="H2" s="134"/>
    </row>
    <row r="3" spans="2:8" ht="30" customHeight="1" x14ac:dyDescent="0.3">
      <c r="B3" s="174" t="s">
        <v>21</v>
      </c>
      <c r="C3" s="175"/>
      <c r="D3" s="175"/>
      <c r="E3" s="175"/>
      <c r="F3" s="175"/>
      <c r="G3" s="175"/>
      <c r="H3" s="176"/>
    </row>
    <row r="4" spans="2:8" ht="65.099999999999994" customHeight="1" thickBot="1" x14ac:dyDescent="0.35">
      <c r="B4" s="180" t="s">
        <v>22</v>
      </c>
      <c r="C4" s="178"/>
      <c r="D4" s="178"/>
      <c r="E4" s="178"/>
      <c r="F4" s="178"/>
      <c r="G4" s="178"/>
      <c r="H4" s="179"/>
    </row>
    <row r="5" spans="2:8" ht="5.0999999999999996" customHeight="1" thickBot="1" x14ac:dyDescent="0.35"/>
    <row r="6" spans="2:8" x14ac:dyDescent="0.3">
      <c r="B6" s="1" t="s">
        <v>1</v>
      </c>
      <c r="C6" s="2">
        <v>2022</v>
      </c>
      <c r="D6" s="2">
        <v>2023</v>
      </c>
      <c r="E6" s="2">
        <v>2024</v>
      </c>
      <c r="F6" s="2">
        <v>2025</v>
      </c>
      <c r="G6" s="2">
        <v>2026</v>
      </c>
      <c r="H6" s="3" t="s">
        <v>2</v>
      </c>
    </row>
    <row r="7" spans="2:8" x14ac:dyDescent="0.3">
      <c r="B7" s="28" t="s">
        <v>24</v>
      </c>
      <c r="C7" s="29">
        <f>SUM(C8+C9+C10)</f>
        <v>0</v>
      </c>
      <c r="D7" s="29">
        <f t="shared" ref="D7:G7" si="0">SUM(D8+D9+D10)</f>
        <v>0</v>
      </c>
      <c r="E7" s="29">
        <f t="shared" si="0"/>
        <v>0</v>
      </c>
      <c r="F7" s="29">
        <f t="shared" si="0"/>
        <v>0</v>
      </c>
      <c r="G7" s="29">
        <f t="shared" si="0"/>
        <v>0</v>
      </c>
      <c r="H7" s="30">
        <f t="shared" ref="H7:H22" si="1">SUM(C7+D7+E7+F7+G7)</f>
        <v>0</v>
      </c>
    </row>
    <row r="8" spans="2:8" x14ac:dyDescent="0.3">
      <c r="B8" s="14" t="s">
        <v>25</v>
      </c>
      <c r="C8" s="11"/>
      <c r="D8" s="11"/>
      <c r="E8" s="11"/>
      <c r="F8" s="11"/>
      <c r="G8" s="11"/>
      <c r="H8" s="12">
        <f t="shared" si="1"/>
        <v>0</v>
      </c>
    </row>
    <row r="9" spans="2:8" x14ac:dyDescent="0.3">
      <c r="B9" s="14" t="s">
        <v>26</v>
      </c>
      <c r="C9" s="11"/>
      <c r="D9" s="11"/>
      <c r="E9" s="11"/>
      <c r="F9" s="11"/>
      <c r="G9" s="11"/>
      <c r="H9" s="12">
        <f t="shared" si="1"/>
        <v>0</v>
      </c>
    </row>
    <row r="10" spans="2:8" ht="16.2" x14ac:dyDescent="0.3">
      <c r="B10" s="14" t="s">
        <v>27</v>
      </c>
      <c r="C10" s="11"/>
      <c r="D10" s="11"/>
      <c r="E10" s="11"/>
      <c r="F10" s="11"/>
      <c r="G10" s="11"/>
      <c r="H10" s="12">
        <f t="shared" si="1"/>
        <v>0</v>
      </c>
    </row>
    <row r="11" spans="2:8" x14ac:dyDescent="0.3">
      <c r="B11" s="28" t="s">
        <v>28</v>
      </c>
      <c r="C11" s="29">
        <f t="shared" ref="C11:G11" si="2">SUM(C12+C13+C14)</f>
        <v>0</v>
      </c>
      <c r="D11" s="29">
        <f t="shared" si="2"/>
        <v>0</v>
      </c>
      <c r="E11" s="29">
        <f t="shared" si="2"/>
        <v>0</v>
      </c>
      <c r="F11" s="29">
        <f t="shared" si="2"/>
        <v>0</v>
      </c>
      <c r="G11" s="29">
        <f t="shared" si="2"/>
        <v>0</v>
      </c>
      <c r="H11" s="30">
        <f t="shared" si="1"/>
        <v>0</v>
      </c>
    </row>
    <row r="12" spans="2:8" x14ac:dyDescent="0.3">
      <c r="B12" s="14" t="s">
        <v>29</v>
      </c>
      <c r="C12" s="11"/>
      <c r="D12" s="11"/>
      <c r="E12" s="11"/>
      <c r="F12" s="11"/>
      <c r="G12" s="11"/>
      <c r="H12" s="12">
        <f t="shared" si="1"/>
        <v>0</v>
      </c>
    </row>
    <row r="13" spans="2:8" x14ac:dyDescent="0.3">
      <c r="B13" s="14" t="s">
        <v>30</v>
      </c>
      <c r="C13" s="11"/>
      <c r="D13" s="11"/>
      <c r="E13" s="11"/>
      <c r="F13" s="11"/>
      <c r="G13" s="11"/>
      <c r="H13" s="12">
        <f t="shared" si="1"/>
        <v>0</v>
      </c>
    </row>
    <row r="14" spans="2:8" ht="16.2" x14ac:dyDescent="0.3">
      <c r="B14" s="14" t="s">
        <v>31</v>
      </c>
      <c r="C14" s="11"/>
      <c r="D14" s="11"/>
      <c r="E14" s="11"/>
      <c r="F14" s="11"/>
      <c r="G14" s="11"/>
      <c r="H14" s="12">
        <f t="shared" si="1"/>
        <v>0</v>
      </c>
    </row>
    <row r="15" spans="2:8" x14ac:dyDescent="0.3">
      <c r="B15" s="28" t="s">
        <v>37</v>
      </c>
      <c r="C15" s="29">
        <f t="shared" ref="C15:G15" si="3">SUM(C16+C17+C18)</f>
        <v>0</v>
      </c>
      <c r="D15" s="29">
        <f t="shared" si="3"/>
        <v>0</v>
      </c>
      <c r="E15" s="29">
        <f t="shared" si="3"/>
        <v>0</v>
      </c>
      <c r="F15" s="29">
        <f t="shared" si="3"/>
        <v>0</v>
      </c>
      <c r="G15" s="29">
        <f t="shared" si="3"/>
        <v>0</v>
      </c>
      <c r="H15" s="30">
        <f t="shared" si="1"/>
        <v>0</v>
      </c>
    </row>
    <row r="16" spans="2:8" x14ac:dyDescent="0.3">
      <c r="B16" s="14" t="s">
        <v>10</v>
      </c>
      <c r="C16" s="11"/>
      <c r="D16" s="11"/>
      <c r="E16" s="11"/>
      <c r="F16" s="11"/>
      <c r="G16" s="11"/>
      <c r="H16" s="12">
        <f t="shared" si="1"/>
        <v>0</v>
      </c>
    </row>
    <row r="17" spans="2:8" x14ac:dyDescent="0.3">
      <c r="B17" s="14" t="s">
        <v>11</v>
      </c>
      <c r="C17" s="11"/>
      <c r="D17" s="11"/>
      <c r="E17" s="11"/>
      <c r="F17" s="11"/>
      <c r="G17" s="11"/>
      <c r="H17" s="12">
        <f t="shared" si="1"/>
        <v>0</v>
      </c>
    </row>
    <row r="18" spans="2:8" ht="16.2" x14ac:dyDescent="0.3">
      <c r="B18" s="14" t="s">
        <v>32</v>
      </c>
      <c r="C18" s="11"/>
      <c r="D18" s="11"/>
      <c r="E18" s="11"/>
      <c r="F18" s="11"/>
      <c r="G18" s="11"/>
      <c r="H18" s="12">
        <f t="shared" si="1"/>
        <v>0</v>
      </c>
    </row>
    <row r="19" spans="2:8" x14ac:dyDescent="0.3">
      <c r="B19" s="28" t="s">
        <v>36</v>
      </c>
      <c r="C19" s="29">
        <f t="shared" ref="C19:G19" si="4">SUM(C20+C21+C22)</f>
        <v>147403.70000000001</v>
      </c>
      <c r="D19" s="29">
        <f t="shared" si="4"/>
        <v>150141.79999999999</v>
      </c>
      <c r="E19" s="29">
        <f t="shared" si="4"/>
        <v>152529.44400000002</v>
      </c>
      <c r="F19" s="29">
        <f t="shared" si="4"/>
        <v>154962.37244000001</v>
      </c>
      <c r="G19" s="29">
        <f t="shared" si="4"/>
        <v>157440.62632439999</v>
      </c>
      <c r="H19" s="30">
        <f t="shared" si="1"/>
        <v>762477.94276439992</v>
      </c>
    </row>
    <row r="20" spans="2:8" x14ac:dyDescent="0.3">
      <c r="B20" s="14" t="s">
        <v>33</v>
      </c>
      <c r="C20" s="11">
        <f>3400+289.04</f>
        <v>3689.04</v>
      </c>
      <c r="D20" s="11">
        <f>'[2]Belgique 2022-2026'!$C$71</f>
        <v>0</v>
      </c>
      <c r="E20" s="11">
        <f>'[2]Belgique 2022-2026'!$D$71</f>
        <v>0</v>
      </c>
      <c r="F20" s="11">
        <f>'[2]Belgique 2022-2026'!$E$71</f>
        <v>0</v>
      </c>
      <c r="G20" s="11">
        <f>'[2]Belgique 2022-2026'!$F$71</f>
        <v>0</v>
      </c>
      <c r="H20" s="12">
        <f t="shared" si="1"/>
        <v>3689.04</v>
      </c>
    </row>
    <row r="21" spans="2:8" x14ac:dyDescent="0.3">
      <c r="B21" s="14" t="s">
        <v>34</v>
      </c>
      <c r="C21" s="11">
        <f>C30</f>
        <v>42412.66</v>
      </c>
      <c r="D21" s="11">
        <f t="shared" ref="D21:G21" si="5">D30</f>
        <v>43095.8</v>
      </c>
      <c r="E21" s="11">
        <f t="shared" si="5"/>
        <v>43342.644</v>
      </c>
      <c r="F21" s="11">
        <f t="shared" si="5"/>
        <v>43591.956439999994</v>
      </c>
      <c r="G21" s="11">
        <f t="shared" si="5"/>
        <v>43843.7620044</v>
      </c>
      <c r="H21" s="12">
        <f t="shared" si="1"/>
        <v>216286.82244439999</v>
      </c>
    </row>
    <row r="22" spans="2:8" ht="16.8" thickBot="1" x14ac:dyDescent="0.35">
      <c r="B22" s="15" t="s">
        <v>35</v>
      </c>
      <c r="C22" s="16">
        <f>C34</f>
        <v>101302</v>
      </c>
      <c r="D22" s="16">
        <f t="shared" ref="D22:G22" si="6">D34</f>
        <v>107046</v>
      </c>
      <c r="E22" s="16">
        <f t="shared" si="6"/>
        <v>109186.8</v>
      </c>
      <c r="F22" s="16">
        <f t="shared" si="6"/>
        <v>111370.416</v>
      </c>
      <c r="G22" s="16">
        <f t="shared" si="6"/>
        <v>113596.86431999999</v>
      </c>
      <c r="H22" s="17">
        <f t="shared" si="1"/>
        <v>542502.08031999995</v>
      </c>
    </row>
    <row r="23" spans="2:8" ht="5.0999999999999996" customHeight="1" thickBot="1" x14ac:dyDescent="0.35"/>
    <row r="24" spans="2:8" x14ac:dyDescent="0.3">
      <c r="B24" s="181" t="s">
        <v>40</v>
      </c>
      <c r="C24" s="34">
        <v>2022</v>
      </c>
      <c r="D24" s="34">
        <v>2023</v>
      </c>
      <c r="E24" s="34">
        <v>2024</v>
      </c>
      <c r="F24" s="34">
        <v>2025</v>
      </c>
      <c r="G24" s="34">
        <v>2026</v>
      </c>
      <c r="H24" s="35" t="s">
        <v>2</v>
      </c>
    </row>
    <row r="25" spans="2:8" x14ac:dyDescent="0.3">
      <c r="B25" s="182"/>
      <c r="C25" s="26">
        <f>SUM(C26+C30+C34)</f>
        <v>147403.70000000001</v>
      </c>
      <c r="D25" s="26">
        <f t="shared" ref="D25:G25" si="7">SUM(D26+D30+D34)</f>
        <v>150141.79999999999</v>
      </c>
      <c r="E25" s="26">
        <f t="shared" si="7"/>
        <v>152529.44400000002</v>
      </c>
      <c r="F25" s="26">
        <f t="shared" si="7"/>
        <v>154962.37244000001</v>
      </c>
      <c r="G25" s="26">
        <f t="shared" si="7"/>
        <v>157440.62632439999</v>
      </c>
      <c r="H25" s="27">
        <f>SUM(C25+D25+E25+F25+G25)</f>
        <v>762477.94276439992</v>
      </c>
    </row>
    <row r="26" spans="2:8" x14ac:dyDescent="0.3">
      <c r="B26" s="124" t="s">
        <v>38</v>
      </c>
      <c r="C26" s="125">
        <f>SUM(C27+C28+C29)</f>
        <v>3689.04</v>
      </c>
      <c r="D26" s="125">
        <f t="shared" ref="D26:G26" si="8">SUM(D27+D28+D29)</f>
        <v>0</v>
      </c>
      <c r="E26" s="125">
        <f t="shared" si="8"/>
        <v>0</v>
      </c>
      <c r="F26" s="125">
        <f t="shared" si="8"/>
        <v>0</v>
      </c>
      <c r="G26" s="125">
        <f t="shared" si="8"/>
        <v>0</v>
      </c>
      <c r="H26" s="126">
        <f t="shared" ref="H26:H38" si="9">SUM(C26+D26+E26+F26+G26)</f>
        <v>3689.04</v>
      </c>
    </row>
    <row r="27" spans="2:8" x14ac:dyDescent="0.3">
      <c r="B27" s="119" t="s">
        <v>137</v>
      </c>
      <c r="C27" s="75"/>
      <c r="D27" s="75"/>
      <c r="E27" s="75"/>
      <c r="F27" s="75"/>
      <c r="G27" s="75"/>
      <c r="H27" s="129">
        <f t="shared" si="9"/>
        <v>0</v>
      </c>
    </row>
    <row r="28" spans="2:8" x14ac:dyDescent="0.3">
      <c r="B28" s="119" t="s">
        <v>138</v>
      </c>
      <c r="C28" s="75">
        <f>C20</f>
        <v>3689.04</v>
      </c>
      <c r="D28" s="75">
        <f>D20</f>
        <v>0</v>
      </c>
      <c r="E28" s="75">
        <f>E20</f>
        <v>0</v>
      </c>
      <c r="F28" s="75">
        <f>F20</f>
        <v>0</v>
      </c>
      <c r="G28" s="75">
        <f>G20</f>
        <v>0</v>
      </c>
      <c r="H28" s="129">
        <f t="shared" si="9"/>
        <v>3689.04</v>
      </c>
    </row>
    <row r="29" spans="2:8" x14ac:dyDescent="0.3">
      <c r="B29" s="119" t="s">
        <v>139</v>
      </c>
      <c r="C29" s="75"/>
      <c r="D29" s="75"/>
      <c r="E29" s="75"/>
      <c r="F29" s="75"/>
      <c r="G29" s="75"/>
      <c r="H29" s="129">
        <f t="shared" si="9"/>
        <v>0</v>
      </c>
    </row>
    <row r="30" spans="2:8" x14ac:dyDescent="0.3">
      <c r="B30" s="124" t="s">
        <v>39</v>
      </c>
      <c r="C30" s="125">
        <f t="shared" ref="C30:G30" si="10">SUM(C31+C32+C33)</f>
        <v>42412.66</v>
      </c>
      <c r="D30" s="125">
        <f t="shared" si="10"/>
        <v>43095.8</v>
      </c>
      <c r="E30" s="125">
        <f t="shared" si="10"/>
        <v>43342.644</v>
      </c>
      <c r="F30" s="125">
        <f t="shared" si="10"/>
        <v>43591.956439999994</v>
      </c>
      <c r="G30" s="125">
        <f t="shared" si="10"/>
        <v>43843.7620044</v>
      </c>
      <c r="H30" s="126">
        <f t="shared" si="9"/>
        <v>216286.82244439999</v>
      </c>
    </row>
    <row r="31" spans="2:8" x14ac:dyDescent="0.3">
      <c r="B31" s="118" t="s">
        <v>140</v>
      </c>
      <c r="C31" s="122">
        <f>'[2]Belgique 2022-2026'!$B$46</f>
        <v>4000</v>
      </c>
      <c r="D31" s="122">
        <f>'[2]Belgique 2022-2026'!$C$46</f>
        <v>4000</v>
      </c>
      <c r="E31" s="122">
        <f>'[2]Belgique 2022-2026'!$D$46</f>
        <v>4000</v>
      </c>
      <c r="F31" s="122">
        <f>'[2]Belgique 2022-2026'!$E$46</f>
        <v>4000</v>
      </c>
      <c r="G31" s="122">
        <f>'[2]Belgique 2022-2026'!$F$46</f>
        <v>4000</v>
      </c>
      <c r="H31" s="130">
        <f t="shared" si="9"/>
        <v>20000</v>
      </c>
    </row>
    <row r="32" spans="2:8" x14ac:dyDescent="0.3">
      <c r="B32" s="118" t="s">
        <v>141</v>
      </c>
      <c r="C32" s="122">
        <f>'[2]Belgique 2022-2026'!$B$19</f>
        <v>17640</v>
      </c>
      <c r="D32" s="122">
        <f>'[2]Belgique 2022-2026'!$C$19</f>
        <v>17816.400000000001</v>
      </c>
      <c r="E32" s="122">
        <f>'[2]Belgique 2022-2026'!$D$19</f>
        <v>17994.563999999998</v>
      </c>
      <c r="F32" s="122">
        <f>'[2]Belgique 2022-2026'!$E$19</f>
        <v>18174.50964</v>
      </c>
      <c r="G32" s="122">
        <f>'[2]Belgique 2022-2026'!$F$19</f>
        <v>18356.254736400002</v>
      </c>
      <c r="H32" s="130">
        <f t="shared" si="9"/>
        <v>89981.728376400002</v>
      </c>
    </row>
    <row r="33" spans="2:8" x14ac:dyDescent="0.3">
      <c r="B33" s="118" t="s">
        <v>139</v>
      </c>
      <c r="C33" s="122">
        <f>'[2]Belgique 2022-2026'!$B$26+'[2]Belgique 2022-2026'!$B$32+'[2]Belgique 2022-2026'!$B$39</f>
        <v>20772.660000000003</v>
      </c>
      <c r="D33" s="122">
        <f>'[2]Belgique 2022-2026'!$C$26+'[2]Belgique 2022-2026'!$C$32+'[2]Belgique 2022-2026'!$C$39</f>
        <v>21279.4</v>
      </c>
      <c r="E33" s="122">
        <f>'[2]Belgique 2022-2026'!$D$26+'[2]Belgique 2022-2026'!$D$32+'[2]Belgique 2022-2026'!$D$39</f>
        <v>21348.080000000002</v>
      </c>
      <c r="F33" s="122">
        <f>'[2]Belgique 2022-2026'!$E$26+'[2]Belgique 2022-2026'!$E$32+'[2]Belgique 2022-2026'!$E$39</f>
        <v>21417.446799999998</v>
      </c>
      <c r="G33" s="122">
        <f>'[2]Belgique 2022-2026'!$F$26+'[2]Belgique 2022-2026'!$F$32+'[2]Belgique 2022-2026'!$F$39</f>
        <v>21487.507267999998</v>
      </c>
      <c r="H33" s="130">
        <f t="shared" si="9"/>
        <v>106305.09406800001</v>
      </c>
    </row>
    <row r="34" spans="2:8" ht="16.2" x14ac:dyDescent="0.3">
      <c r="B34" s="124" t="s">
        <v>136</v>
      </c>
      <c r="C34" s="127">
        <f>SUM(C35+C36+C37+C38)</f>
        <v>101302</v>
      </c>
      <c r="D34" s="127">
        <f t="shared" ref="D34:G34" si="11">SUM(D35+D36+D37+D38)</f>
        <v>107046</v>
      </c>
      <c r="E34" s="127">
        <f t="shared" si="11"/>
        <v>109186.8</v>
      </c>
      <c r="F34" s="127">
        <f t="shared" si="11"/>
        <v>111370.416</v>
      </c>
      <c r="G34" s="127">
        <f t="shared" si="11"/>
        <v>113596.86431999999</v>
      </c>
      <c r="H34" s="128">
        <f t="shared" si="9"/>
        <v>542502.08031999995</v>
      </c>
    </row>
    <row r="35" spans="2:8" ht="16.2" x14ac:dyDescent="0.3">
      <c r="B35" s="119" t="s">
        <v>143</v>
      </c>
      <c r="C35" s="122">
        <v>99302</v>
      </c>
      <c r="D35" s="122">
        <v>105006</v>
      </c>
      <c r="E35" s="122">
        <v>107106</v>
      </c>
      <c r="F35" s="122">
        <v>109248</v>
      </c>
      <c r="G35" s="122">
        <v>111432</v>
      </c>
      <c r="H35" s="130">
        <f t="shared" si="9"/>
        <v>532094</v>
      </c>
    </row>
    <row r="36" spans="2:8" ht="16.2" x14ac:dyDescent="0.3">
      <c r="B36" s="120" t="s">
        <v>144</v>
      </c>
      <c r="C36" s="122"/>
      <c r="D36" s="122"/>
      <c r="E36" s="122"/>
      <c r="F36" s="122"/>
      <c r="G36" s="122"/>
      <c r="H36" s="130">
        <f t="shared" si="9"/>
        <v>0</v>
      </c>
    </row>
    <row r="37" spans="2:8" ht="16.2" x14ac:dyDescent="0.3">
      <c r="B37" s="118" t="s">
        <v>145</v>
      </c>
      <c r="C37" s="122"/>
      <c r="D37" s="122"/>
      <c r="E37" s="122"/>
      <c r="F37" s="122"/>
      <c r="G37" s="122"/>
      <c r="H37" s="130">
        <f t="shared" si="9"/>
        <v>0</v>
      </c>
    </row>
    <row r="38" spans="2:8" ht="15" thickBot="1" x14ac:dyDescent="0.35">
      <c r="B38" s="121" t="s">
        <v>142</v>
      </c>
      <c r="C38" s="123">
        <f>'[3]1'!$O$42</f>
        <v>2000</v>
      </c>
      <c r="D38" s="123">
        <f>'[3]1'!$P$42</f>
        <v>2040</v>
      </c>
      <c r="E38" s="123">
        <f>'[3]1'!$Q$42</f>
        <v>2080.8000000000002</v>
      </c>
      <c r="F38" s="123">
        <f>'[3]1'!$R$42</f>
        <v>2122.4160000000002</v>
      </c>
      <c r="G38" s="123">
        <f>'[3]1'!$S$42</f>
        <v>2164.8643200000001</v>
      </c>
      <c r="H38" s="131">
        <f t="shared" si="9"/>
        <v>10408.080320000001</v>
      </c>
    </row>
    <row r="39" spans="2:8" ht="15" x14ac:dyDescent="0.3">
      <c r="B39" s="19" t="s">
        <v>12</v>
      </c>
    </row>
    <row r="40" spans="2:8" ht="5.0999999999999996" customHeight="1" x14ac:dyDescent="0.3"/>
  </sheetData>
  <mergeCells count="4">
    <mergeCell ref="B2:H2"/>
    <mergeCell ref="B3:H3"/>
    <mergeCell ref="B4:H4"/>
    <mergeCell ref="B24:B25"/>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showGridLines="0" zoomScaleNormal="100" workbookViewId="0">
      <selection activeCell="C18" sqref="C18:G18"/>
    </sheetView>
  </sheetViews>
  <sheetFormatPr defaultColWidth="0" defaultRowHeight="14.4" zeroHeight="1" x14ac:dyDescent="0.3"/>
  <cols>
    <col min="1" max="1" width="1.6640625" customWidth="1"/>
    <col min="2" max="2" width="34.6640625" customWidth="1"/>
    <col min="3" max="8" width="15.33203125" customWidth="1"/>
    <col min="9" max="9" width="1.6640625" customWidth="1"/>
    <col min="10" max="16384" width="11.44140625" hidden="1"/>
  </cols>
  <sheetData>
    <row r="1" spans="2:8" ht="5.0999999999999996" customHeight="1" thickBot="1" x14ac:dyDescent="0.35"/>
    <row r="2" spans="2:8" ht="15" thickBot="1" x14ac:dyDescent="0.35">
      <c r="B2" s="132" t="s">
        <v>23</v>
      </c>
      <c r="C2" s="133"/>
      <c r="D2" s="133"/>
      <c r="E2" s="133"/>
      <c r="F2" s="133"/>
      <c r="G2" s="133"/>
      <c r="H2" s="134"/>
    </row>
    <row r="3" spans="2:8" ht="30" customHeight="1" x14ac:dyDescent="0.3">
      <c r="B3" s="174" t="s">
        <v>21</v>
      </c>
      <c r="C3" s="175"/>
      <c r="D3" s="175"/>
      <c r="E3" s="175"/>
      <c r="F3" s="175"/>
      <c r="G3" s="175"/>
      <c r="H3" s="176"/>
    </row>
    <row r="4" spans="2:8" ht="65.099999999999994" customHeight="1" thickBot="1" x14ac:dyDescent="0.35">
      <c r="B4" s="180" t="s">
        <v>22</v>
      </c>
      <c r="C4" s="178"/>
      <c r="D4" s="178"/>
      <c r="E4" s="178"/>
      <c r="F4" s="178"/>
      <c r="G4" s="178"/>
      <c r="H4" s="179"/>
    </row>
    <row r="5" spans="2:8" ht="5.0999999999999996" customHeight="1" thickBot="1" x14ac:dyDescent="0.35"/>
    <row r="6" spans="2:8" x14ac:dyDescent="0.3">
      <c r="B6" s="1" t="s">
        <v>1</v>
      </c>
      <c r="C6" s="2">
        <v>2022</v>
      </c>
      <c r="D6" s="2">
        <v>2023</v>
      </c>
      <c r="E6" s="2">
        <v>2024</v>
      </c>
      <c r="F6" s="2">
        <v>2025</v>
      </c>
      <c r="G6" s="2">
        <v>2026</v>
      </c>
      <c r="H6" s="3" t="s">
        <v>2</v>
      </c>
    </row>
    <row r="7" spans="2:8" x14ac:dyDescent="0.3">
      <c r="B7" s="28" t="s">
        <v>24</v>
      </c>
      <c r="C7" s="29">
        <f>SUM(C8+C9+C10)</f>
        <v>0</v>
      </c>
      <c r="D7" s="29">
        <f t="shared" ref="D7:G7" si="0">SUM(D8+D9+D10)</f>
        <v>0</v>
      </c>
      <c r="E7" s="29">
        <f t="shared" si="0"/>
        <v>0</v>
      </c>
      <c r="F7" s="29">
        <f t="shared" si="0"/>
        <v>0</v>
      </c>
      <c r="G7" s="29">
        <f t="shared" si="0"/>
        <v>0</v>
      </c>
      <c r="H7" s="30">
        <f t="shared" ref="H7:H22" si="1">SUM(C7+D7+E7+F7+G7)</f>
        <v>0</v>
      </c>
    </row>
    <row r="8" spans="2:8" x14ac:dyDescent="0.3">
      <c r="B8" s="14" t="s">
        <v>25</v>
      </c>
      <c r="C8" s="11"/>
      <c r="D8" s="11"/>
      <c r="E8" s="11"/>
      <c r="F8" s="11"/>
      <c r="G8" s="11"/>
      <c r="H8" s="12">
        <f t="shared" si="1"/>
        <v>0</v>
      </c>
    </row>
    <row r="9" spans="2:8" x14ac:dyDescent="0.3">
      <c r="B9" s="14" t="s">
        <v>26</v>
      </c>
      <c r="C9" s="11"/>
      <c r="D9" s="11"/>
      <c r="E9" s="11"/>
      <c r="F9" s="11"/>
      <c r="G9" s="11"/>
      <c r="H9" s="12">
        <f t="shared" si="1"/>
        <v>0</v>
      </c>
    </row>
    <row r="10" spans="2:8" ht="16.2" x14ac:dyDescent="0.3">
      <c r="B10" s="14" t="s">
        <v>27</v>
      </c>
      <c r="C10" s="11"/>
      <c r="D10" s="11"/>
      <c r="E10" s="11"/>
      <c r="F10" s="11"/>
      <c r="G10" s="11"/>
      <c r="H10" s="12">
        <f t="shared" si="1"/>
        <v>0</v>
      </c>
    </row>
    <row r="11" spans="2:8" x14ac:dyDescent="0.3">
      <c r="B11" s="28" t="s">
        <v>28</v>
      </c>
      <c r="C11" s="29">
        <f t="shared" ref="C11:G11" si="2">SUM(C12+C13+C14)</f>
        <v>0</v>
      </c>
      <c r="D11" s="29">
        <f t="shared" si="2"/>
        <v>0</v>
      </c>
      <c r="E11" s="29">
        <f t="shared" si="2"/>
        <v>0</v>
      </c>
      <c r="F11" s="29">
        <f t="shared" si="2"/>
        <v>0</v>
      </c>
      <c r="G11" s="29">
        <f t="shared" si="2"/>
        <v>0</v>
      </c>
      <c r="H11" s="30">
        <f t="shared" si="1"/>
        <v>0</v>
      </c>
    </row>
    <row r="12" spans="2:8" x14ac:dyDescent="0.3">
      <c r="B12" s="14" t="s">
        <v>29</v>
      </c>
      <c r="C12" s="11"/>
      <c r="D12" s="11"/>
      <c r="E12" s="11"/>
      <c r="F12" s="11"/>
      <c r="G12" s="11"/>
      <c r="H12" s="12">
        <f t="shared" si="1"/>
        <v>0</v>
      </c>
    </row>
    <row r="13" spans="2:8" x14ac:dyDescent="0.3">
      <c r="B13" s="14" t="s">
        <v>30</v>
      </c>
      <c r="C13" s="11"/>
      <c r="D13" s="11"/>
      <c r="E13" s="11"/>
      <c r="F13" s="11"/>
      <c r="G13" s="11"/>
      <c r="H13" s="12"/>
    </row>
    <row r="14" spans="2:8" ht="16.2" x14ac:dyDescent="0.3">
      <c r="B14" s="14" t="s">
        <v>31</v>
      </c>
      <c r="C14" s="11"/>
      <c r="D14" s="11"/>
      <c r="E14" s="11"/>
      <c r="F14" s="11"/>
      <c r="G14" s="11"/>
      <c r="H14" s="12">
        <f t="shared" si="1"/>
        <v>0</v>
      </c>
    </row>
    <row r="15" spans="2:8" x14ac:dyDescent="0.3">
      <c r="B15" s="28" t="s">
        <v>37</v>
      </c>
      <c r="C15" s="29">
        <f t="shared" ref="C15:G15" si="3">SUM(C16+C17+C18)</f>
        <v>133252.228</v>
      </c>
      <c r="D15" s="29">
        <f t="shared" si="3"/>
        <v>138272.52360000001</v>
      </c>
      <c r="E15" s="29">
        <f t="shared" si="3"/>
        <v>137925.345612</v>
      </c>
      <c r="F15" s="29">
        <f t="shared" si="3"/>
        <v>139811.25003924</v>
      </c>
      <c r="G15" s="29">
        <f t="shared" si="3"/>
        <v>141734.2069397748</v>
      </c>
      <c r="H15" s="30">
        <f t="shared" si="1"/>
        <v>690995.55419101485</v>
      </c>
    </row>
    <row r="16" spans="2:8" x14ac:dyDescent="0.3">
      <c r="B16" s="14" t="s">
        <v>10</v>
      </c>
      <c r="C16" s="11">
        <f>C28</f>
        <v>2400</v>
      </c>
      <c r="D16" s="11">
        <f t="shared" ref="D16:G16" si="4">D28</f>
        <v>0</v>
      </c>
      <c r="E16" s="11">
        <f t="shared" si="4"/>
        <v>0</v>
      </c>
      <c r="F16" s="11">
        <f t="shared" si="4"/>
        <v>0</v>
      </c>
      <c r="G16" s="11">
        <f t="shared" si="4"/>
        <v>0</v>
      </c>
      <c r="H16" s="12">
        <f t="shared" si="1"/>
        <v>2400</v>
      </c>
    </row>
    <row r="17" spans="2:8" x14ac:dyDescent="0.3">
      <c r="B17" s="14" t="s">
        <v>11</v>
      </c>
      <c r="C17" s="11">
        <f>C30</f>
        <v>32317.448</v>
      </c>
      <c r="D17" s="11">
        <f t="shared" ref="D17:G17" si="5">D30</f>
        <v>37902.047999999995</v>
      </c>
      <c r="E17" s="11">
        <f t="shared" si="5"/>
        <v>37902.047999999995</v>
      </c>
      <c r="F17" s="11">
        <f t="shared" si="5"/>
        <v>37902.047999999995</v>
      </c>
      <c r="G17" s="11">
        <f t="shared" si="5"/>
        <v>37902.047999999995</v>
      </c>
      <c r="H17" s="12">
        <f t="shared" si="1"/>
        <v>183925.64</v>
      </c>
    </row>
    <row r="18" spans="2:8" ht="16.2" x14ac:dyDescent="0.3">
      <c r="B18" s="14" t="s">
        <v>32</v>
      </c>
      <c r="C18" s="11">
        <f>C36+C38</f>
        <v>98534.78</v>
      </c>
      <c r="D18" s="11">
        <f t="shared" ref="D18:G18" si="6">D36+D38</f>
        <v>100370.47560000001</v>
      </c>
      <c r="E18" s="11">
        <f t="shared" si="6"/>
        <v>100023.29761200001</v>
      </c>
      <c r="F18" s="11">
        <f t="shared" si="6"/>
        <v>101909.20203924002</v>
      </c>
      <c r="G18" s="11">
        <f t="shared" si="6"/>
        <v>103832.15893977482</v>
      </c>
      <c r="H18" s="12">
        <f t="shared" si="1"/>
        <v>504669.91419101483</v>
      </c>
    </row>
    <row r="19" spans="2:8" x14ac:dyDescent="0.3">
      <c r="B19" s="28" t="s">
        <v>36</v>
      </c>
      <c r="C19" s="29">
        <f t="shared" ref="C19:G19" si="7">SUM(C20+C21+C22)</f>
        <v>28166.67</v>
      </c>
      <c r="D19" s="29">
        <f t="shared" si="7"/>
        <v>28602</v>
      </c>
      <c r="E19" s="29">
        <f t="shared" si="7"/>
        <v>29044.76</v>
      </c>
      <c r="F19" s="29">
        <f t="shared" si="7"/>
        <v>29495.082399999999</v>
      </c>
      <c r="G19" s="29">
        <f t="shared" si="7"/>
        <v>29953.105519999997</v>
      </c>
      <c r="H19" s="30">
        <f t="shared" si="1"/>
        <v>145261.61791999999</v>
      </c>
    </row>
    <row r="20" spans="2:8" x14ac:dyDescent="0.3">
      <c r="B20" s="14" t="s">
        <v>33</v>
      </c>
      <c r="C20" s="11"/>
      <c r="D20" s="11"/>
      <c r="E20" s="11"/>
      <c r="F20" s="11"/>
      <c r="G20" s="11"/>
      <c r="H20" s="12">
        <f t="shared" si="1"/>
        <v>0</v>
      </c>
    </row>
    <row r="21" spans="2:8" x14ac:dyDescent="0.3">
      <c r="B21" s="14" t="s">
        <v>34</v>
      </c>
      <c r="C21" s="11"/>
      <c r="D21" s="11"/>
      <c r="E21" s="11"/>
      <c r="F21" s="11"/>
      <c r="G21" s="11"/>
      <c r="H21" s="12">
        <f t="shared" si="1"/>
        <v>0</v>
      </c>
    </row>
    <row r="22" spans="2:8" ht="16.8" thickBot="1" x14ac:dyDescent="0.35">
      <c r="B22" s="15" t="s">
        <v>35</v>
      </c>
      <c r="C22" s="16">
        <f>C35</f>
        <v>28166.67</v>
      </c>
      <c r="D22" s="16">
        <f t="shared" ref="D22:G22" si="8">D35</f>
        <v>28602</v>
      </c>
      <c r="E22" s="16">
        <f t="shared" si="8"/>
        <v>29044.76</v>
      </c>
      <c r="F22" s="16">
        <f t="shared" si="8"/>
        <v>29495.082399999999</v>
      </c>
      <c r="G22" s="16">
        <f t="shared" si="8"/>
        <v>29953.105519999997</v>
      </c>
      <c r="H22" s="17">
        <f t="shared" si="1"/>
        <v>145261.61791999999</v>
      </c>
    </row>
    <row r="23" spans="2:8" ht="5.0999999999999996" customHeight="1" thickBot="1" x14ac:dyDescent="0.35"/>
    <row r="24" spans="2:8" x14ac:dyDescent="0.3">
      <c r="B24" s="181" t="s">
        <v>40</v>
      </c>
      <c r="C24" s="34">
        <v>2022</v>
      </c>
      <c r="D24" s="34">
        <v>2023</v>
      </c>
      <c r="E24" s="34">
        <v>2024</v>
      </c>
      <c r="F24" s="34">
        <v>2025</v>
      </c>
      <c r="G24" s="34">
        <v>2026</v>
      </c>
      <c r="H24" s="35" t="s">
        <v>2</v>
      </c>
    </row>
    <row r="25" spans="2:8" x14ac:dyDescent="0.3">
      <c r="B25" s="182"/>
      <c r="C25" s="26">
        <f>SUM(C26+C30+C34)</f>
        <v>161418.89799999999</v>
      </c>
      <c r="D25" s="26">
        <f t="shared" ref="D25:G25" si="9">SUM(D26+D30+D34)</f>
        <v>166874.52360000001</v>
      </c>
      <c r="E25" s="26">
        <f t="shared" si="9"/>
        <v>166970.10561199998</v>
      </c>
      <c r="F25" s="26">
        <f t="shared" si="9"/>
        <v>169306.33243924001</v>
      </c>
      <c r="G25" s="26">
        <f t="shared" si="9"/>
        <v>171687.31245977484</v>
      </c>
      <c r="H25" s="27">
        <f>SUM(C25+D25+E25+F25+G25)</f>
        <v>836257.17211101484</v>
      </c>
    </row>
    <row r="26" spans="2:8" x14ac:dyDescent="0.3">
      <c r="B26" s="124" t="s">
        <v>38</v>
      </c>
      <c r="C26" s="125">
        <f>SUM(C27+C28+C29)</f>
        <v>2400</v>
      </c>
      <c r="D26" s="125">
        <f t="shared" ref="D26:G26" si="10">SUM(D27+D28+D29)</f>
        <v>0</v>
      </c>
      <c r="E26" s="125">
        <f t="shared" si="10"/>
        <v>0</v>
      </c>
      <c r="F26" s="125">
        <f t="shared" si="10"/>
        <v>0</v>
      </c>
      <c r="G26" s="125">
        <f t="shared" si="10"/>
        <v>0</v>
      </c>
      <c r="H26" s="126">
        <f t="shared" ref="H26:H38" si="11">SUM(C26+D26+E26+F26+G26)</f>
        <v>2400</v>
      </c>
    </row>
    <row r="27" spans="2:8" x14ac:dyDescent="0.3">
      <c r="B27" s="119" t="s">
        <v>137</v>
      </c>
      <c r="C27" s="75"/>
      <c r="D27" s="75"/>
      <c r="E27" s="75"/>
      <c r="F27" s="75"/>
      <c r="G27" s="75"/>
      <c r="H27" s="129">
        <f t="shared" si="11"/>
        <v>0</v>
      </c>
    </row>
    <row r="28" spans="2:8" x14ac:dyDescent="0.3">
      <c r="B28" s="119" t="s">
        <v>138</v>
      </c>
      <c r="C28" s="75">
        <f>'[2]Maroc 2022-2026'!$B$71</f>
        <v>2400</v>
      </c>
      <c r="D28" s="75">
        <v>0</v>
      </c>
      <c r="E28" s="75">
        <v>0</v>
      </c>
      <c r="F28" s="75">
        <v>0</v>
      </c>
      <c r="G28" s="75">
        <v>0</v>
      </c>
      <c r="H28" s="129">
        <f t="shared" si="11"/>
        <v>2400</v>
      </c>
    </row>
    <row r="29" spans="2:8" x14ac:dyDescent="0.3">
      <c r="B29" s="119" t="s">
        <v>139</v>
      </c>
      <c r="C29" s="75"/>
      <c r="D29" s="75"/>
      <c r="E29" s="75"/>
      <c r="F29" s="75"/>
      <c r="G29" s="75"/>
      <c r="H29" s="129">
        <f t="shared" si="11"/>
        <v>0</v>
      </c>
    </row>
    <row r="30" spans="2:8" x14ac:dyDescent="0.3">
      <c r="B30" s="124" t="s">
        <v>39</v>
      </c>
      <c r="C30" s="125">
        <f t="shared" ref="C30:G30" si="12">SUM(C31+C32+C33)</f>
        <v>32317.448</v>
      </c>
      <c r="D30" s="125">
        <f t="shared" si="12"/>
        <v>37902.047999999995</v>
      </c>
      <c r="E30" s="125">
        <f t="shared" si="12"/>
        <v>37902.047999999995</v>
      </c>
      <c r="F30" s="125">
        <f t="shared" si="12"/>
        <v>37902.047999999995</v>
      </c>
      <c r="G30" s="125">
        <f t="shared" si="12"/>
        <v>37902.047999999995</v>
      </c>
      <c r="H30" s="126">
        <f t="shared" si="11"/>
        <v>183925.64</v>
      </c>
    </row>
    <row r="31" spans="2:8" x14ac:dyDescent="0.3">
      <c r="B31" s="118" t="s">
        <v>140</v>
      </c>
      <c r="C31" s="122">
        <f>'[3]2'!$O$34</f>
        <v>12600</v>
      </c>
      <c r="D31" s="122">
        <f>'[3]2'!$P$34</f>
        <v>12600</v>
      </c>
      <c r="E31" s="122">
        <f>'[3]2'!$Q$34</f>
        <v>12600</v>
      </c>
      <c r="F31" s="122">
        <f>'[3]2'!$R$34</f>
        <v>12600</v>
      </c>
      <c r="G31" s="122">
        <f>'[3]2'!$S$34</f>
        <v>12600</v>
      </c>
      <c r="H31" s="130">
        <f t="shared" si="11"/>
        <v>63000</v>
      </c>
    </row>
    <row r="32" spans="2:8" x14ac:dyDescent="0.3">
      <c r="B32" s="118" t="s">
        <v>141</v>
      </c>
      <c r="C32" s="122"/>
      <c r="D32" s="122"/>
      <c r="E32" s="122"/>
      <c r="F32" s="122"/>
      <c r="G32" s="122"/>
      <c r="H32" s="130">
        <f t="shared" si="11"/>
        <v>0</v>
      </c>
    </row>
    <row r="33" spans="2:8" x14ac:dyDescent="0.3">
      <c r="B33" s="118" t="s">
        <v>139</v>
      </c>
      <c r="C33" s="122">
        <f>'[2]Maroc 2022-2026'!$B$31+'[2]Maroc 2022-2026'!$B$44</f>
        <v>19717.448</v>
      </c>
      <c r="D33" s="122">
        <f>'[2]Maroc 2022-2026'!$C$31+'[2]Maroc 2022-2026'!$C$44</f>
        <v>25302.047999999999</v>
      </c>
      <c r="E33" s="122">
        <f>'[2]Maroc 2022-2026'!$D$31+'[2]Maroc 2022-2026'!$D$44</f>
        <v>25302.047999999999</v>
      </c>
      <c r="F33" s="122">
        <f>'[2]Maroc 2022-2026'!$E$31+'[2]Maroc 2022-2026'!$E$44</f>
        <v>25302.047999999999</v>
      </c>
      <c r="G33" s="122">
        <f>'[2]Maroc 2022-2026'!$F$31+'[2]Maroc 2022-2026'!$F$44</f>
        <v>25302.047999999999</v>
      </c>
      <c r="H33" s="130">
        <f t="shared" si="11"/>
        <v>120925.63999999998</v>
      </c>
    </row>
    <row r="34" spans="2:8" ht="16.2" x14ac:dyDescent="0.3">
      <c r="B34" s="124" t="s">
        <v>136</v>
      </c>
      <c r="C34" s="127">
        <f>SUM(C35+C36+C37+C38)</f>
        <v>126701.45</v>
      </c>
      <c r="D34" s="127">
        <f t="shared" ref="D34:G34" si="13">SUM(D35+D36+D37+D38)</f>
        <v>128972.47560000001</v>
      </c>
      <c r="E34" s="127">
        <f t="shared" si="13"/>
        <v>129068.057612</v>
      </c>
      <c r="F34" s="127">
        <f t="shared" si="13"/>
        <v>131404.28443924003</v>
      </c>
      <c r="G34" s="127">
        <f t="shared" si="13"/>
        <v>133785.26445977483</v>
      </c>
      <c r="H34" s="128">
        <f t="shared" si="11"/>
        <v>649931.53211101482</v>
      </c>
    </row>
    <row r="35" spans="2:8" ht="16.2" x14ac:dyDescent="0.3">
      <c r="B35" s="119" t="s">
        <v>143</v>
      </c>
      <c r="C35" s="122">
        <v>28166.67</v>
      </c>
      <c r="D35" s="122">
        <f>'[2]Maroc 2022-2026'!$C$19</f>
        <v>28602</v>
      </c>
      <c r="E35" s="122">
        <f>'[2]Maroc 2022-2026'!$D$19</f>
        <v>29044.76</v>
      </c>
      <c r="F35" s="122">
        <f>'[2]Maroc 2022-2026'!$E$19</f>
        <v>29495.082399999999</v>
      </c>
      <c r="G35" s="122">
        <f>'[2]Maroc 2022-2026'!$F$19</f>
        <v>29953.105519999997</v>
      </c>
      <c r="H35" s="130">
        <f t="shared" si="11"/>
        <v>145261.61791999999</v>
      </c>
    </row>
    <row r="36" spans="2:8" ht="16.2" x14ac:dyDescent="0.3">
      <c r="B36" s="120" t="s">
        <v>144</v>
      </c>
      <c r="C36" s="122">
        <f>'[2]Maroc 2022-2026'!$B$9</f>
        <v>87434.78</v>
      </c>
      <c r="D36" s="122">
        <f>'[2]Maroc 2022-2026'!$C$9</f>
        <v>89183.475600000005</v>
      </c>
      <c r="E36" s="122">
        <f>'[2]Maroc 2022-2026'!$D$9</f>
        <v>90967.145112000013</v>
      </c>
      <c r="F36" s="122">
        <f>'[2]Maroc 2022-2026'!$E$9</f>
        <v>92786.488014240022</v>
      </c>
      <c r="G36" s="122">
        <f>'[2]Maroc 2022-2026'!$F$9</f>
        <v>94642.217774524819</v>
      </c>
      <c r="H36" s="130">
        <f t="shared" si="11"/>
        <v>455014.10650076484</v>
      </c>
    </row>
    <row r="37" spans="2:8" ht="16.2" x14ac:dyDescent="0.3">
      <c r="B37" s="118" t="s">
        <v>145</v>
      </c>
      <c r="C37" s="122"/>
      <c r="D37" s="122"/>
      <c r="E37" s="122"/>
      <c r="F37" s="122"/>
      <c r="G37" s="122"/>
      <c r="H37" s="130">
        <f t="shared" si="11"/>
        <v>0</v>
      </c>
    </row>
    <row r="38" spans="2:8" ht="15" thickBot="1" x14ac:dyDescent="0.35">
      <c r="B38" s="121" t="s">
        <v>142</v>
      </c>
      <c r="C38" s="123">
        <f>'[2]Maroc 2022-2026'!$B$12</f>
        <v>11100</v>
      </c>
      <c r="D38" s="123">
        <f>'[2]Maroc 2022-2026'!$C$12</f>
        <v>11187</v>
      </c>
      <c r="E38" s="123">
        <f>'[2]Maroc 2022-2026'!$D$12</f>
        <v>9056.1525000000001</v>
      </c>
      <c r="F38" s="123">
        <f>'[2]Maroc 2022-2026'!$E$12</f>
        <v>9122.7140250000011</v>
      </c>
      <c r="G38" s="123">
        <f>'[2]Maroc 2022-2026'!$F$12</f>
        <v>9189.9411652500003</v>
      </c>
      <c r="H38" s="131">
        <f t="shared" si="11"/>
        <v>49655.807690250003</v>
      </c>
    </row>
    <row r="39" spans="2:8" ht="15" x14ac:dyDescent="0.3">
      <c r="B39" s="19" t="s">
        <v>12</v>
      </c>
    </row>
    <row r="40" spans="2:8" ht="5.0999999999999996" customHeight="1" x14ac:dyDescent="0.3"/>
  </sheetData>
  <mergeCells count="4">
    <mergeCell ref="B2:H2"/>
    <mergeCell ref="B3:H3"/>
    <mergeCell ref="B4:H4"/>
    <mergeCell ref="B24:B25"/>
  </mergeCell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showGridLines="0" zoomScaleNormal="100" workbookViewId="0">
      <selection activeCell="E27" sqref="E27"/>
    </sheetView>
  </sheetViews>
  <sheetFormatPr defaultColWidth="0" defaultRowHeight="14.4" zeroHeight="1" x14ac:dyDescent="0.3"/>
  <cols>
    <col min="1" max="1" width="1.6640625" customWidth="1"/>
    <col min="2" max="2" width="34.6640625" customWidth="1"/>
    <col min="3" max="8" width="15.33203125" customWidth="1"/>
    <col min="9" max="9" width="1.6640625" customWidth="1"/>
    <col min="10" max="16384" width="11.44140625" hidden="1"/>
  </cols>
  <sheetData>
    <row r="1" spans="2:8" ht="5.0999999999999996" customHeight="1" thickBot="1" x14ac:dyDescent="0.35"/>
    <row r="2" spans="2:8" ht="15" thickBot="1" x14ac:dyDescent="0.35">
      <c r="B2" s="132" t="s">
        <v>23</v>
      </c>
      <c r="C2" s="133"/>
      <c r="D2" s="133"/>
      <c r="E2" s="133"/>
      <c r="F2" s="133"/>
      <c r="G2" s="133"/>
      <c r="H2" s="134"/>
    </row>
    <row r="3" spans="2:8" ht="30" customHeight="1" x14ac:dyDescent="0.3">
      <c r="B3" s="174" t="s">
        <v>21</v>
      </c>
      <c r="C3" s="175"/>
      <c r="D3" s="175"/>
      <c r="E3" s="175"/>
      <c r="F3" s="175"/>
      <c r="G3" s="175"/>
      <c r="H3" s="176"/>
    </row>
    <row r="4" spans="2:8" ht="65.099999999999994" customHeight="1" thickBot="1" x14ac:dyDescent="0.35">
      <c r="B4" s="180" t="s">
        <v>22</v>
      </c>
      <c r="C4" s="178"/>
      <c r="D4" s="178"/>
      <c r="E4" s="178"/>
      <c r="F4" s="178"/>
      <c r="G4" s="178"/>
      <c r="H4" s="179"/>
    </row>
    <row r="5" spans="2:8" ht="5.0999999999999996" customHeight="1" thickBot="1" x14ac:dyDescent="0.35"/>
    <row r="6" spans="2:8" x14ac:dyDescent="0.3">
      <c r="B6" s="1" t="s">
        <v>1</v>
      </c>
      <c r="C6" s="2">
        <v>2022</v>
      </c>
      <c r="D6" s="2">
        <v>2023</v>
      </c>
      <c r="E6" s="2">
        <v>2024</v>
      </c>
      <c r="F6" s="2">
        <v>2025</v>
      </c>
      <c r="G6" s="2">
        <v>2026</v>
      </c>
      <c r="H6" s="3" t="s">
        <v>2</v>
      </c>
    </row>
    <row r="7" spans="2:8" x14ac:dyDescent="0.3">
      <c r="B7" s="28" t="s">
        <v>24</v>
      </c>
      <c r="C7" s="29">
        <f>SUM(C8+C9+C10)</f>
        <v>0</v>
      </c>
      <c r="D7" s="29">
        <f t="shared" ref="D7:G7" si="0">SUM(D8+D9+D10)</f>
        <v>0</v>
      </c>
      <c r="E7" s="29">
        <f t="shared" si="0"/>
        <v>0</v>
      </c>
      <c r="F7" s="29">
        <f t="shared" si="0"/>
        <v>0</v>
      </c>
      <c r="G7" s="29">
        <f t="shared" si="0"/>
        <v>0</v>
      </c>
      <c r="H7" s="30">
        <f t="shared" ref="H7:H22" si="1">SUM(C7+D7+E7+F7+G7)</f>
        <v>0</v>
      </c>
    </row>
    <row r="8" spans="2:8" x14ac:dyDescent="0.3">
      <c r="B8" s="14" t="s">
        <v>25</v>
      </c>
      <c r="C8" s="11"/>
      <c r="D8" s="11"/>
      <c r="E8" s="11"/>
      <c r="F8" s="11"/>
      <c r="G8" s="11"/>
      <c r="H8" s="12">
        <f t="shared" si="1"/>
        <v>0</v>
      </c>
    </row>
    <row r="9" spans="2:8" x14ac:dyDescent="0.3">
      <c r="B9" s="14" t="s">
        <v>26</v>
      </c>
      <c r="C9" s="11"/>
      <c r="D9" s="11"/>
      <c r="E9" s="11"/>
      <c r="F9" s="11"/>
      <c r="G9" s="11"/>
      <c r="H9" s="12">
        <f t="shared" si="1"/>
        <v>0</v>
      </c>
    </row>
    <row r="10" spans="2:8" ht="16.2" x14ac:dyDescent="0.3">
      <c r="B10" s="14" t="s">
        <v>27</v>
      </c>
      <c r="C10" s="11"/>
      <c r="D10" s="11"/>
      <c r="E10" s="11"/>
      <c r="F10" s="11"/>
      <c r="G10" s="11"/>
      <c r="H10" s="12">
        <f t="shared" si="1"/>
        <v>0</v>
      </c>
    </row>
    <row r="11" spans="2:8" x14ac:dyDescent="0.3">
      <c r="B11" s="28" t="s">
        <v>28</v>
      </c>
      <c r="C11" s="29">
        <f t="shared" ref="C11:G11" si="2">SUM(C12+C13+C14)</f>
        <v>0</v>
      </c>
      <c r="D11" s="29">
        <f t="shared" si="2"/>
        <v>0</v>
      </c>
      <c r="E11" s="29">
        <f t="shared" si="2"/>
        <v>0</v>
      </c>
      <c r="F11" s="29">
        <f t="shared" si="2"/>
        <v>0</v>
      </c>
      <c r="G11" s="29">
        <f t="shared" si="2"/>
        <v>0</v>
      </c>
      <c r="H11" s="30">
        <f t="shared" si="1"/>
        <v>0</v>
      </c>
    </row>
    <row r="12" spans="2:8" x14ac:dyDescent="0.3">
      <c r="B12" s="14" t="s">
        <v>29</v>
      </c>
      <c r="C12" s="11"/>
      <c r="D12" s="11"/>
      <c r="E12" s="11"/>
      <c r="F12" s="11"/>
      <c r="G12" s="11"/>
      <c r="H12" s="12">
        <f t="shared" si="1"/>
        <v>0</v>
      </c>
    </row>
    <row r="13" spans="2:8" x14ac:dyDescent="0.3">
      <c r="B13" s="14" t="s">
        <v>30</v>
      </c>
      <c r="C13" s="11"/>
      <c r="D13" s="11"/>
      <c r="E13" s="11"/>
      <c r="F13" s="11"/>
      <c r="G13" s="11"/>
      <c r="H13" s="12"/>
    </row>
    <row r="14" spans="2:8" ht="16.2" x14ac:dyDescent="0.3">
      <c r="B14" s="14" t="s">
        <v>31</v>
      </c>
      <c r="C14" s="11"/>
      <c r="D14" s="11"/>
      <c r="E14" s="11"/>
      <c r="F14" s="11"/>
      <c r="G14" s="11"/>
      <c r="H14" s="12">
        <f t="shared" si="1"/>
        <v>0</v>
      </c>
    </row>
    <row r="15" spans="2:8" x14ac:dyDescent="0.3">
      <c r="B15" s="28" t="s">
        <v>37</v>
      </c>
      <c r="C15" s="29">
        <f t="shared" ref="C15:G15" si="3">SUM(C16+C17+C18)</f>
        <v>118130.548</v>
      </c>
      <c r="D15" s="29">
        <f t="shared" si="3"/>
        <v>128520.548</v>
      </c>
      <c r="E15" s="29">
        <f t="shared" si="3"/>
        <v>113505.94799999999</v>
      </c>
      <c r="F15" s="29">
        <f t="shared" si="3"/>
        <v>115092.45599999999</v>
      </c>
      <c r="G15" s="29">
        <f t="shared" si="3"/>
        <v>116710.69416</v>
      </c>
      <c r="H15" s="30">
        <f t="shared" si="1"/>
        <v>591960.19415999996</v>
      </c>
    </row>
    <row r="16" spans="2:8" x14ac:dyDescent="0.3">
      <c r="B16" s="14" t="s">
        <v>10</v>
      </c>
      <c r="C16" s="11">
        <f>C26</f>
        <v>3150</v>
      </c>
      <c r="D16" s="11">
        <v>12000</v>
      </c>
      <c r="E16" s="11">
        <f t="shared" ref="E16:G16" si="4">E26</f>
        <v>0</v>
      </c>
      <c r="F16" s="11">
        <f t="shared" si="4"/>
        <v>0</v>
      </c>
      <c r="G16" s="11">
        <f t="shared" si="4"/>
        <v>0</v>
      </c>
      <c r="H16" s="12">
        <f t="shared" si="1"/>
        <v>15150</v>
      </c>
    </row>
    <row r="17" spans="2:8" x14ac:dyDescent="0.3">
      <c r="B17" s="14" t="s">
        <v>11</v>
      </c>
      <c r="C17" s="11">
        <f>C30</f>
        <v>32080.547999999999</v>
      </c>
      <c r="D17" s="11">
        <f t="shared" ref="D17:G17" si="5">D30</f>
        <v>32080.547999999999</v>
      </c>
      <c r="E17" s="11">
        <f t="shared" si="5"/>
        <v>32080.547999999999</v>
      </c>
      <c r="F17" s="11">
        <f t="shared" si="5"/>
        <v>32080.547999999999</v>
      </c>
      <c r="G17" s="11">
        <f t="shared" si="5"/>
        <v>32080.547999999999</v>
      </c>
      <c r="H17" s="12">
        <f t="shared" si="1"/>
        <v>160402.74</v>
      </c>
    </row>
    <row r="18" spans="2:8" ht="16.2" x14ac:dyDescent="0.3">
      <c r="B18" s="14" t="s">
        <v>32</v>
      </c>
      <c r="C18" s="11">
        <f>C36+C38</f>
        <v>82900</v>
      </c>
      <c r="D18" s="11">
        <f t="shared" ref="D18:G18" si="6">D36+D38</f>
        <v>84440</v>
      </c>
      <c r="E18" s="11">
        <f t="shared" si="6"/>
        <v>81425.399999999994</v>
      </c>
      <c r="F18" s="11">
        <f t="shared" si="6"/>
        <v>83011.907999999996</v>
      </c>
      <c r="G18" s="11">
        <f t="shared" si="6"/>
        <v>84630.146160000004</v>
      </c>
      <c r="H18" s="12">
        <f t="shared" si="1"/>
        <v>416407.45415999996</v>
      </c>
    </row>
    <row r="19" spans="2:8" x14ac:dyDescent="0.3">
      <c r="B19" s="28" t="s">
        <v>36</v>
      </c>
      <c r="C19" s="29">
        <f t="shared" ref="C19:G19" si="7">SUM(C20+C21+C22)</f>
        <v>17510.786666666667</v>
      </c>
      <c r="D19" s="29">
        <f t="shared" si="7"/>
        <v>16886</v>
      </c>
      <c r="E19" s="29">
        <f t="shared" si="7"/>
        <v>17199.48</v>
      </c>
      <c r="F19" s="29">
        <f t="shared" si="7"/>
        <v>17531.349600000001</v>
      </c>
      <c r="G19" s="29">
        <f t="shared" si="7"/>
        <v>17869.735392000002</v>
      </c>
      <c r="H19" s="30">
        <f t="shared" si="1"/>
        <v>86997.351658666666</v>
      </c>
    </row>
    <row r="20" spans="2:8" x14ac:dyDescent="0.3">
      <c r="B20" s="14" t="s">
        <v>33</v>
      </c>
      <c r="C20" s="11"/>
      <c r="D20" s="11"/>
      <c r="E20" s="11"/>
      <c r="F20" s="11"/>
      <c r="G20" s="11"/>
      <c r="H20" s="12">
        <f t="shared" si="1"/>
        <v>0</v>
      </c>
    </row>
    <row r="21" spans="2:8" x14ac:dyDescent="0.3">
      <c r="B21" s="14" t="s">
        <v>34</v>
      </c>
      <c r="C21" s="11"/>
      <c r="D21" s="11"/>
      <c r="E21" s="11"/>
      <c r="F21" s="11"/>
      <c r="G21" s="11"/>
      <c r="H21" s="12">
        <f t="shared" si="1"/>
        <v>0</v>
      </c>
    </row>
    <row r="22" spans="2:8" ht="16.8" thickBot="1" x14ac:dyDescent="0.35">
      <c r="B22" s="15" t="s">
        <v>35</v>
      </c>
      <c r="C22" s="16">
        <f>C35</f>
        <v>17510.786666666667</v>
      </c>
      <c r="D22" s="16">
        <f t="shared" ref="D22:G22" si="8">D35</f>
        <v>16886</v>
      </c>
      <c r="E22" s="16">
        <f t="shared" si="8"/>
        <v>17199.48</v>
      </c>
      <c r="F22" s="16">
        <f t="shared" si="8"/>
        <v>17531.349600000001</v>
      </c>
      <c r="G22" s="16">
        <f t="shared" si="8"/>
        <v>17869.735392000002</v>
      </c>
      <c r="H22" s="17">
        <f t="shared" si="1"/>
        <v>86997.351658666666</v>
      </c>
    </row>
    <row r="23" spans="2:8" ht="5.0999999999999996" customHeight="1" thickBot="1" x14ac:dyDescent="0.35"/>
    <row r="24" spans="2:8" x14ac:dyDescent="0.3">
      <c r="B24" s="181" t="s">
        <v>40</v>
      </c>
      <c r="C24" s="34">
        <v>2022</v>
      </c>
      <c r="D24" s="34">
        <v>2023</v>
      </c>
      <c r="E24" s="34">
        <v>2024</v>
      </c>
      <c r="F24" s="34">
        <v>2025</v>
      </c>
      <c r="G24" s="34">
        <v>2026</v>
      </c>
      <c r="H24" s="35" t="s">
        <v>2</v>
      </c>
    </row>
    <row r="25" spans="2:8" x14ac:dyDescent="0.3">
      <c r="B25" s="182"/>
      <c r="C25" s="26">
        <f>SUM(C26+C30+C34)</f>
        <v>135641.33466666666</v>
      </c>
      <c r="D25" s="26">
        <f t="shared" ref="D25:G25" si="9">SUM(D26+D30+D34)</f>
        <v>145406.54800000001</v>
      </c>
      <c r="E25" s="26">
        <f t="shared" si="9"/>
        <v>130705.42799999999</v>
      </c>
      <c r="F25" s="26">
        <f t="shared" si="9"/>
        <v>132623.80559999999</v>
      </c>
      <c r="G25" s="26">
        <f t="shared" si="9"/>
        <v>134580.42955200002</v>
      </c>
      <c r="H25" s="27">
        <f>SUM(C25+D25+E25+F25+G25)</f>
        <v>678957.54581866658</v>
      </c>
    </row>
    <row r="26" spans="2:8" x14ac:dyDescent="0.3">
      <c r="B26" s="124" t="s">
        <v>38</v>
      </c>
      <c r="C26" s="125">
        <f>SUM(C27+C28+C29)</f>
        <v>3150</v>
      </c>
      <c r="D26" s="125">
        <f t="shared" ref="D26:G26" si="10">SUM(D27+D28+D29)</f>
        <v>12000</v>
      </c>
      <c r="E26" s="125">
        <f t="shared" si="10"/>
        <v>0</v>
      </c>
      <c r="F26" s="125">
        <f t="shared" si="10"/>
        <v>0</v>
      </c>
      <c r="G26" s="125">
        <f t="shared" si="10"/>
        <v>0</v>
      </c>
      <c r="H26" s="126">
        <f t="shared" ref="H26:H38" si="11">SUM(C26+D26+E26+F26+G26)</f>
        <v>15150</v>
      </c>
    </row>
    <row r="27" spans="2:8" x14ac:dyDescent="0.3">
      <c r="B27" s="119" t="s">
        <v>137</v>
      </c>
      <c r="C27" s="75"/>
      <c r="D27" s="75">
        <v>12000</v>
      </c>
      <c r="E27" s="75"/>
      <c r="F27" s="75"/>
      <c r="G27" s="75"/>
      <c r="H27" s="129">
        <f t="shared" si="11"/>
        <v>12000</v>
      </c>
    </row>
    <row r="28" spans="2:8" x14ac:dyDescent="0.3">
      <c r="B28" s="119" t="s">
        <v>138</v>
      </c>
      <c r="C28" s="75">
        <v>3150</v>
      </c>
      <c r="D28" s="75"/>
      <c r="E28" s="75"/>
      <c r="F28" s="75"/>
      <c r="G28" s="75"/>
      <c r="H28" s="129">
        <f t="shared" si="11"/>
        <v>3150</v>
      </c>
    </row>
    <row r="29" spans="2:8" x14ac:dyDescent="0.3">
      <c r="B29" s="119" t="s">
        <v>139</v>
      </c>
      <c r="C29" s="75"/>
      <c r="D29" s="75"/>
      <c r="E29" s="75"/>
      <c r="F29" s="75"/>
      <c r="G29" s="75"/>
      <c r="H29" s="129">
        <f t="shared" si="11"/>
        <v>0</v>
      </c>
    </row>
    <row r="30" spans="2:8" x14ac:dyDescent="0.3">
      <c r="B30" s="124" t="s">
        <v>39</v>
      </c>
      <c r="C30" s="125">
        <f t="shared" ref="C30:G30" si="12">SUM(C31+C32+C33)</f>
        <v>32080.547999999999</v>
      </c>
      <c r="D30" s="125">
        <f t="shared" si="12"/>
        <v>32080.547999999999</v>
      </c>
      <c r="E30" s="125">
        <f t="shared" si="12"/>
        <v>32080.547999999999</v>
      </c>
      <c r="F30" s="125">
        <f t="shared" si="12"/>
        <v>32080.547999999999</v>
      </c>
      <c r="G30" s="125">
        <f t="shared" si="12"/>
        <v>32080.547999999999</v>
      </c>
      <c r="H30" s="126">
        <f t="shared" si="11"/>
        <v>160402.74</v>
      </c>
    </row>
    <row r="31" spans="2:8" x14ac:dyDescent="0.3">
      <c r="B31" s="118" t="s">
        <v>140</v>
      </c>
      <c r="C31" s="122">
        <f>'[2]Sénégal 2022-2026'!$B$51</f>
        <v>11457.5</v>
      </c>
      <c r="D31" s="122">
        <f>'[2]Sénégal 2022-2026'!$C$51</f>
        <v>11457.5</v>
      </c>
      <c r="E31" s="122">
        <f>'[2]Sénégal 2022-2026'!$D$51</f>
        <v>11457.5</v>
      </c>
      <c r="F31" s="122">
        <f>'[2]Sénégal 2022-2026'!$E$51</f>
        <v>11457.5</v>
      </c>
      <c r="G31" s="122">
        <f>'[2]Sénégal 2022-2026'!$F$51</f>
        <v>11457.5</v>
      </c>
      <c r="H31" s="130">
        <f t="shared" si="11"/>
        <v>57287.5</v>
      </c>
    </row>
    <row r="32" spans="2:8" x14ac:dyDescent="0.3">
      <c r="B32" s="118" t="s">
        <v>141</v>
      </c>
      <c r="C32" s="122">
        <f>'[2]Sénégal 2022-2026'!$B$25</f>
        <v>1860</v>
      </c>
      <c r="D32" s="122">
        <f>'[2]Sénégal 2022-2026'!$C$25</f>
        <v>1860</v>
      </c>
      <c r="E32" s="122">
        <f>'[2]Sénégal 2022-2026'!$D$25</f>
        <v>1860</v>
      </c>
      <c r="F32" s="122">
        <f>'[2]Sénégal 2022-2026'!$E$25</f>
        <v>1860</v>
      </c>
      <c r="G32" s="122">
        <f>'[2]Sénégal 2022-2026'!$F$25</f>
        <v>1860</v>
      </c>
      <c r="H32" s="130">
        <f t="shared" si="11"/>
        <v>9300</v>
      </c>
    </row>
    <row r="33" spans="2:8" x14ac:dyDescent="0.3">
      <c r="B33" s="118" t="s">
        <v>139</v>
      </c>
      <c r="C33" s="122">
        <f>'[2]Sénégal 2022-2026'!$B$31+'[2]Sénégal 2022-2026'!$B$44</f>
        <v>18763.047999999999</v>
      </c>
      <c r="D33" s="122">
        <f>'[2]Sénégal 2022-2026'!$C$31+'[2]Sénégal 2022-2026'!$C$44</f>
        <v>18763.047999999999</v>
      </c>
      <c r="E33" s="122">
        <f>'[2]Sénégal 2022-2026'!$D$31+'[2]Sénégal 2022-2026'!$D$44</f>
        <v>18763.047999999999</v>
      </c>
      <c r="F33" s="122">
        <f>'[2]Sénégal 2022-2026'!$E$31+'[2]Sénégal 2022-2026'!$E$44</f>
        <v>18763.047999999999</v>
      </c>
      <c r="G33" s="122">
        <f>'[2]Sénégal 2022-2026'!$F$31+'[2]Sénégal 2022-2026'!$F$44</f>
        <v>18763.047999999999</v>
      </c>
      <c r="H33" s="130">
        <f t="shared" si="11"/>
        <v>93815.239999999991</v>
      </c>
    </row>
    <row r="34" spans="2:8" ht="16.2" x14ac:dyDescent="0.3">
      <c r="B34" s="124" t="s">
        <v>136</v>
      </c>
      <c r="C34" s="127">
        <f>SUM(C35+C36+C37+C38)</f>
        <v>100410.78666666667</v>
      </c>
      <c r="D34" s="127">
        <f t="shared" ref="D34:G34" si="13">SUM(D35+D36+D37+D38)</f>
        <v>101326</v>
      </c>
      <c r="E34" s="127">
        <f t="shared" si="13"/>
        <v>98624.87999999999</v>
      </c>
      <c r="F34" s="127">
        <f t="shared" si="13"/>
        <v>100543.2576</v>
      </c>
      <c r="G34" s="127">
        <f t="shared" si="13"/>
        <v>102499.88155200001</v>
      </c>
      <c r="H34" s="128">
        <f t="shared" si="11"/>
        <v>503404.8058186667</v>
      </c>
    </row>
    <row r="35" spans="2:8" ht="16.2" x14ac:dyDescent="0.3">
      <c r="B35" s="119" t="s">
        <v>143</v>
      </c>
      <c r="C35" s="122">
        <f>'[2]Sénégal 2022-2026'!$B$19</f>
        <v>17510.786666666667</v>
      </c>
      <c r="D35" s="122">
        <f>'[2]Sénégal 2022-2026'!$C$19</f>
        <v>16886</v>
      </c>
      <c r="E35" s="122">
        <f>'[2]Sénégal 2022-2026'!$D$19</f>
        <v>17199.48</v>
      </c>
      <c r="F35" s="122">
        <f>'[2]Sénégal 2022-2026'!$E$19</f>
        <v>17531.349600000001</v>
      </c>
      <c r="G35" s="122">
        <f>'[2]Sénégal 2022-2026'!$F$19</f>
        <v>17869.735392000002</v>
      </c>
      <c r="H35" s="130">
        <f t="shared" si="11"/>
        <v>86997.351658666666</v>
      </c>
    </row>
    <row r="36" spans="2:8" ht="16.2" x14ac:dyDescent="0.3">
      <c r="B36" s="120" t="s">
        <v>144</v>
      </c>
      <c r="C36" s="122">
        <f>'[2]Sénégal 2022-2026'!$B$9</f>
        <v>77000</v>
      </c>
      <c r="D36" s="122">
        <f>'[2]Sénégal 2022-2026'!$C$9</f>
        <v>78540</v>
      </c>
      <c r="E36" s="122">
        <f>'[2]Sénégal 2022-2026'!$D$9</f>
        <v>79325.399999999994</v>
      </c>
      <c r="F36" s="122">
        <f>'[2]Sénégal 2022-2026'!$E$9</f>
        <v>80911.907999999996</v>
      </c>
      <c r="G36" s="122">
        <f>'[2]Sénégal 2022-2026'!$F$9</f>
        <v>82530.146160000004</v>
      </c>
      <c r="H36" s="130">
        <f t="shared" si="11"/>
        <v>398307.45415999996</v>
      </c>
    </row>
    <row r="37" spans="2:8" ht="16.2" x14ac:dyDescent="0.3">
      <c r="B37" s="118" t="s">
        <v>145</v>
      </c>
      <c r="C37" s="122"/>
      <c r="D37" s="122"/>
      <c r="E37" s="122"/>
      <c r="F37" s="122"/>
      <c r="G37" s="122"/>
      <c r="H37" s="130">
        <f t="shared" si="11"/>
        <v>0</v>
      </c>
    </row>
    <row r="38" spans="2:8" ht="15" thickBot="1" x14ac:dyDescent="0.35">
      <c r="B38" s="121" t="s">
        <v>142</v>
      </c>
      <c r="C38" s="123">
        <f>'[2]Sénégal 2022-2026'!$B$12</f>
        <v>5900</v>
      </c>
      <c r="D38" s="123">
        <f>'[2]Sénégal 2022-2026'!$C$12</f>
        <v>5900</v>
      </c>
      <c r="E38" s="123">
        <f>'[2]Sénégal 2022-2026'!$D$12</f>
        <v>2100</v>
      </c>
      <c r="F38" s="123">
        <f>'[2]Sénégal 2022-2026'!$E$12</f>
        <v>2100</v>
      </c>
      <c r="G38" s="123">
        <f>'[2]Sénégal 2022-2026'!$F$12</f>
        <v>2100</v>
      </c>
      <c r="H38" s="131">
        <f t="shared" si="11"/>
        <v>18100</v>
      </c>
    </row>
    <row r="39" spans="2:8" ht="15" x14ac:dyDescent="0.3">
      <c r="B39" s="19" t="s">
        <v>12</v>
      </c>
    </row>
    <row r="40" spans="2:8" ht="5.0999999999999996" customHeight="1" x14ac:dyDescent="0.3"/>
  </sheetData>
  <mergeCells count="4">
    <mergeCell ref="B2:H2"/>
    <mergeCell ref="B3:H3"/>
    <mergeCell ref="B4:H4"/>
    <mergeCell ref="B24:B25"/>
  </mergeCell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showGridLines="0" workbookViewId="0">
      <selection activeCell="C8" sqref="C8"/>
    </sheetView>
  </sheetViews>
  <sheetFormatPr defaultColWidth="0" defaultRowHeight="14.4" zeroHeight="1" x14ac:dyDescent="0.3"/>
  <cols>
    <col min="1" max="1" width="1.6640625" customWidth="1"/>
    <col min="2" max="2" width="31.6640625" customWidth="1"/>
    <col min="3" max="8" width="15.33203125" customWidth="1"/>
    <col min="9" max="9" width="1.6640625" customWidth="1"/>
    <col min="10" max="16384" width="11.44140625" hidden="1"/>
  </cols>
  <sheetData>
    <row r="1" spans="2:8" ht="5.0999999999999996" customHeight="1" thickBot="1" x14ac:dyDescent="0.35"/>
    <row r="2" spans="2:8" ht="15" thickBot="1" x14ac:dyDescent="0.35">
      <c r="B2" s="132" t="s">
        <v>82</v>
      </c>
      <c r="C2" s="133"/>
      <c r="D2" s="133"/>
      <c r="E2" s="133"/>
      <c r="F2" s="133"/>
      <c r="G2" s="133"/>
      <c r="H2" s="134"/>
    </row>
    <row r="3" spans="2:8" ht="45" customHeight="1" thickBot="1" x14ac:dyDescent="0.35">
      <c r="B3" s="183" t="s">
        <v>101</v>
      </c>
      <c r="C3" s="184"/>
      <c r="D3" s="184"/>
      <c r="E3" s="184"/>
      <c r="F3" s="184"/>
      <c r="G3" s="184"/>
      <c r="H3" s="185"/>
    </row>
    <row r="4" spans="2:8" ht="5.0999999999999996" customHeight="1" thickBot="1" x14ac:dyDescent="0.35"/>
    <row r="5" spans="2:8" x14ac:dyDescent="0.3">
      <c r="B5" s="181" t="s">
        <v>40</v>
      </c>
      <c r="C5" s="34">
        <v>2022</v>
      </c>
      <c r="D5" s="34">
        <v>2023</v>
      </c>
      <c r="E5" s="34">
        <v>2024</v>
      </c>
      <c r="F5" s="34">
        <v>2025</v>
      </c>
      <c r="G5" s="34">
        <v>2026</v>
      </c>
      <c r="H5" s="35" t="s">
        <v>2</v>
      </c>
    </row>
    <row r="6" spans="2:8" x14ac:dyDescent="0.3">
      <c r="B6" s="182"/>
      <c r="C6" s="26">
        <f>C7+C8+C9+C10+C11+C12</f>
        <v>444463.93266666669</v>
      </c>
      <c r="D6" s="26">
        <f t="shared" ref="D6:G6" si="0">D7+D8+D9+D10+D11+D12</f>
        <v>462422.87160000001</v>
      </c>
      <c r="E6" s="26">
        <f t="shared" si="0"/>
        <v>450204.97761199996</v>
      </c>
      <c r="F6" s="26">
        <f t="shared" si="0"/>
        <v>456892.51047923998</v>
      </c>
      <c r="G6" s="26">
        <f t="shared" si="0"/>
        <v>463708.36833617487</v>
      </c>
      <c r="H6" s="27">
        <f>SUM(C6+D6+E6+F6+G6)</f>
        <v>2277692.6606940813</v>
      </c>
    </row>
    <row r="7" spans="2:8" x14ac:dyDescent="0.3">
      <c r="B7" s="90" t="s">
        <v>93</v>
      </c>
      <c r="C7" s="32"/>
      <c r="D7" s="32"/>
      <c r="E7" s="32"/>
      <c r="F7" s="32"/>
      <c r="G7" s="32"/>
      <c r="H7" s="32">
        <f t="shared" ref="H7:H12" si="1">SUM(C7+D7+E7+F7+G7)</f>
        <v>0</v>
      </c>
    </row>
    <row r="8" spans="2:8" x14ac:dyDescent="0.3">
      <c r="B8" s="37" t="s">
        <v>148</v>
      </c>
      <c r="C8" s="11">
        <f>'T4 - Coûts OpérationnelsOutcome'!C25</f>
        <v>147403.70000000001</v>
      </c>
      <c r="D8" s="11">
        <f>'T4 - Coûts OpérationnelsOutcome'!D25</f>
        <v>150141.79999999999</v>
      </c>
      <c r="E8" s="11">
        <f>'T4 - Coûts OpérationnelsOutcome'!E25</f>
        <v>152529.44400000002</v>
      </c>
      <c r="F8" s="11">
        <f>'T4 - Coûts OpérationnelsOutcome'!F25</f>
        <v>154962.37244000001</v>
      </c>
      <c r="G8" s="11">
        <f>'T4 - Coûts OpérationnelsOutcome'!G25</f>
        <v>157440.62632439999</v>
      </c>
      <c r="H8" s="11">
        <f>SUM(C8:G8)</f>
        <v>762477.94276439992</v>
      </c>
    </row>
    <row r="9" spans="2:8" x14ac:dyDescent="0.3">
      <c r="B9" s="38" t="s">
        <v>149</v>
      </c>
      <c r="C9" s="43">
        <f>'T4 - Coûts OpérationnelsOut M'!C25</f>
        <v>161418.89799999999</v>
      </c>
      <c r="D9" s="43">
        <f>'T4 - Coûts OpérationnelsOut M'!D25</f>
        <v>166874.52360000001</v>
      </c>
      <c r="E9" s="43">
        <f>'T4 - Coûts OpérationnelsOut M'!E25</f>
        <v>166970.10561199998</v>
      </c>
      <c r="F9" s="43">
        <f>'T4 - Coûts OpérationnelsOut M'!F25</f>
        <v>169306.33243924001</v>
      </c>
      <c r="G9" s="43">
        <f>'T4 - Coûts OpérationnelsOut M'!G25</f>
        <v>171687.31245977484</v>
      </c>
      <c r="H9" s="43">
        <f t="shared" si="1"/>
        <v>836257.17211101484</v>
      </c>
    </row>
    <row r="10" spans="2:8" x14ac:dyDescent="0.3">
      <c r="B10" s="37" t="s">
        <v>150</v>
      </c>
      <c r="C10" s="11">
        <f>'T4 - Coûts OpérationnelsOut S'!C25</f>
        <v>135641.33466666666</v>
      </c>
      <c r="D10" s="11">
        <f>'T4 - Coûts OpérationnelsOut S'!D25</f>
        <v>145406.54800000001</v>
      </c>
      <c r="E10" s="11">
        <f>'T4 - Coûts OpérationnelsOut S'!E25</f>
        <v>130705.42799999999</v>
      </c>
      <c r="F10" s="11">
        <f>'T4 - Coûts OpérationnelsOut S'!F25</f>
        <v>132623.80559999999</v>
      </c>
      <c r="G10" s="11">
        <f>'T4 - Coûts OpérationnelsOut S'!G25</f>
        <v>134580.42955200002</v>
      </c>
      <c r="H10" s="11">
        <f t="shared" si="1"/>
        <v>678957.54581866658</v>
      </c>
    </row>
    <row r="11" spans="2:8" x14ac:dyDescent="0.3">
      <c r="B11" s="38" t="s">
        <v>80</v>
      </c>
      <c r="C11" s="43"/>
      <c r="D11" s="43"/>
      <c r="E11" s="43"/>
      <c r="F11" s="43"/>
      <c r="G11" s="43"/>
      <c r="H11" s="43">
        <f t="shared" si="1"/>
        <v>0</v>
      </c>
    </row>
    <row r="12" spans="2:8" x14ac:dyDescent="0.3">
      <c r="B12" s="37" t="s">
        <v>81</v>
      </c>
      <c r="C12" s="11"/>
      <c r="D12" s="11"/>
      <c r="E12" s="11"/>
      <c r="F12" s="11"/>
      <c r="G12" s="11"/>
      <c r="H12" s="11">
        <f t="shared" si="1"/>
        <v>0</v>
      </c>
    </row>
    <row r="13" spans="2:8" ht="5.0999999999999996" customHeight="1" x14ac:dyDescent="0.3"/>
  </sheetData>
  <mergeCells count="3">
    <mergeCell ref="B2:H2"/>
    <mergeCell ref="B5:B6"/>
    <mergeCell ref="B3:H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3"/>
  <sheetViews>
    <sheetView showGridLines="0" workbookViewId="0">
      <selection activeCell="A12" sqref="A12:XFD16"/>
    </sheetView>
  </sheetViews>
  <sheetFormatPr defaultColWidth="0" defaultRowHeight="14.4" zeroHeight="1" x14ac:dyDescent="0.3"/>
  <cols>
    <col min="1" max="1" width="1.6640625" customWidth="1"/>
    <col min="2" max="2" width="4.5546875" customWidth="1"/>
    <col min="3" max="3" width="5.5546875" bestFit="1" customWidth="1"/>
    <col min="4" max="4" width="11.6640625" customWidth="1"/>
    <col min="5" max="5" width="3.6640625" bestFit="1" customWidth="1"/>
    <col min="6" max="6" width="21" bestFit="1" customWidth="1"/>
    <col min="7" max="12" width="16.6640625" customWidth="1"/>
    <col min="13" max="13" width="8.33203125" bestFit="1" customWidth="1"/>
    <col min="14" max="14" width="1.6640625" customWidth="1"/>
    <col min="15" max="16384" width="11.44140625" hidden="1"/>
  </cols>
  <sheetData>
    <row r="1" spans="2:13" ht="5.0999999999999996" customHeight="1" x14ac:dyDescent="0.3"/>
    <row r="2" spans="2:13" ht="15" thickBot="1" x14ac:dyDescent="0.35">
      <c r="B2" s="143" t="s">
        <v>78</v>
      </c>
      <c r="C2" s="143"/>
      <c r="D2" s="143"/>
      <c r="E2" s="143"/>
      <c r="F2" s="143"/>
      <c r="G2" s="143"/>
      <c r="H2" s="143"/>
      <c r="I2" s="143"/>
      <c r="J2" s="143"/>
      <c r="K2" s="143"/>
      <c r="L2" s="143"/>
      <c r="M2" s="143"/>
    </row>
    <row r="3" spans="2:13" ht="15" thickBot="1" x14ac:dyDescent="0.35">
      <c r="B3" s="132" t="s">
        <v>88</v>
      </c>
      <c r="C3" s="133"/>
      <c r="D3" s="133"/>
      <c r="E3" s="133"/>
      <c r="F3" s="133"/>
      <c r="G3" s="133"/>
      <c r="H3" s="133"/>
      <c r="I3" s="133"/>
      <c r="J3" s="133"/>
      <c r="K3" s="133"/>
      <c r="L3" s="133"/>
      <c r="M3" s="134"/>
    </row>
    <row r="4" spans="2:13" s="79" customFormat="1" ht="50.1" customHeight="1" thickBot="1" x14ac:dyDescent="0.35">
      <c r="B4" s="148" t="s">
        <v>96</v>
      </c>
      <c r="C4" s="149"/>
      <c r="D4" s="149"/>
      <c r="E4" s="149"/>
      <c r="F4" s="149"/>
      <c r="G4" s="149"/>
      <c r="H4" s="149"/>
      <c r="I4" s="149"/>
      <c r="J4" s="149"/>
      <c r="K4" s="149"/>
      <c r="L4" s="149"/>
      <c r="M4" s="150"/>
    </row>
    <row r="5" spans="2:13" ht="5.0999999999999996" customHeight="1" thickBot="1" x14ac:dyDescent="0.35"/>
    <row r="6" spans="2:13" x14ac:dyDescent="0.3">
      <c r="B6" s="169" t="s">
        <v>54</v>
      </c>
      <c r="C6" s="2" t="s">
        <v>55</v>
      </c>
      <c r="D6" s="2" t="s">
        <v>56</v>
      </c>
      <c r="E6" s="2" t="s">
        <v>57</v>
      </c>
      <c r="F6" s="2" t="s">
        <v>100</v>
      </c>
      <c r="G6" s="2">
        <v>2022</v>
      </c>
      <c r="H6" s="2">
        <v>2023</v>
      </c>
      <c r="I6" s="2">
        <v>2024</v>
      </c>
      <c r="J6" s="2">
        <v>205</v>
      </c>
      <c r="K6" s="2">
        <v>2026</v>
      </c>
      <c r="L6" s="2" t="s">
        <v>42</v>
      </c>
      <c r="M6" s="65" t="s">
        <v>77</v>
      </c>
    </row>
    <row r="7" spans="2:13" ht="15" customHeight="1" x14ac:dyDescent="0.3">
      <c r="B7" s="170"/>
      <c r="C7" s="154" t="s">
        <v>59</v>
      </c>
      <c r="D7" s="155" t="s">
        <v>97</v>
      </c>
      <c r="E7" s="206" t="s">
        <v>114</v>
      </c>
      <c r="F7" s="70" t="s">
        <v>83</v>
      </c>
      <c r="G7" s="11"/>
      <c r="H7" s="11"/>
      <c r="I7" s="11"/>
      <c r="J7" s="11"/>
      <c r="K7" s="11"/>
      <c r="L7" s="77">
        <f>SUM(G7+H7+I7+J7+K7)</f>
        <v>0</v>
      </c>
      <c r="M7" s="158"/>
    </row>
    <row r="8" spans="2:13" x14ac:dyDescent="0.3">
      <c r="B8" s="170"/>
      <c r="C8" s="154"/>
      <c r="D8" s="155"/>
      <c r="E8" s="207"/>
      <c r="F8" s="71" t="s">
        <v>84</v>
      </c>
      <c r="G8" s="11"/>
      <c r="H8" s="11"/>
      <c r="I8" s="11"/>
      <c r="J8" s="11"/>
      <c r="K8" s="11"/>
      <c r="L8" s="77">
        <f t="shared" ref="L8:L66" si="0">SUM(G8+H8+I8+J8+K8)</f>
        <v>0</v>
      </c>
      <c r="M8" s="158"/>
    </row>
    <row r="9" spans="2:13" x14ac:dyDescent="0.3">
      <c r="B9" s="170"/>
      <c r="C9" s="154"/>
      <c r="D9" s="155"/>
      <c r="E9" s="207"/>
      <c r="F9" s="72" t="s">
        <v>85</v>
      </c>
      <c r="G9" s="11"/>
      <c r="H9" s="11"/>
      <c r="I9" s="11"/>
      <c r="J9" s="11"/>
      <c r="K9" s="11"/>
      <c r="L9" s="77">
        <f t="shared" si="0"/>
        <v>0</v>
      </c>
      <c r="M9" s="158"/>
    </row>
    <row r="10" spans="2:13" x14ac:dyDescent="0.3">
      <c r="B10" s="170"/>
      <c r="C10" s="154"/>
      <c r="D10" s="155"/>
      <c r="E10" s="207"/>
      <c r="F10" s="73" t="s">
        <v>86</v>
      </c>
      <c r="G10" s="11"/>
      <c r="H10" s="11"/>
      <c r="I10" s="11"/>
      <c r="J10" s="11"/>
      <c r="K10" s="11"/>
      <c r="L10" s="77">
        <f t="shared" si="0"/>
        <v>0</v>
      </c>
      <c r="M10" s="158"/>
    </row>
    <row r="11" spans="2:13" x14ac:dyDescent="0.3">
      <c r="B11" s="170"/>
      <c r="C11" s="154"/>
      <c r="D11" s="155"/>
      <c r="E11" s="208"/>
      <c r="F11" s="58" t="s">
        <v>64</v>
      </c>
      <c r="G11" s="50">
        <f>SUM(G7+G8+G9+G10)</f>
        <v>0</v>
      </c>
      <c r="H11" s="50">
        <f>SUM(H7+H8+H9+H10)</f>
        <v>0</v>
      </c>
      <c r="I11" s="50">
        <f>SUM(I7+I8+I9+I10)</f>
        <v>0</v>
      </c>
      <c r="J11" s="50">
        <f>SUM(J7+J8+J9+J10)</f>
        <v>0</v>
      </c>
      <c r="K11" s="50">
        <f>SUM(K7+K8+K9+K10)</f>
        <v>0</v>
      </c>
      <c r="L11" s="50">
        <f t="shared" si="0"/>
        <v>0</v>
      </c>
      <c r="M11" s="158"/>
    </row>
    <row r="12" spans="2:13" x14ac:dyDescent="0.3">
      <c r="B12" s="170"/>
      <c r="C12" s="154" t="s">
        <v>59</v>
      </c>
      <c r="D12" s="155" t="s">
        <v>98</v>
      </c>
      <c r="E12" s="206" t="s">
        <v>112</v>
      </c>
      <c r="F12" s="70" t="s">
        <v>83</v>
      </c>
      <c r="G12" s="11"/>
      <c r="H12" s="11"/>
      <c r="I12" s="11"/>
      <c r="J12" s="11"/>
      <c r="K12" s="11"/>
      <c r="L12" s="77">
        <f t="shared" si="0"/>
        <v>0</v>
      </c>
      <c r="M12" s="158"/>
    </row>
    <row r="13" spans="2:13" x14ac:dyDescent="0.3">
      <c r="B13" s="170"/>
      <c r="C13" s="154"/>
      <c r="D13" s="155"/>
      <c r="E13" s="207"/>
      <c r="F13" s="71" t="s">
        <v>84</v>
      </c>
      <c r="G13" s="11"/>
      <c r="H13" s="11"/>
      <c r="I13" s="11"/>
      <c r="J13" s="11"/>
      <c r="K13" s="11"/>
      <c r="L13" s="77">
        <f t="shared" si="0"/>
        <v>0</v>
      </c>
      <c r="M13" s="158"/>
    </row>
    <row r="14" spans="2:13" x14ac:dyDescent="0.3">
      <c r="B14" s="170"/>
      <c r="C14" s="154"/>
      <c r="D14" s="155"/>
      <c r="E14" s="207"/>
      <c r="F14" s="72" t="s">
        <v>85</v>
      </c>
      <c r="G14" s="11"/>
      <c r="H14" s="11"/>
      <c r="I14" s="11"/>
      <c r="J14" s="11"/>
      <c r="K14" s="11"/>
      <c r="L14" s="77">
        <f t="shared" si="0"/>
        <v>0</v>
      </c>
      <c r="M14" s="158"/>
    </row>
    <row r="15" spans="2:13" x14ac:dyDescent="0.3">
      <c r="B15" s="170"/>
      <c r="C15" s="154"/>
      <c r="D15" s="155"/>
      <c r="E15" s="207"/>
      <c r="F15" s="73" t="s">
        <v>86</v>
      </c>
      <c r="G15" s="11"/>
      <c r="H15" s="11"/>
      <c r="I15" s="11"/>
      <c r="J15" s="11"/>
      <c r="K15" s="11"/>
      <c r="L15" s="77">
        <f t="shared" si="0"/>
        <v>0</v>
      </c>
      <c r="M15" s="158"/>
    </row>
    <row r="16" spans="2:13" x14ac:dyDescent="0.3">
      <c r="B16" s="170"/>
      <c r="C16" s="154"/>
      <c r="D16" s="155"/>
      <c r="E16" s="208"/>
      <c r="F16" s="59" t="s">
        <v>66</v>
      </c>
      <c r="G16" s="74">
        <f>SUM(G12+G13+G14+G15)</f>
        <v>0</v>
      </c>
      <c r="H16" s="74">
        <f>SUM(H12+H13+H14+H15)</f>
        <v>0</v>
      </c>
      <c r="I16" s="74">
        <f>SUM(I12+I13+I14+I15)</f>
        <v>0</v>
      </c>
      <c r="J16" s="74">
        <f>SUM(J12+J13+J14+J15)</f>
        <v>0</v>
      </c>
      <c r="K16" s="74">
        <f>SUM(K12+K13+K14+K15)</f>
        <v>0</v>
      </c>
      <c r="L16" s="74">
        <f t="shared" si="0"/>
        <v>0</v>
      </c>
      <c r="M16" s="158"/>
    </row>
    <row r="17" spans="2:13" ht="15" customHeight="1" x14ac:dyDescent="0.3">
      <c r="B17" s="170"/>
      <c r="C17" s="154"/>
      <c r="D17" s="155"/>
      <c r="E17" s="206" t="s">
        <v>115</v>
      </c>
      <c r="F17" s="70" t="s">
        <v>83</v>
      </c>
      <c r="G17" s="11"/>
      <c r="H17" s="11"/>
      <c r="I17" s="11"/>
      <c r="J17" s="11"/>
      <c r="K17" s="11"/>
      <c r="L17" s="77">
        <f t="shared" si="0"/>
        <v>0</v>
      </c>
      <c r="M17" s="158"/>
    </row>
    <row r="18" spans="2:13" x14ac:dyDescent="0.3">
      <c r="B18" s="170"/>
      <c r="C18" s="154"/>
      <c r="D18" s="155"/>
      <c r="E18" s="207"/>
      <c r="F18" s="71" t="s">
        <v>84</v>
      </c>
      <c r="G18" s="11"/>
      <c r="H18" s="11"/>
      <c r="I18" s="11"/>
      <c r="J18" s="11"/>
      <c r="K18" s="11"/>
      <c r="L18" s="77">
        <f t="shared" si="0"/>
        <v>0</v>
      </c>
      <c r="M18" s="158"/>
    </row>
    <row r="19" spans="2:13" x14ac:dyDescent="0.3">
      <c r="B19" s="170"/>
      <c r="C19" s="154"/>
      <c r="D19" s="155"/>
      <c r="E19" s="207"/>
      <c r="F19" s="72" t="s">
        <v>85</v>
      </c>
      <c r="G19" s="11"/>
      <c r="H19" s="11"/>
      <c r="I19" s="11"/>
      <c r="J19" s="11"/>
      <c r="K19" s="11"/>
      <c r="L19" s="77">
        <f t="shared" si="0"/>
        <v>0</v>
      </c>
      <c r="M19" s="158"/>
    </row>
    <row r="20" spans="2:13" x14ac:dyDescent="0.3">
      <c r="B20" s="170"/>
      <c r="C20" s="154"/>
      <c r="D20" s="155"/>
      <c r="E20" s="207"/>
      <c r="F20" s="73" t="s">
        <v>86</v>
      </c>
      <c r="G20" s="11"/>
      <c r="H20" s="11"/>
      <c r="I20" s="11"/>
      <c r="J20" s="11"/>
      <c r="K20" s="11"/>
      <c r="L20" s="77">
        <f t="shared" si="0"/>
        <v>0</v>
      </c>
      <c r="M20" s="158"/>
    </row>
    <row r="21" spans="2:13" x14ac:dyDescent="0.3">
      <c r="B21" s="170"/>
      <c r="C21" s="154"/>
      <c r="D21" s="155"/>
      <c r="E21" s="208"/>
      <c r="F21" s="59" t="s">
        <v>66</v>
      </c>
      <c r="G21" s="74">
        <f>SUM(G17+G18+G19+G20)</f>
        <v>0</v>
      </c>
      <c r="H21" s="74">
        <f>SUM(H17+H18+H19+H20)</f>
        <v>0</v>
      </c>
      <c r="I21" s="74">
        <f>SUM(I17+I18+I19+I20)</f>
        <v>0</v>
      </c>
      <c r="J21" s="74">
        <f>SUM(J17+J18+J19+J20)</f>
        <v>0</v>
      </c>
      <c r="K21" s="74">
        <f>SUM(K17+K18+K19+K20)</f>
        <v>0</v>
      </c>
      <c r="L21" s="74">
        <f t="shared" si="0"/>
        <v>0</v>
      </c>
      <c r="M21" s="158"/>
    </row>
    <row r="22" spans="2:13" x14ac:dyDescent="0.3">
      <c r="B22" s="170"/>
      <c r="C22" s="154"/>
      <c r="D22" s="155"/>
      <c r="E22" s="214" t="s">
        <v>64</v>
      </c>
      <c r="F22" s="70" t="s">
        <v>83</v>
      </c>
      <c r="G22" s="75">
        <f t="shared" ref="G22:K25" si="1">SUM(G12+G17)</f>
        <v>0</v>
      </c>
      <c r="H22" s="75">
        <f t="shared" si="1"/>
        <v>0</v>
      </c>
      <c r="I22" s="75">
        <f t="shared" si="1"/>
        <v>0</v>
      </c>
      <c r="J22" s="75">
        <f t="shared" si="1"/>
        <v>0</v>
      </c>
      <c r="K22" s="75">
        <f t="shared" si="1"/>
        <v>0</v>
      </c>
      <c r="L22" s="23">
        <f t="shared" si="0"/>
        <v>0</v>
      </c>
      <c r="M22" s="158"/>
    </row>
    <row r="23" spans="2:13" x14ac:dyDescent="0.3">
      <c r="B23" s="170"/>
      <c r="C23" s="154"/>
      <c r="D23" s="155"/>
      <c r="E23" s="214"/>
      <c r="F23" s="71" t="s">
        <v>84</v>
      </c>
      <c r="G23" s="75">
        <f t="shared" si="1"/>
        <v>0</v>
      </c>
      <c r="H23" s="75">
        <f t="shared" si="1"/>
        <v>0</v>
      </c>
      <c r="I23" s="75">
        <f t="shared" si="1"/>
        <v>0</v>
      </c>
      <c r="J23" s="75">
        <f t="shared" si="1"/>
        <v>0</v>
      </c>
      <c r="K23" s="75">
        <f t="shared" si="1"/>
        <v>0</v>
      </c>
      <c r="L23" s="23">
        <f t="shared" si="0"/>
        <v>0</v>
      </c>
      <c r="M23" s="158"/>
    </row>
    <row r="24" spans="2:13" x14ac:dyDescent="0.3">
      <c r="B24" s="170"/>
      <c r="C24" s="154"/>
      <c r="D24" s="155"/>
      <c r="E24" s="214"/>
      <c r="F24" s="72" t="s">
        <v>85</v>
      </c>
      <c r="G24" s="75">
        <f t="shared" si="1"/>
        <v>0</v>
      </c>
      <c r="H24" s="75">
        <f t="shared" si="1"/>
        <v>0</v>
      </c>
      <c r="I24" s="75">
        <f t="shared" si="1"/>
        <v>0</v>
      </c>
      <c r="J24" s="75">
        <f t="shared" si="1"/>
        <v>0</v>
      </c>
      <c r="K24" s="75">
        <f t="shared" si="1"/>
        <v>0</v>
      </c>
      <c r="L24" s="23">
        <f t="shared" si="0"/>
        <v>0</v>
      </c>
      <c r="M24" s="158"/>
    </row>
    <row r="25" spans="2:13" x14ac:dyDescent="0.3">
      <c r="B25" s="170"/>
      <c r="C25" s="154"/>
      <c r="D25" s="155"/>
      <c r="E25" s="214"/>
      <c r="F25" s="73" t="s">
        <v>86</v>
      </c>
      <c r="G25" s="75">
        <f t="shared" si="1"/>
        <v>0</v>
      </c>
      <c r="H25" s="75">
        <f t="shared" si="1"/>
        <v>0</v>
      </c>
      <c r="I25" s="75">
        <f t="shared" si="1"/>
        <v>0</v>
      </c>
      <c r="J25" s="75">
        <f t="shared" si="1"/>
        <v>0</v>
      </c>
      <c r="K25" s="75">
        <f t="shared" si="1"/>
        <v>0</v>
      </c>
      <c r="L25" s="23">
        <f t="shared" si="0"/>
        <v>0</v>
      </c>
      <c r="M25" s="158"/>
    </row>
    <row r="26" spans="2:13" x14ac:dyDescent="0.3">
      <c r="B26" s="170"/>
      <c r="C26" s="154"/>
      <c r="D26" s="155"/>
      <c r="E26" s="214"/>
      <c r="F26" s="58" t="s">
        <v>66</v>
      </c>
      <c r="G26" s="50">
        <f>SUM(G22+G23+G24+G25)</f>
        <v>0</v>
      </c>
      <c r="H26" s="50">
        <f>SUM(H22+H23+H24+H25)</f>
        <v>0</v>
      </c>
      <c r="I26" s="50">
        <f>SUM(I22+I23+I24+I25)</f>
        <v>0</v>
      </c>
      <c r="J26" s="50">
        <f>SUM(J22+J23+J24+J25)</f>
        <v>0</v>
      </c>
      <c r="K26" s="50">
        <f>SUM(K22+K23+K24+K25)</f>
        <v>0</v>
      </c>
      <c r="L26" s="50">
        <f t="shared" si="0"/>
        <v>0</v>
      </c>
      <c r="M26" s="158"/>
    </row>
    <row r="27" spans="2:13" x14ac:dyDescent="0.3">
      <c r="B27" s="170"/>
      <c r="C27" s="204" t="s">
        <v>67</v>
      </c>
      <c r="D27" s="204"/>
      <c r="E27" s="204"/>
      <c r="F27" s="70" t="s">
        <v>83</v>
      </c>
      <c r="G27" s="23">
        <f t="shared" ref="G27:K30" si="2">SUM(G7+G22)</f>
        <v>0</v>
      </c>
      <c r="H27" s="23">
        <f t="shared" si="2"/>
        <v>0</v>
      </c>
      <c r="I27" s="23">
        <f t="shared" si="2"/>
        <v>0</v>
      </c>
      <c r="J27" s="23">
        <f t="shared" si="2"/>
        <v>0</v>
      </c>
      <c r="K27" s="23">
        <f t="shared" si="2"/>
        <v>0</v>
      </c>
      <c r="L27" s="23">
        <f t="shared" si="0"/>
        <v>0</v>
      </c>
      <c r="M27" s="91" t="e">
        <f>L27/L57</f>
        <v>#DIV/0!</v>
      </c>
    </row>
    <row r="28" spans="2:13" x14ac:dyDescent="0.3">
      <c r="B28" s="170"/>
      <c r="C28" s="204"/>
      <c r="D28" s="204"/>
      <c r="E28" s="204"/>
      <c r="F28" s="71" t="s">
        <v>84</v>
      </c>
      <c r="G28" s="23">
        <f t="shared" si="2"/>
        <v>0</v>
      </c>
      <c r="H28" s="23">
        <f t="shared" si="2"/>
        <v>0</v>
      </c>
      <c r="I28" s="23">
        <f t="shared" si="2"/>
        <v>0</v>
      </c>
      <c r="J28" s="23">
        <f t="shared" si="2"/>
        <v>0</v>
      </c>
      <c r="K28" s="23">
        <f t="shared" si="2"/>
        <v>0</v>
      </c>
      <c r="L28" s="23">
        <f t="shared" si="0"/>
        <v>0</v>
      </c>
      <c r="M28" s="91" t="e">
        <f t="shared" ref="M28:M30" si="3">L28/L58</f>
        <v>#DIV/0!</v>
      </c>
    </row>
    <row r="29" spans="2:13" x14ac:dyDescent="0.3">
      <c r="B29" s="170"/>
      <c r="C29" s="204"/>
      <c r="D29" s="204"/>
      <c r="E29" s="204"/>
      <c r="F29" s="72" t="s">
        <v>85</v>
      </c>
      <c r="G29" s="23">
        <f t="shared" si="2"/>
        <v>0</v>
      </c>
      <c r="H29" s="23">
        <f t="shared" si="2"/>
        <v>0</v>
      </c>
      <c r="I29" s="23">
        <f t="shared" si="2"/>
        <v>0</v>
      </c>
      <c r="J29" s="23">
        <f t="shared" si="2"/>
        <v>0</v>
      </c>
      <c r="K29" s="23">
        <f t="shared" si="2"/>
        <v>0</v>
      </c>
      <c r="L29" s="23">
        <f t="shared" si="0"/>
        <v>0</v>
      </c>
      <c r="M29" s="91" t="e">
        <f t="shared" si="3"/>
        <v>#DIV/0!</v>
      </c>
    </row>
    <row r="30" spans="2:13" x14ac:dyDescent="0.3">
      <c r="B30" s="170"/>
      <c r="C30" s="204"/>
      <c r="D30" s="204"/>
      <c r="E30" s="204"/>
      <c r="F30" s="73" t="s">
        <v>86</v>
      </c>
      <c r="G30" s="23">
        <f t="shared" si="2"/>
        <v>0</v>
      </c>
      <c r="H30" s="23">
        <f t="shared" si="2"/>
        <v>0</v>
      </c>
      <c r="I30" s="23">
        <f t="shared" si="2"/>
        <v>0</v>
      </c>
      <c r="J30" s="23">
        <f t="shared" si="2"/>
        <v>0</v>
      </c>
      <c r="K30" s="23">
        <f t="shared" si="2"/>
        <v>0</v>
      </c>
      <c r="L30" s="23">
        <f t="shared" si="0"/>
        <v>0</v>
      </c>
      <c r="M30" s="91" t="e">
        <f t="shared" si="3"/>
        <v>#DIV/0!</v>
      </c>
    </row>
    <row r="31" spans="2:13" x14ac:dyDescent="0.3">
      <c r="B31" s="170"/>
      <c r="C31" s="204"/>
      <c r="D31" s="204"/>
      <c r="E31" s="204"/>
      <c r="F31" s="78" t="s">
        <v>66</v>
      </c>
      <c r="G31" s="61">
        <f>SUM(G27+G28+G29+G30)</f>
        <v>0</v>
      </c>
      <c r="H31" s="61">
        <f>SUM(H27+H28+H29+H30)</f>
        <v>0</v>
      </c>
      <c r="I31" s="61">
        <f>SUM(I27+I28+I29+I30)</f>
        <v>0</v>
      </c>
      <c r="J31" s="61">
        <f>SUM(J27+J28+J29+J30)</f>
        <v>0</v>
      </c>
      <c r="K31" s="61">
        <f>SUM(K27+K28+K29+K30)</f>
        <v>0</v>
      </c>
      <c r="L31" s="61">
        <f t="shared" si="0"/>
        <v>0</v>
      </c>
      <c r="M31" s="92" t="e">
        <f>L31/L61</f>
        <v>#DIV/0!</v>
      </c>
    </row>
    <row r="32" spans="2:13" ht="15" customHeight="1" x14ac:dyDescent="0.3">
      <c r="B32" s="170"/>
      <c r="C32" s="205" t="s">
        <v>107</v>
      </c>
      <c r="D32" s="155" t="s">
        <v>60</v>
      </c>
      <c r="E32" s="206" t="s">
        <v>116</v>
      </c>
      <c r="F32" s="70" t="s">
        <v>83</v>
      </c>
      <c r="G32" s="11"/>
      <c r="H32" s="11"/>
      <c r="I32" s="11"/>
      <c r="J32" s="11"/>
      <c r="K32" s="11"/>
      <c r="L32" s="77">
        <f t="shared" si="0"/>
        <v>0</v>
      </c>
      <c r="M32" s="158"/>
    </row>
    <row r="33" spans="2:13" x14ac:dyDescent="0.3">
      <c r="B33" s="170"/>
      <c r="C33" s="154"/>
      <c r="D33" s="155"/>
      <c r="E33" s="207"/>
      <c r="F33" s="71" t="s">
        <v>84</v>
      </c>
      <c r="G33" s="11"/>
      <c r="H33" s="11"/>
      <c r="I33" s="11"/>
      <c r="J33" s="11"/>
      <c r="K33" s="11"/>
      <c r="L33" s="77">
        <f t="shared" si="0"/>
        <v>0</v>
      </c>
      <c r="M33" s="158"/>
    </row>
    <row r="34" spans="2:13" x14ac:dyDescent="0.3">
      <c r="B34" s="170"/>
      <c r="C34" s="154"/>
      <c r="D34" s="155"/>
      <c r="E34" s="207"/>
      <c r="F34" s="72" t="s">
        <v>85</v>
      </c>
      <c r="G34" s="11"/>
      <c r="H34" s="11"/>
      <c r="I34" s="11"/>
      <c r="J34" s="11"/>
      <c r="K34" s="11"/>
      <c r="L34" s="77">
        <f t="shared" si="0"/>
        <v>0</v>
      </c>
      <c r="M34" s="158"/>
    </row>
    <row r="35" spans="2:13" x14ac:dyDescent="0.3">
      <c r="B35" s="170"/>
      <c r="C35" s="154"/>
      <c r="D35" s="155"/>
      <c r="E35" s="207"/>
      <c r="F35" s="73" t="s">
        <v>86</v>
      </c>
      <c r="G35" s="11"/>
      <c r="H35" s="11"/>
      <c r="I35" s="11"/>
      <c r="J35" s="11"/>
      <c r="K35" s="11"/>
      <c r="L35" s="77">
        <f t="shared" si="0"/>
        <v>0</v>
      </c>
      <c r="M35" s="158"/>
    </row>
    <row r="36" spans="2:13" x14ac:dyDescent="0.3">
      <c r="B36" s="170"/>
      <c r="C36" s="154"/>
      <c r="D36" s="155"/>
      <c r="E36" s="208"/>
      <c r="F36" s="58" t="s">
        <v>68</v>
      </c>
      <c r="G36" s="50">
        <f>SUM(G32+G33+G34+G35)</f>
        <v>0</v>
      </c>
      <c r="H36" s="50">
        <f>SUM(H32+H33+H34+H35)</f>
        <v>0</v>
      </c>
      <c r="I36" s="50">
        <f>SUM(I32+I33+I34+I35)</f>
        <v>0</v>
      </c>
      <c r="J36" s="50">
        <f>SUM(J32+J33+J34+J35)</f>
        <v>0</v>
      </c>
      <c r="K36" s="50">
        <f>SUM(K32+K33+K34+K35)</f>
        <v>0</v>
      </c>
      <c r="L36" s="50">
        <f t="shared" si="0"/>
        <v>0</v>
      </c>
      <c r="M36" s="158"/>
    </row>
    <row r="37" spans="2:13" ht="15" customHeight="1" x14ac:dyDescent="0.3">
      <c r="B37" s="170"/>
      <c r="C37" s="205" t="s">
        <v>107</v>
      </c>
      <c r="D37" s="155" t="s">
        <v>65</v>
      </c>
      <c r="E37" s="206" t="s">
        <v>117</v>
      </c>
      <c r="F37" s="70" t="s">
        <v>83</v>
      </c>
      <c r="G37" s="11"/>
      <c r="H37" s="11"/>
      <c r="I37" s="11"/>
      <c r="J37" s="11"/>
      <c r="K37" s="11"/>
      <c r="L37" s="77">
        <f t="shared" si="0"/>
        <v>0</v>
      </c>
      <c r="M37" s="158"/>
    </row>
    <row r="38" spans="2:13" x14ac:dyDescent="0.3">
      <c r="B38" s="170"/>
      <c r="C38" s="205"/>
      <c r="D38" s="155"/>
      <c r="E38" s="207"/>
      <c r="F38" s="71" t="s">
        <v>84</v>
      </c>
      <c r="G38" s="11"/>
      <c r="H38" s="11"/>
      <c r="I38" s="11"/>
      <c r="J38" s="11"/>
      <c r="K38" s="11"/>
      <c r="L38" s="77">
        <f t="shared" si="0"/>
        <v>0</v>
      </c>
      <c r="M38" s="158"/>
    </row>
    <row r="39" spans="2:13" x14ac:dyDescent="0.3">
      <c r="B39" s="170"/>
      <c r="C39" s="205"/>
      <c r="D39" s="155"/>
      <c r="E39" s="207"/>
      <c r="F39" s="72" t="s">
        <v>85</v>
      </c>
      <c r="G39" s="11"/>
      <c r="H39" s="11"/>
      <c r="I39" s="11"/>
      <c r="J39" s="11"/>
      <c r="K39" s="11"/>
      <c r="L39" s="77">
        <f t="shared" si="0"/>
        <v>0</v>
      </c>
      <c r="M39" s="158"/>
    </row>
    <row r="40" spans="2:13" x14ac:dyDescent="0.3">
      <c r="B40" s="170"/>
      <c r="C40" s="205"/>
      <c r="D40" s="155"/>
      <c r="E40" s="207"/>
      <c r="F40" s="73" t="s">
        <v>86</v>
      </c>
      <c r="G40" s="11"/>
      <c r="H40" s="11"/>
      <c r="I40" s="11"/>
      <c r="J40" s="11"/>
      <c r="K40" s="11"/>
      <c r="L40" s="77">
        <f t="shared" si="0"/>
        <v>0</v>
      </c>
      <c r="M40" s="158"/>
    </row>
    <row r="41" spans="2:13" x14ac:dyDescent="0.3">
      <c r="B41" s="170"/>
      <c r="C41" s="205"/>
      <c r="D41" s="155"/>
      <c r="E41" s="208"/>
      <c r="F41" s="41" t="s">
        <v>66</v>
      </c>
      <c r="G41" s="74">
        <f>SUM(G37+G38+G39+G40)</f>
        <v>0</v>
      </c>
      <c r="H41" s="74">
        <f>SUM(H37+H38+H39+H40)</f>
        <v>0</v>
      </c>
      <c r="I41" s="74">
        <f>SUM(I37+I38+I39+I40)</f>
        <v>0</v>
      </c>
      <c r="J41" s="74">
        <f>SUM(J37+J38+J39+J40)</f>
        <v>0</v>
      </c>
      <c r="K41" s="74">
        <f>SUM(K37+K38+K39+K40)</f>
        <v>0</v>
      </c>
      <c r="L41" s="74">
        <f t="shared" si="0"/>
        <v>0</v>
      </c>
      <c r="M41" s="158"/>
    </row>
    <row r="42" spans="2:13" ht="15" customHeight="1" x14ac:dyDescent="0.3">
      <c r="B42" s="170"/>
      <c r="C42" s="205"/>
      <c r="D42" s="155"/>
      <c r="E42" s="206" t="s">
        <v>118</v>
      </c>
      <c r="F42" s="70" t="s">
        <v>83</v>
      </c>
      <c r="G42" s="11"/>
      <c r="H42" s="11"/>
      <c r="I42" s="11"/>
      <c r="J42" s="11"/>
      <c r="K42" s="11"/>
      <c r="L42" s="77">
        <f t="shared" si="0"/>
        <v>0</v>
      </c>
      <c r="M42" s="158"/>
    </row>
    <row r="43" spans="2:13" x14ac:dyDescent="0.3">
      <c r="B43" s="170"/>
      <c r="C43" s="205"/>
      <c r="D43" s="155"/>
      <c r="E43" s="207"/>
      <c r="F43" s="71" t="s">
        <v>84</v>
      </c>
      <c r="G43" s="11"/>
      <c r="H43" s="11"/>
      <c r="I43" s="11"/>
      <c r="J43" s="11"/>
      <c r="K43" s="11"/>
      <c r="L43" s="77">
        <f t="shared" si="0"/>
        <v>0</v>
      </c>
      <c r="M43" s="158"/>
    </row>
    <row r="44" spans="2:13" x14ac:dyDescent="0.3">
      <c r="B44" s="170"/>
      <c r="C44" s="205"/>
      <c r="D44" s="155"/>
      <c r="E44" s="207"/>
      <c r="F44" s="72" t="s">
        <v>85</v>
      </c>
      <c r="G44" s="11"/>
      <c r="H44" s="11"/>
      <c r="I44" s="11"/>
      <c r="J44" s="11"/>
      <c r="K44" s="11"/>
      <c r="L44" s="77">
        <f t="shared" si="0"/>
        <v>0</v>
      </c>
      <c r="M44" s="158"/>
    </row>
    <row r="45" spans="2:13" x14ac:dyDescent="0.3">
      <c r="B45" s="170"/>
      <c r="C45" s="205"/>
      <c r="D45" s="155"/>
      <c r="E45" s="207"/>
      <c r="F45" s="73" t="s">
        <v>86</v>
      </c>
      <c r="G45" s="11"/>
      <c r="H45" s="11"/>
      <c r="I45" s="11"/>
      <c r="J45" s="11"/>
      <c r="K45" s="11"/>
      <c r="L45" s="77">
        <f t="shared" si="0"/>
        <v>0</v>
      </c>
      <c r="M45" s="158"/>
    </row>
    <row r="46" spans="2:13" x14ac:dyDescent="0.3">
      <c r="B46" s="170"/>
      <c r="C46" s="205"/>
      <c r="D46" s="155"/>
      <c r="E46" s="208"/>
      <c r="F46" s="41" t="s">
        <v>66</v>
      </c>
      <c r="G46" s="74">
        <f>SUM(G42+G43+G44+G45)</f>
        <v>0</v>
      </c>
      <c r="H46" s="74">
        <f>SUM(H42+H43+H44+H45)</f>
        <v>0</v>
      </c>
      <c r="I46" s="74">
        <f>SUM(I42+I43+I44+I45)</f>
        <v>0</v>
      </c>
      <c r="J46" s="74">
        <f>SUM(J42+J43+J44+J45)</f>
        <v>0</v>
      </c>
      <c r="K46" s="74">
        <f>SUM(K42+K43+K44+K45)</f>
        <v>0</v>
      </c>
      <c r="L46" s="74">
        <f t="shared" si="0"/>
        <v>0</v>
      </c>
      <c r="M46" s="158"/>
    </row>
    <row r="47" spans="2:13" x14ac:dyDescent="0.3">
      <c r="B47" s="170"/>
      <c r="C47" s="205"/>
      <c r="D47" s="155"/>
      <c r="E47" s="209" t="s">
        <v>113</v>
      </c>
      <c r="F47" s="70" t="s">
        <v>83</v>
      </c>
      <c r="G47" s="11">
        <f t="shared" ref="G47:K50" si="4">SUM(G37+G42)</f>
        <v>0</v>
      </c>
      <c r="H47" s="11">
        <f t="shared" si="4"/>
        <v>0</v>
      </c>
      <c r="I47" s="11">
        <f t="shared" si="4"/>
        <v>0</v>
      </c>
      <c r="J47" s="11">
        <f t="shared" si="4"/>
        <v>0</v>
      </c>
      <c r="K47" s="11">
        <f t="shared" si="4"/>
        <v>0</v>
      </c>
      <c r="L47" s="77">
        <f t="shared" si="0"/>
        <v>0</v>
      </c>
      <c r="M47" s="158"/>
    </row>
    <row r="48" spans="2:13" x14ac:dyDescent="0.3">
      <c r="B48" s="170"/>
      <c r="C48" s="205"/>
      <c r="D48" s="155"/>
      <c r="E48" s="210"/>
      <c r="F48" s="71" t="s">
        <v>84</v>
      </c>
      <c r="G48" s="11">
        <f t="shared" si="4"/>
        <v>0</v>
      </c>
      <c r="H48" s="11">
        <f t="shared" si="4"/>
        <v>0</v>
      </c>
      <c r="I48" s="11">
        <f t="shared" si="4"/>
        <v>0</v>
      </c>
      <c r="J48" s="11">
        <f t="shared" si="4"/>
        <v>0</v>
      </c>
      <c r="K48" s="11">
        <f t="shared" si="4"/>
        <v>0</v>
      </c>
      <c r="L48" s="77">
        <f t="shared" si="0"/>
        <v>0</v>
      </c>
      <c r="M48" s="158"/>
    </row>
    <row r="49" spans="2:13" x14ac:dyDescent="0.3">
      <c r="B49" s="170"/>
      <c r="C49" s="205"/>
      <c r="D49" s="155"/>
      <c r="E49" s="210"/>
      <c r="F49" s="72" t="s">
        <v>85</v>
      </c>
      <c r="G49" s="11">
        <f t="shared" si="4"/>
        <v>0</v>
      </c>
      <c r="H49" s="11">
        <f t="shared" si="4"/>
        <v>0</v>
      </c>
      <c r="I49" s="11">
        <f t="shared" si="4"/>
        <v>0</v>
      </c>
      <c r="J49" s="11">
        <f t="shared" si="4"/>
        <v>0</v>
      </c>
      <c r="K49" s="11">
        <f t="shared" si="4"/>
        <v>0</v>
      </c>
      <c r="L49" s="77">
        <f t="shared" si="0"/>
        <v>0</v>
      </c>
      <c r="M49" s="158"/>
    </row>
    <row r="50" spans="2:13" x14ac:dyDescent="0.3">
      <c r="B50" s="170"/>
      <c r="C50" s="205"/>
      <c r="D50" s="155"/>
      <c r="E50" s="210"/>
      <c r="F50" s="73" t="s">
        <v>86</v>
      </c>
      <c r="G50" s="11">
        <f t="shared" si="4"/>
        <v>0</v>
      </c>
      <c r="H50" s="11">
        <f t="shared" si="4"/>
        <v>0</v>
      </c>
      <c r="I50" s="11">
        <f t="shared" si="4"/>
        <v>0</v>
      </c>
      <c r="J50" s="11">
        <f t="shared" si="4"/>
        <v>0</v>
      </c>
      <c r="K50" s="11">
        <f t="shared" si="4"/>
        <v>0</v>
      </c>
      <c r="L50" s="77">
        <f t="shared" si="0"/>
        <v>0</v>
      </c>
      <c r="M50" s="158"/>
    </row>
    <row r="51" spans="2:13" x14ac:dyDescent="0.3">
      <c r="B51" s="170"/>
      <c r="C51" s="205"/>
      <c r="D51" s="155"/>
      <c r="E51" s="211"/>
      <c r="F51" s="58" t="s">
        <v>66</v>
      </c>
      <c r="G51" s="50">
        <f>SUM(G47+G48+G49+G50)</f>
        <v>0</v>
      </c>
      <c r="H51" s="50">
        <f>SUM(H47+H48+H49+H50)</f>
        <v>0</v>
      </c>
      <c r="I51" s="50">
        <f>SUM(I47+I48+I49+I50)</f>
        <v>0</v>
      </c>
      <c r="J51" s="50">
        <f>SUM(J47+J48+J49+J50)</f>
        <v>0</v>
      </c>
      <c r="K51" s="50">
        <f>SUM(K47+K48+K49+K50)</f>
        <v>0</v>
      </c>
      <c r="L51" s="50">
        <f t="shared" si="0"/>
        <v>0</v>
      </c>
      <c r="M51" s="158"/>
    </row>
    <row r="52" spans="2:13" x14ac:dyDescent="0.3">
      <c r="B52" s="170"/>
      <c r="C52" s="212" t="s">
        <v>87</v>
      </c>
      <c r="D52" s="204"/>
      <c r="E52" s="204"/>
      <c r="F52" s="70" t="s">
        <v>83</v>
      </c>
      <c r="G52" s="23">
        <f t="shared" ref="G52:K55" si="5">SUM(G32+G47)</f>
        <v>0</v>
      </c>
      <c r="H52" s="23">
        <f t="shared" si="5"/>
        <v>0</v>
      </c>
      <c r="I52" s="23">
        <f t="shared" si="5"/>
        <v>0</v>
      </c>
      <c r="J52" s="23">
        <f t="shared" si="5"/>
        <v>0</v>
      </c>
      <c r="K52" s="23">
        <f t="shared" si="5"/>
        <v>0</v>
      </c>
      <c r="L52" s="23">
        <f t="shared" si="0"/>
        <v>0</v>
      </c>
      <c r="M52" s="91" t="e">
        <f>L52/L57</f>
        <v>#DIV/0!</v>
      </c>
    </row>
    <row r="53" spans="2:13" x14ac:dyDescent="0.3">
      <c r="B53" s="170"/>
      <c r="C53" s="204"/>
      <c r="D53" s="204"/>
      <c r="E53" s="204"/>
      <c r="F53" s="71" t="s">
        <v>84</v>
      </c>
      <c r="G53" s="23">
        <f t="shared" si="5"/>
        <v>0</v>
      </c>
      <c r="H53" s="23">
        <f t="shared" si="5"/>
        <v>0</v>
      </c>
      <c r="I53" s="23">
        <f t="shared" si="5"/>
        <v>0</v>
      </c>
      <c r="J53" s="23">
        <f t="shared" si="5"/>
        <v>0</v>
      </c>
      <c r="K53" s="23">
        <f t="shared" si="5"/>
        <v>0</v>
      </c>
      <c r="L53" s="23">
        <f t="shared" si="0"/>
        <v>0</v>
      </c>
      <c r="M53" s="91" t="e">
        <f t="shared" ref="M53:M55" si="6">L53/L58</f>
        <v>#DIV/0!</v>
      </c>
    </row>
    <row r="54" spans="2:13" x14ac:dyDescent="0.3">
      <c r="B54" s="170"/>
      <c r="C54" s="204"/>
      <c r="D54" s="204"/>
      <c r="E54" s="204"/>
      <c r="F54" s="72" t="s">
        <v>85</v>
      </c>
      <c r="G54" s="23">
        <f t="shared" si="5"/>
        <v>0</v>
      </c>
      <c r="H54" s="23">
        <f t="shared" si="5"/>
        <v>0</v>
      </c>
      <c r="I54" s="23">
        <f t="shared" si="5"/>
        <v>0</v>
      </c>
      <c r="J54" s="23">
        <f t="shared" si="5"/>
        <v>0</v>
      </c>
      <c r="K54" s="23">
        <f t="shared" si="5"/>
        <v>0</v>
      </c>
      <c r="L54" s="23">
        <f t="shared" si="0"/>
        <v>0</v>
      </c>
      <c r="M54" s="91" t="e">
        <f t="shared" si="6"/>
        <v>#DIV/0!</v>
      </c>
    </row>
    <row r="55" spans="2:13" x14ac:dyDescent="0.3">
      <c r="B55" s="170"/>
      <c r="C55" s="204"/>
      <c r="D55" s="204"/>
      <c r="E55" s="204"/>
      <c r="F55" s="73" t="s">
        <v>86</v>
      </c>
      <c r="G55" s="23">
        <f t="shared" si="5"/>
        <v>0</v>
      </c>
      <c r="H55" s="23">
        <f t="shared" si="5"/>
        <v>0</v>
      </c>
      <c r="I55" s="23">
        <f t="shared" si="5"/>
        <v>0</v>
      </c>
      <c r="J55" s="23">
        <f t="shared" si="5"/>
        <v>0</v>
      </c>
      <c r="K55" s="23">
        <f t="shared" si="5"/>
        <v>0</v>
      </c>
      <c r="L55" s="23">
        <f t="shared" si="0"/>
        <v>0</v>
      </c>
      <c r="M55" s="91" t="e">
        <f t="shared" si="6"/>
        <v>#DIV/0!</v>
      </c>
    </row>
    <row r="56" spans="2:13" x14ac:dyDescent="0.3">
      <c r="B56" s="170"/>
      <c r="C56" s="204"/>
      <c r="D56" s="204"/>
      <c r="E56" s="204"/>
      <c r="F56" s="78" t="s">
        <v>66</v>
      </c>
      <c r="G56" s="61">
        <f>SUM(G52+G53+G54+G55)</f>
        <v>0</v>
      </c>
      <c r="H56" s="61">
        <f>SUM(H52+H53+H54+H55)</f>
        <v>0</v>
      </c>
      <c r="I56" s="61">
        <f>SUM(I52+I53+I54+I55)</f>
        <v>0</v>
      </c>
      <c r="J56" s="61">
        <f>SUM(J52+J53+J54+J55)</f>
        <v>0</v>
      </c>
      <c r="K56" s="61">
        <f>SUM(K52+K53+K54+K55)</f>
        <v>0</v>
      </c>
      <c r="L56" s="61">
        <f t="shared" si="0"/>
        <v>0</v>
      </c>
      <c r="M56" s="92" t="e">
        <f>L56/L61</f>
        <v>#DIV/0!</v>
      </c>
    </row>
    <row r="57" spans="2:13" x14ac:dyDescent="0.3">
      <c r="B57" s="170"/>
      <c r="C57" s="213" t="s">
        <v>71</v>
      </c>
      <c r="D57" s="213"/>
      <c r="E57" s="213"/>
      <c r="F57" s="70" t="s">
        <v>83</v>
      </c>
      <c r="G57" s="23">
        <f t="shared" ref="G57:K60" si="7">SUM(G27+G52)</f>
        <v>0</v>
      </c>
      <c r="H57" s="23">
        <f t="shared" si="7"/>
        <v>0</v>
      </c>
      <c r="I57" s="23">
        <f t="shared" si="7"/>
        <v>0</v>
      </c>
      <c r="J57" s="23">
        <f t="shared" si="7"/>
        <v>0</v>
      </c>
      <c r="K57" s="23">
        <f t="shared" si="7"/>
        <v>0</v>
      </c>
      <c r="L57" s="23">
        <f t="shared" si="0"/>
        <v>0</v>
      </c>
      <c r="M57" s="91" t="e">
        <f>L57/L77</f>
        <v>#DIV/0!</v>
      </c>
    </row>
    <row r="58" spans="2:13" x14ac:dyDescent="0.3">
      <c r="B58" s="170"/>
      <c r="C58" s="213"/>
      <c r="D58" s="213"/>
      <c r="E58" s="213"/>
      <c r="F58" s="71" t="s">
        <v>84</v>
      </c>
      <c r="G58" s="23">
        <f t="shared" si="7"/>
        <v>0</v>
      </c>
      <c r="H58" s="23">
        <f t="shared" si="7"/>
        <v>0</v>
      </c>
      <c r="I58" s="23">
        <f t="shared" si="7"/>
        <v>0</v>
      </c>
      <c r="J58" s="23">
        <f t="shared" si="7"/>
        <v>0</v>
      </c>
      <c r="K58" s="23">
        <f t="shared" si="7"/>
        <v>0</v>
      </c>
      <c r="L58" s="23">
        <f t="shared" si="0"/>
        <v>0</v>
      </c>
      <c r="M58" s="91" t="e">
        <f t="shared" ref="M58:M61" si="8">L58/L78</f>
        <v>#DIV/0!</v>
      </c>
    </row>
    <row r="59" spans="2:13" x14ac:dyDescent="0.3">
      <c r="B59" s="170"/>
      <c r="C59" s="213"/>
      <c r="D59" s="213"/>
      <c r="E59" s="213"/>
      <c r="F59" s="72" t="s">
        <v>85</v>
      </c>
      <c r="G59" s="23">
        <f t="shared" si="7"/>
        <v>0</v>
      </c>
      <c r="H59" s="23">
        <f t="shared" si="7"/>
        <v>0</v>
      </c>
      <c r="I59" s="23">
        <f t="shared" si="7"/>
        <v>0</v>
      </c>
      <c r="J59" s="23">
        <f t="shared" si="7"/>
        <v>0</v>
      </c>
      <c r="K59" s="23">
        <f t="shared" si="7"/>
        <v>0</v>
      </c>
      <c r="L59" s="23">
        <f t="shared" si="0"/>
        <v>0</v>
      </c>
      <c r="M59" s="91" t="e">
        <f t="shared" si="8"/>
        <v>#DIV/0!</v>
      </c>
    </row>
    <row r="60" spans="2:13" x14ac:dyDescent="0.3">
      <c r="B60" s="170"/>
      <c r="C60" s="213"/>
      <c r="D60" s="213"/>
      <c r="E60" s="213"/>
      <c r="F60" s="73" t="s">
        <v>86</v>
      </c>
      <c r="G60" s="23">
        <f t="shared" si="7"/>
        <v>0</v>
      </c>
      <c r="H60" s="23">
        <f t="shared" si="7"/>
        <v>0</v>
      </c>
      <c r="I60" s="23">
        <f t="shared" si="7"/>
        <v>0</v>
      </c>
      <c r="J60" s="23">
        <f t="shared" si="7"/>
        <v>0</v>
      </c>
      <c r="K60" s="23">
        <f t="shared" si="7"/>
        <v>0</v>
      </c>
      <c r="L60" s="23">
        <f t="shared" si="0"/>
        <v>0</v>
      </c>
      <c r="M60" s="91" t="e">
        <f t="shared" si="8"/>
        <v>#DIV/0!</v>
      </c>
    </row>
    <row r="61" spans="2:13" x14ac:dyDescent="0.3">
      <c r="B61" s="170"/>
      <c r="C61" s="213"/>
      <c r="D61" s="213"/>
      <c r="E61" s="213"/>
      <c r="F61" s="76" t="s">
        <v>2</v>
      </c>
      <c r="G61" s="26">
        <f>SUM(G57+G58+G59+G60)</f>
        <v>0</v>
      </c>
      <c r="H61" s="26">
        <f>SUM(H57+H58+H59+H60)</f>
        <v>0</v>
      </c>
      <c r="I61" s="26">
        <f>SUM(I57+I58+I59+I60)</f>
        <v>0</v>
      </c>
      <c r="J61" s="26">
        <f>SUM(J57+J58+J59+J60)</f>
        <v>0</v>
      </c>
      <c r="K61" s="26">
        <f>SUM(K57+K58+K59+K60)</f>
        <v>0</v>
      </c>
      <c r="L61" s="26">
        <f t="shared" si="0"/>
        <v>0</v>
      </c>
      <c r="M61" s="93" t="e">
        <f t="shared" si="8"/>
        <v>#DIV/0!</v>
      </c>
    </row>
    <row r="62" spans="2:13" ht="15" customHeight="1" x14ac:dyDescent="0.3">
      <c r="B62" s="146" t="s">
        <v>91</v>
      </c>
      <c r="C62" s="147"/>
      <c r="D62" s="191" t="s">
        <v>99</v>
      </c>
      <c r="E62" s="192"/>
      <c r="F62" s="80" t="s">
        <v>83</v>
      </c>
      <c r="G62" s="81"/>
      <c r="H62" s="81"/>
      <c r="I62" s="81"/>
      <c r="J62" s="81"/>
      <c r="K62" s="81"/>
      <c r="L62" s="87">
        <f t="shared" si="0"/>
        <v>0</v>
      </c>
      <c r="M62" s="94" t="e">
        <f>L62/L77</f>
        <v>#DIV/0!</v>
      </c>
    </row>
    <row r="63" spans="2:13" x14ac:dyDescent="0.3">
      <c r="B63" s="146"/>
      <c r="C63" s="147"/>
      <c r="D63" s="193"/>
      <c r="E63" s="194"/>
      <c r="F63" s="82" t="s">
        <v>84</v>
      </c>
      <c r="G63" s="81"/>
      <c r="H63" s="81"/>
      <c r="I63" s="81"/>
      <c r="J63" s="81"/>
      <c r="K63" s="81"/>
      <c r="L63" s="87">
        <f t="shared" si="0"/>
        <v>0</v>
      </c>
      <c r="M63" s="94" t="e">
        <f t="shared" ref="M63:M66" si="9">L63/L78</f>
        <v>#DIV/0!</v>
      </c>
    </row>
    <row r="64" spans="2:13" x14ac:dyDescent="0.3">
      <c r="B64" s="146"/>
      <c r="C64" s="147"/>
      <c r="D64" s="193"/>
      <c r="E64" s="194"/>
      <c r="F64" s="83" t="s">
        <v>85</v>
      </c>
      <c r="G64" s="81"/>
      <c r="H64" s="81"/>
      <c r="I64" s="81"/>
      <c r="J64" s="81"/>
      <c r="K64" s="81"/>
      <c r="L64" s="87">
        <f t="shared" si="0"/>
        <v>0</v>
      </c>
      <c r="M64" s="94" t="e">
        <f t="shared" si="9"/>
        <v>#DIV/0!</v>
      </c>
    </row>
    <row r="65" spans="2:13" x14ac:dyDescent="0.3">
      <c r="B65" s="146"/>
      <c r="C65" s="147"/>
      <c r="D65" s="193"/>
      <c r="E65" s="194"/>
      <c r="F65" s="84" t="s">
        <v>86</v>
      </c>
      <c r="G65" s="81"/>
      <c r="H65" s="81"/>
      <c r="I65" s="81"/>
      <c r="J65" s="81"/>
      <c r="K65" s="81"/>
      <c r="L65" s="87">
        <f t="shared" si="0"/>
        <v>0</v>
      </c>
      <c r="M65" s="94" t="e">
        <f t="shared" si="9"/>
        <v>#DIV/0!</v>
      </c>
    </row>
    <row r="66" spans="2:13" x14ac:dyDescent="0.3">
      <c r="B66" s="146"/>
      <c r="C66" s="147"/>
      <c r="D66" s="195"/>
      <c r="E66" s="196"/>
      <c r="F66" s="85" t="s">
        <v>66</v>
      </c>
      <c r="G66" s="86">
        <f>SUM(G62+G63+G64+G65)</f>
        <v>0</v>
      </c>
      <c r="H66" s="86">
        <f>SUM(H62+H63+H64+H65)</f>
        <v>0</v>
      </c>
      <c r="I66" s="86">
        <f>SUM(I62+I63+I64+I65)</f>
        <v>0</v>
      </c>
      <c r="J66" s="86">
        <f>SUM(J62+J63+J64+J65)</f>
        <v>0</v>
      </c>
      <c r="K66" s="86">
        <f>SUM(K62+K63+K64+K65)</f>
        <v>0</v>
      </c>
      <c r="L66" s="86">
        <f t="shared" si="0"/>
        <v>0</v>
      </c>
      <c r="M66" s="95" t="e">
        <f t="shared" si="9"/>
        <v>#DIV/0!</v>
      </c>
    </row>
    <row r="67" spans="2:13" x14ac:dyDescent="0.3">
      <c r="B67" s="146"/>
      <c r="C67" s="147"/>
      <c r="D67" s="197" t="s">
        <v>119</v>
      </c>
      <c r="E67" s="198"/>
      <c r="F67" s="80" t="s">
        <v>83</v>
      </c>
      <c r="G67" s="81"/>
      <c r="H67" s="81"/>
      <c r="I67" s="81"/>
      <c r="J67" s="81"/>
      <c r="K67" s="81"/>
      <c r="L67" s="87">
        <f t="shared" ref="L67:L75" si="10">SUM(G67+H67+I67+J67+K67)</f>
        <v>0</v>
      </c>
      <c r="M67" s="94" t="e">
        <f>L67/L77</f>
        <v>#DIV/0!</v>
      </c>
    </row>
    <row r="68" spans="2:13" x14ac:dyDescent="0.3">
      <c r="B68" s="146"/>
      <c r="C68" s="147"/>
      <c r="D68" s="199"/>
      <c r="E68" s="200"/>
      <c r="F68" s="82" t="s">
        <v>84</v>
      </c>
      <c r="G68" s="81"/>
      <c r="H68" s="81"/>
      <c r="I68" s="81"/>
      <c r="J68" s="81"/>
      <c r="K68" s="81"/>
      <c r="L68" s="87">
        <f t="shared" si="10"/>
        <v>0</v>
      </c>
      <c r="M68" s="94" t="e">
        <f t="shared" ref="M68:M70" si="11">L68/L78</f>
        <v>#DIV/0!</v>
      </c>
    </row>
    <row r="69" spans="2:13" x14ac:dyDescent="0.3">
      <c r="B69" s="146"/>
      <c r="C69" s="147"/>
      <c r="D69" s="199"/>
      <c r="E69" s="200"/>
      <c r="F69" s="83" t="s">
        <v>85</v>
      </c>
      <c r="G69" s="81"/>
      <c r="H69" s="81"/>
      <c r="I69" s="81"/>
      <c r="J69" s="81"/>
      <c r="K69" s="81"/>
      <c r="L69" s="87">
        <f t="shared" si="10"/>
        <v>0</v>
      </c>
      <c r="M69" s="94" t="e">
        <f t="shared" si="11"/>
        <v>#DIV/0!</v>
      </c>
    </row>
    <row r="70" spans="2:13" x14ac:dyDescent="0.3">
      <c r="B70" s="146"/>
      <c r="C70" s="147"/>
      <c r="D70" s="199"/>
      <c r="E70" s="200"/>
      <c r="F70" s="84" t="s">
        <v>86</v>
      </c>
      <c r="G70" s="81"/>
      <c r="H70" s="81"/>
      <c r="I70" s="81"/>
      <c r="J70" s="81"/>
      <c r="K70" s="81"/>
      <c r="L70" s="87">
        <f t="shared" si="10"/>
        <v>0</v>
      </c>
      <c r="M70" s="94" t="e">
        <f t="shared" si="11"/>
        <v>#DIV/0!</v>
      </c>
    </row>
    <row r="71" spans="2:13" x14ac:dyDescent="0.3">
      <c r="B71" s="146"/>
      <c r="C71" s="147"/>
      <c r="D71" s="201"/>
      <c r="E71" s="202"/>
      <c r="F71" s="85" t="s">
        <v>66</v>
      </c>
      <c r="G71" s="86">
        <f>SUM(G67+G68+G69+G70)</f>
        <v>0</v>
      </c>
      <c r="H71" s="86">
        <f>SUM(H67+H68+H69+H70)</f>
        <v>0</v>
      </c>
      <c r="I71" s="86">
        <f>SUM(I67+I68+I69+I70)</f>
        <v>0</v>
      </c>
      <c r="J71" s="86">
        <f>SUM(J67+J68+J69+J70)</f>
        <v>0</v>
      </c>
      <c r="K71" s="86">
        <f>SUM(K67+K68+K69+K70)</f>
        <v>0</v>
      </c>
      <c r="L71" s="86">
        <f t="shared" si="10"/>
        <v>0</v>
      </c>
      <c r="M71" s="95" t="e">
        <f>L71/L81</f>
        <v>#DIV/0!</v>
      </c>
    </row>
    <row r="72" spans="2:13" ht="15" customHeight="1" x14ac:dyDescent="0.3">
      <c r="B72" s="146"/>
      <c r="C72" s="147"/>
      <c r="D72" s="203" t="s">
        <v>90</v>
      </c>
      <c r="E72" s="203"/>
      <c r="F72" s="80" t="s">
        <v>83</v>
      </c>
      <c r="G72" s="81">
        <f>G62+G67</f>
        <v>0</v>
      </c>
      <c r="H72" s="81">
        <f t="shared" ref="H72:K72" si="12">H62+H67</f>
        <v>0</v>
      </c>
      <c r="I72" s="81">
        <f t="shared" si="12"/>
        <v>0</v>
      </c>
      <c r="J72" s="81">
        <f t="shared" si="12"/>
        <v>0</v>
      </c>
      <c r="K72" s="81">
        <f t="shared" si="12"/>
        <v>0</v>
      </c>
      <c r="L72" s="87">
        <f t="shared" si="10"/>
        <v>0</v>
      </c>
      <c r="M72" s="158"/>
    </row>
    <row r="73" spans="2:13" x14ac:dyDescent="0.3">
      <c r="B73" s="146"/>
      <c r="C73" s="147"/>
      <c r="D73" s="203"/>
      <c r="E73" s="203"/>
      <c r="F73" s="82" t="s">
        <v>84</v>
      </c>
      <c r="G73" s="81">
        <f t="shared" ref="G73:K73" si="13">G63+G68</f>
        <v>0</v>
      </c>
      <c r="H73" s="81">
        <f t="shared" si="13"/>
        <v>0</v>
      </c>
      <c r="I73" s="81">
        <f t="shared" si="13"/>
        <v>0</v>
      </c>
      <c r="J73" s="81">
        <f t="shared" si="13"/>
        <v>0</v>
      </c>
      <c r="K73" s="81">
        <f t="shared" si="13"/>
        <v>0</v>
      </c>
      <c r="L73" s="87">
        <f t="shared" si="10"/>
        <v>0</v>
      </c>
      <c r="M73" s="158"/>
    </row>
    <row r="74" spans="2:13" x14ac:dyDescent="0.3">
      <c r="B74" s="146"/>
      <c r="C74" s="147"/>
      <c r="D74" s="203"/>
      <c r="E74" s="203"/>
      <c r="F74" s="83" t="s">
        <v>85</v>
      </c>
      <c r="G74" s="81">
        <f t="shared" ref="G74:K74" si="14">G64+G69</f>
        <v>0</v>
      </c>
      <c r="H74" s="81">
        <f t="shared" si="14"/>
        <v>0</v>
      </c>
      <c r="I74" s="81">
        <f t="shared" si="14"/>
        <v>0</v>
      </c>
      <c r="J74" s="81">
        <f t="shared" si="14"/>
        <v>0</v>
      </c>
      <c r="K74" s="81">
        <f t="shared" si="14"/>
        <v>0</v>
      </c>
      <c r="L74" s="87">
        <f t="shared" si="10"/>
        <v>0</v>
      </c>
      <c r="M74" s="158"/>
    </row>
    <row r="75" spans="2:13" x14ac:dyDescent="0.3">
      <c r="B75" s="146"/>
      <c r="C75" s="147"/>
      <c r="D75" s="203"/>
      <c r="E75" s="203"/>
      <c r="F75" s="84" t="s">
        <v>86</v>
      </c>
      <c r="G75" s="81">
        <f t="shared" ref="G75:K75" si="15">G65+G70</f>
        <v>0</v>
      </c>
      <c r="H75" s="81">
        <f t="shared" si="15"/>
        <v>0</v>
      </c>
      <c r="I75" s="81">
        <f t="shared" si="15"/>
        <v>0</v>
      </c>
      <c r="J75" s="81">
        <f t="shared" si="15"/>
        <v>0</v>
      </c>
      <c r="K75" s="81">
        <f t="shared" si="15"/>
        <v>0</v>
      </c>
      <c r="L75" s="87">
        <f t="shared" si="10"/>
        <v>0</v>
      </c>
      <c r="M75" s="158"/>
    </row>
    <row r="76" spans="2:13" x14ac:dyDescent="0.3">
      <c r="B76" s="146"/>
      <c r="C76" s="147"/>
      <c r="D76" s="203"/>
      <c r="E76" s="203"/>
      <c r="F76" s="63" t="s">
        <v>2</v>
      </c>
      <c r="G76" s="5">
        <f t="shared" ref="G76:L76" si="16">SUM(G72+G73+G74+G75)</f>
        <v>0</v>
      </c>
      <c r="H76" s="5">
        <f t="shared" si="16"/>
        <v>0</v>
      </c>
      <c r="I76" s="5">
        <f t="shared" si="16"/>
        <v>0</v>
      </c>
      <c r="J76" s="5">
        <f t="shared" si="16"/>
        <v>0</v>
      </c>
      <c r="K76" s="5">
        <f t="shared" si="16"/>
        <v>0</v>
      </c>
      <c r="L76" s="5">
        <f t="shared" si="16"/>
        <v>0</v>
      </c>
      <c r="M76" s="158"/>
    </row>
    <row r="77" spans="2:13" x14ac:dyDescent="0.3">
      <c r="B77" s="186" t="s">
        <v>76</v>
      </c>
      <c r="C77" s="187"/>
      <c r="D77" s="187"/>
      <c r="E77" s="187"/>
      <c r="F77" s="70" t="s">
        <v>83</v>
      </c>
      <c r="G77" s="11">
        <f>G57+G72</f>
        <v>0</v>
      </c>
      <c r="H77" s="11">
        <f t="shared" ref="H77:K77" si="17">H57+H72</f>
        <v>0</v>
      </c>
      <c r="I77" s="11">
        <f t="shared" si="17"/>
        <v>0</v>
      </c>
      <c r="J77" s="11">
        <f t="shared" si="17"/>
        <v>0</v>
      </c>
      <c r="K77" s="11">
        <f t="shared" si="17"/>
        <v>0</v>
      </c>
      <c r="L77" s="77">
        <f>SUM(G77:K77)</f>
        <v>0</v>
      </c>
      <c r="M77" s="158"/>
    </row>
    <row r="78" spans="2:13" x14ac:dyDescent="0.3">
      <c r="B78" s="186"/>
      <c r="C78" s="187"/>
      <c r="D78" s="187"/>
      <c r="E78" s="187"/>
      <c r="F78" s="71" t="s">
        <v>84</v>
      </c>
      <c r="G78" s="11">
        <f t="shared" ref="G78:K78" si="18">G58+G73</f>
        <v>0</v>
      </c>
      <c r="H78" s="11">
        <f t="shared" si="18"/>
        <v>0</v>
      </c>
      <c r="I78" s="11">
        <f t="shared" si="18"/>
        <v>0</v>
      </c>
      <c r="J78" s="11">
        <f t="shared" si="18"/>
        <v>0</v>
      </c>
      <c r="K78" s="11">
        <f t="shared" si="18"/>
        <v>0</v>
      </c>
      <c r="L78" s="77">
        <f>SUM(G78:K78)</f>
        <v>0</v>
      </c>
      <c r="M78" s="158"/>
    </row>
    <row r="79" spans="2:13" x14ac:dyDescent="0.3">
      <c r="B79" s="186"/>
      <c r="C79" s="187"/>
      <c r="D79" s="187"/>
      <c r="E79" s="187"/>
      <c r="F79" s="72" t="s">
        <v>85</v>
      </c>
      <c r="G79" s="11">
        <f t="shared" ref="G79:K79" si="19">G59+G74</f>
        <v>0</v>
      </c>
      <c r="H79" s="11">
        <f t="shared" si="19"/>
        <v>0</v>
      </c>
      <c r="I79" s="11">
        <f t="shared" si="19"/>
        <v>0</v>
      </c>
      <c r="J79" s="11">
        <f t="shared" si="19"/>
        <v>0</v>
      </c>
      <c r="K79" s="11">
        <f t="shared" si="19"/>
        <v>0</v>
      </c>
      <c r="L79" s="77">
        <f>SUM(G79:K79)</f>
        <v>0</v>
      </c>
      <c r="M79" s="158"/>
    </row>
    <row r="80" spans="2:13" x14ac:dyDescent="0.3">
      <c r="B80" s="186"/>
      <c r="C80" s="187"/>
      <c r="D80" s="187"/>
      <c r="E80" s="187"/>
      <c r="F80" s="73" t="s">
        <v>86</v>
      </c>
      <c r="G80" s="11">
        <f t="shared" ref="G80:K80" si="20">G60+G75</f>
        <v>0</v>
      </c>
      <c r="H80" s="11">
        <f t="shared" si="20"/>
        <v>0</v>
      </c>
      <c r="I80" s="11">
        <f t="shared" si="20"/>
        <v>0</v>
      </c>
      <c r="J80" s="11">
        <f t="shared" si="20"/>
        <v>0</v>
      </c>
      <c r="K80" s="11">
        <f t="shared" si="20"/>
        <v>0</v>
      </c>
      <c r="L80" s="77">
        <f>SUM(G80:K80)</f>
        <v>0</v>
      </c>
      <c r="M80" s="158"/>
    </row>
    <row r="81" spans="2:13" ht="15" thickBot="1" x14ac:dyDescent="0.35">
      <c r="B81" s="188"/>
      <c r="C81" s="189"/>
      <c r="D81" s="189"/>
      <c r="E81" s="189"/>
      <c r="F81" s="88" t="s">
        <v>2</v>
      </c>
      <c r="G81" s="89">
        <f t="shared" ref="G81:L81" si="21">SUM(G77+G78+G79+G80)</f>
        <v>0</v>
      </c>
      <c r="H81" s="89">
        <f t="shared" si="21"/>
        <v>0</v>
      </c>
      <c r="I81" s="89">
        <f t="shared" si="21"/>
        <v>0</v>
      </c>
      <c r="J81" s="89">
        <f t="shared" si="21"/>
        <v>0</v>
      </c>
      <c r="K81" s="89">
        <f t="shared" si="21"/>
        <v>0</v>
      </c>
      <c r="L81" s="89">
        <f t="shared" si="21"/>
        <v>0</v>
      </c>
      <c r="M81" s="190"/>
    </row>
    <row r="82" spans="2:13" x14ac:dyDescent="0.3">
      <c r="D82" s="69" t="s">
        <v>79</v>
      </c>
    </row>
    <row r="83" spans="2:13" ht="5.0999999999999996" customHeight="1" x14ac:dyDescent="0.3"/>
  </sheetData>
  <mergeCells count="31">
    <mergeCell ref="C52:E56"/>
    <mergeCell ref="C57:E61"/>
    <mergeCell ref="D7:D11"/>
    <mergeCell ref="E7:E11"/>
    <mergeCell ref="C12:C26"/>
    <mergeCell ref="D12:D26"/>
    <mergeCell ref="E12:E16"/>
    <mergeCell ref="E17:E21"/>
    <mergeCell ref="E22:E26"/>
    <mergeCell ref="M7:M26"/>
    <mergeCell ref="B2:M2"/>
    <mergeCell ref="B4:M4"/>
    <mergeCell ref="M32:M51"/>
    <mergeCell ref="C27:E31"/>
    <mergeCell ref="C32:C36"/>
    <mergeCell ref="D32:D36"/>
    <mergeCell ref="E32:E36"/>
    <mergeCell ref="C37:C51"/>
    <mergeCell ref="D37:D51"/>
    <mergeCell ref="E37:E41"/>
    <mergeCell ref="E42:E46"/>
    <mergeCell ref="E47:E51"/>
    <mergeCell ref="B3:M3"/>
    <mergeCell ref="B6:B61"/>
    <mergeCell ref="C7:C11"/>
    <mergeCell ref="B62:C76"/>
    <mergeCell ref="B77:E81"/>
    <mergeCell ref="M72:M81"/>
    <mergeCell ref="D62:E66"/>
    <mergeCell ref="D67:E71"/>
    <mergeCell ref="D72:E76"/>
  </mergeCells>
  <pageMargins left="0.7" right="0.7" top="0.75" bottom="0.75" header="0.3" footer="0.3"/>
  <pageSetup paperSize="9" orientation="portrait" r:id="rId1"/>
  <ignoredErrors>
    <ignoredError sqref="M52:M71"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showGridLines="0" workbookViewId="0">
      <selection activeCell="E10" sqref="E10"/>
    </sheetView>
  </sheetViews>
  <sheetFormatPr defaultColWidth="0" defaultRowHeight="14.4" zeroHeight="1" x14ac:dyDescent="0.3"/>
  <cols>
    <col min="1" max="1" width="1.6640625" customWidth="1"/>
    <col min="2" max="2" width="31.6640625" customWidth="1"/>
    <col min="3" max="8" width="15.33203125" customWidth="1"/>
    <col min="9" max="9" width="1.6640625" customWidth="1"/>
    <col min="10" max="16384" width="11.44140625" hidden="1"/>
  </cols>
  <sheetData>
    <row r="1" spans="2:8" ht="5.0999999999999996" customHeight="1" thickBot="1" x14ac:dyDescent="0.35"/>
    <row r="2" spans="2:8" ht="15" thickBot="1" x14ac:dyDescent="0.35">
      <c r="B2" s="132" t="s">
        <v>103</v>
      </c>
      <c r="C2" s="133"/>
      <c r="D2" s="133"/>
      <c r="E2" s="133"/>
      <c r="F2" s="133"/>
      <c r="G2" s="133"/>
      <c r="H2" s="134"/>
    </row>
    <row r="3" spans="2:8" ht="30" customHeight="1" thickBot="1" x14ac:dyDescent="0.35">
      <c r="B3" s="183" t="s">
        <v>102</v>
      </c>
      <c r="C3" s="184"/>
      <c r="D3" s="184"/>
      <c r="E3" s="184"/>
      <c r="F3" s="184"/>
      <c r="G3" s="184"/>
      <c r="H3" s="185"/>
    </row>
    <row r="4" spans="2:8" ht="5.0999999999999996" customHeight="1" thickBot="1" x14ac:dyDescent="0.35"/>
    <row r="5" spans="2:8" x14ac:dyDescent="0.3">
      <c r="B5" s="215" t="s">
        <v>40</v>
      </c>
      <c r="C5" s="34">
        <v>2022</v>
      </c>
      <c r="D5" s="34">
        <v>2023</v>
      </c>
      <c r="E5" s="34">
        <v>2024</v>
      </c>
      <c r="F5" s="34">
        <v>2025</v>
      </c>
      <c r="G5" s="34">
        <v>2026</v>
      </c>
      <c r="H5" s="35" t="s">
        <v>2</v>
      </c>
    </row>
    <row r="6" spans="2:8" x14ac:dyDescent="0.3">
      <c r="B6" s="216"/>
      <c r="C6" s="26">
        <f>C7+C8+C9+C10+C11+C12</f>
        <v>0</v>
      </c>
      <c r="D6" s="26">
        <f t="shared" ref="D6:G6" si="0">D7+D8+D9+D10+D11+D12</f>
        <v>0</v>
      </c>
      <c r="E6" s="26">
        <f t="shared" si="0"/>
        <v>0</v>
      </c>
      <c r="F6" s="26">
        <f t="shared" si="0"/>
        <v>0</v>
      </c>
      <c r="G6" s="26">
        <f t="shared" si="0"/>
        <v>0</v>
      </c>
      <c r="H6" s="27">
        <f>SUM(C6+D6+E6+F6+G6)</f>
        <v>0</v>
      </c>
    </row>
    <row r="7" spans="2:8" x14ac:dyDescent="0.3">
      <c r="B7" s="28" t="s">
        <v>24</v>
      </c>
      <c r="C7" s="29">
        <f>C8+C9+C10+C11</f>
        <v>0</v>
      </c>
      <c r="D7" s="29">
        <f t="shared" ref="D7:G7" si="1">D8+D9+D10+D11</f>
        <v>0</v>
      </c>
      <c r="E7" s="29">
        <f t="shared" si="1"/>
        <v>0</v>
      </c>
      <c r="F7" s="29">
        <f t="shared" si="1"/>
        <v>0</v>
      </c>
      <c r="G7" s="29">
        <f t="shared" si="1"/>
        <v>0</v>
      </c>
      <c r="H7" s="30">
        <f t="shared" ref="H7:H26" si="2">SUM(C7+D7+E7+F7+G7)</f>
        <v>0</v>
      </c>
    </row>
    <row r="8" spans="2:8" x14ac:dyDescent="0.3">
      <c r="B8" s="97" t="s">
        <v>83</v>
      </c>
      <c r="C8" s="11"/>
      <c r="D8" s="11"/>
      <c r="E8" s="11"/>
      <c r="F8" s="11"/>
      <c r="G8" s="11"/>
      <c r="H8" s="12">
        <f t="shared" si="2"/>
        <v>0</v>
      </c>
    </row>
    <row r="9" spans="2:8" x14ac:dyDescent="0.3">
      <c r="B9" s="99" t="s">
        <v>84</v>
      </c>
      <c r="C9" s="11"/>
      <c r="D9" s="11"/>
      <c r="E9" s="11"/>
      <c r="F9" s="11"/>
      <c r="G9" s="11"/>
      <c r="H9" s="12">
        <f t="shared" si="2"/>
        <v>0</v>
      </c>
    </row>
    <row r="10" spans="2:8" x14ac:dyDescent="0.3">
      <c r="B10" s="100" t="s">
        <v>85</v>
      </c>
      <c r="C10" s="11"/>
      <c r="D10" s="11"/>
      <c r="E10" s="11"/>
      <c r="F10" s="11"/>
      <c r="G10" s="11"/>
      <c r="H10" s="12">
        <f t="shared" si="2"/>
        <v>0</v>
      </c>
    </row>
    <row r="11" spans="2:8" x14ac:dyDescent="0.3">
      <c r="B11" s="102" t="s">
        <v>86</v>
      </c>
      <c r="C11" s="11"/>
      <c r="D11" s="11"/>
      <c r="E11" s="11"/>
      <c r="F11" s="11"/>
      <c r="G11" s="11"/>
      <c r="H11" s="12">
        <f t="shared" si="2"/>
        <v>0</v>
      </c>
    </row>
    <row r="12" spans="2:8" x14ac:dyDescent="0.3">
      <c r="B12" s="28" t="s">
        <v>28</v>
      </c>
      <c r="C12" s="29">
        <f t="shared" ref="C12:G12" si="3">C13+C14+C15+C16</f>
        <v>0</v>
      </c>
      <c r="D12" s="29">
        <f t="shared" si="3"/>
        <v>0</v>
      </c>
      <c r="E12" s="29">
        <f t="shared" si="3"/>
        <v>0</v>
      </c>
      <c r="F12" s="29">
        <f t="shared" si="3"/>
        <v>0</v>
      </c>
      <c r="G12" s="29">
        <f t="shared" si="3"/>
        <v>0</v>
      </c>
      <c r="H12" s="30">
        <f t="shared" si="2"/>
        <v>0</v>
      </c>
    </row>
    <row r="13" spans="2:8" x14ac:dyDescent="0.3">
      <c r="B13" s="97" t="s">
        <v>83</v>
      </c>
      <c r="C13" s="11"/>
      <c r="D13" s="11"/>
      <c r="E13" s="11"/>
      <c r="F13" s="11"/>
      <c r="G13" s="11"/>
      <c r="H13" s="12">
        <f t="shared" si="2"/>
        <v>0</v>
      </c>
    </row>
    <row r="14" spans="2:8" x14ac:dyDescent="0.3">
      <c r="B14" s="99" t="s">
        <v>84</v>
      </c>
      <c r="C14" s="11"/>
      <c r="D14" s="11"/>
      <c r="E14" s="11"/>
      <c r="F14" s="11"/>
      <c r="G14" s="11"/>
      <c r="H14" s="12">
        <f t="shared" si="2"/>
        <v>0</v>
      </c>
    </row>
    <row r="15" spans="2:8" x14ac:dyDescent="0.3">
      <c r="B15" s="100" t="s">
        <v>85</v>
      </c>
      <c r="C15" s="11"/>
      <c r="D15" s="11"/>
      <c r="E15" s="11"/>
      <c r="F15" s="11"/>
      <c r="G15" s="11"/>
      <c r="H15" s="12">
        <f t="shared" si="2"/>
        <v>0</v>
      </c>
    </row>
    <row r="16" spans="2:8" x14ac:dyDescent="0.3">
      <c r="B16" s="102" t="s">
        <v>86</v>
      </c>
      <c r="C16" s="11"/>
      <c r="D16" s="11"/>
      <c r="E16" s="11"/>
      <c r="F16" s="11"/>
      <c r="G16" s="11"/>
      <c r="H16" s="12">
        <f t="shared" si="2"/>
        <v>0</v>
      </c>
    </row>
    <row r="17" spans="2:8" x14ac:dyDescent="0.3">
      <c r="B17" s="28" t="s">
        <v>37</v>
      </c>
      <c r="C17" s="29">
        <f t="shared" ref="C17:G17" si="4">C18+C19+C20+C21</f>
        <v>0</v>
      </c>
      <c r="D17" s="29">
        <f t="shared" si="4"/>
        <v>0</v>
      </c>
      <c r="E17" s="29">
        <f t="shared" si="4"/>
        <v>0</v>
      </c>
      <c r="F17" s="29">
        <f t="shared" si="4"/>
        <v>0</v>
      </c>
      <c r="G17" s="29">
        <f t="shared" si="4"/>
        <v>0</v>
      </c>
      <c r="H17" s="30">
        <f t="shared" si="2"/>
        <v>0</v>
      </c>
    </row>
    <row r="18" spans="2:8" x14ac:dyDescent="0.3">
      <c r="B18" s="97" t="s">
        <v>83</v>
      </c>
      <c r="C18" s="11"/>
      <c r="D18" s="11"/>
      <c r="E18" s="11"/>
      <c r="F18" s="11"/>
      <c r="G18" s="11"/>
      <c r="H18" s="12">
        <f t="shared" si="2"/>
        <v>0</v>
      </c>
    </row>
    <row r="19" spans="2:8" x14ac:dyDescent="0.3">
      <c r="B19" s="99" t="s">
        <v>84</v>
      </c>
      <c r="C19" s="11"/>
      <c r="D19" s="11"/>
      <c r="E19" s="11"/>
      <c r="F19" s="11"/>
      <c r="G19" s="11"/>
      <c r="H19" s="12">
        <f t="shared" si="2"/>
        <v>0</v>
      </c>
    </row>
    <row r="20" spans="2:8" x14ac:dyDescent="0.3">
      <c r="B20" s="100" t="s">
        <v>85</v>
      </c>
      <c r="C20" s="11"/>
      <c r="D20" s="11"/>
      <c r="E20" s="11"/>
      <c r="F20" s="11"/>
      <c r="G20" s="11"/>
      <c r="H20" s="12">
        <f t="shared" si="2"/>
        <v>0</v>
      </c>
    </row>
    <row r="21" spans="2:8" x14ac:dyDescent="0.3">
      <c r="B21" s="102" t="s">
        <v>86</v>
      </c>
      <c r="C21" s="11"/>
      <c r="D21" s="11"/>
      <c r="E21" s="11"/>
      <c r="F21" s="11"/>
      <c r="G21" s="11"/>
      <c r="H21" s="12">
        <f t="shared" si="2"/>
        <v>0</v>
      </c>
    </row>
    <row r="22" spans="2:8" x14ac:dyDescent="0.3">
      <c r="B22" s="28" t="s">
        <v>36</v>
      </c>
      <c r="C22" s="29">
        <f t="shared" ref="C22:G22" si="5">C23+C24+C25+C26</f>
        <v>0</v>
      </c>
      <c r="D22" s="29">
        <f t="shared" si="5"/>
        <v>0</v>
      </c>
      <c r="E22" s="29">
        <f t="shared" si="5"/>
        <v>0</v>
      </c>
      <c r="F22" s="29">
        <f t="shared" si="5"/>
        <v>0</v>
      </c>
      <c r="G22" s="29">
        <f t="shared" si="5"/>
        <v>0</v>
      </c>
      <c r="H22" s="30">
        <f t="shared" si="2"/>
        <v>0</v>
      </c>
    </row>
    <row r="23" spans="2:8" x14ac:dyDescent="0.3">
      <c r="B23" s="97" t="s">
        <v>83</v>
      </c>
      <c r="C23" s="11"/>
      <c r="D23" s="11"/>
      <c r="E23" s="11"/>
      <c r="F23" s="11"/>
      <c r="G23" s="11"/>
      <c r="H23" s="12">
        <f t="shared" si="2"/>
        <v>0</v>
      </c>
    </row>
    <row r="24" spans="2:8" x14ac:dyDescent="0.3">
      <c r="B24" s="99" t="s">
        <v>84</v>
      </c>
      <c r="C24" s="11"/>
      <c r="D24" s="11"/>
      <c r="E24" s="11"/>
      <c r="F24" s="11"/>
      <c r="G24" s="11"/>
      <c r="H24" s="12">
        <f t="shared" si="2"/>
        <v>0</v>
      </c>
    </row>
    <row r="25" spans="2:8" x14ac:dyDescent="0.3">
      <c r="B25" s="100" t="s">
        <v>85</v>
      </c>
      <c r="C25" s="11"/>
      <c r="D25" s="11"/>
      <c r="E25" s="11"/>
      <c r="F25" s="11"/>
      <c r="G25" s="11"/>
      <c r="H25" s="12">
        <f t="shared" si="2"/>
        <v>0</v>
      </c>
    </row>
    <row r="26" spans="2:8" ht="15" thickBot="1" x14ac:dyDescent="0.35">
      <c r="B26" s="101" t="s">
        <v>86</v>
      </c>
      <c r="C26" s="16"/>
      <c r="D26" s="16"/>
      <c r="E26" s="16"/>
      <c r="F26" s="16"/>
      <c r="G26" s="16"/>
      <c r="H26" s="17">
        <f t="shared" si="2"/>
        <v>0</v>
      </c>
    </row>
    <row r="27" spans="2:8" ht="5.0999999999999996" customHeight="1" thickBot="1" x14ac:dyDescent="0.35"/>
    <row r="28" spans="2:8" x14ac:dyDescent="0.3">
      <c r="B28" s="181" t="s">
        <v>40</v>
      </c>
      <c r="C28" s="34">
        <v>2022</v>
      </c>
      <c r="D28" s="34">
        <v>2023</v>
      </c>
      <c r="E28" s="34">
        <v>2024</v>
      </c>
      <c r="F28" s="34">
        <v>2025</v>
      </c>
      <c r="G28" s="34">
        <v>2026</v>
      </c>
      <c r="H28" s="35" t="s">
        <v>2</v>
      </c>
    </row>
    <row r="29" spans="2:8" x14ac:dyDescent="0.3">
      <c r="B29" s="182"/>
      <c r="C29" s="26">
        <f t="shared" ref="C29:G29" si="6">C30+C31+C32+C33</f>
        <v>0</v>
      </c>
      <c r="D29" s="26">
        <f t="shared" si="6"/>
        <v>0</v>
      </c>
      <c r="E29" s="26">
        <f t="shared" si="6"/>
        <v>0</v>
      </c>
      <c r="F29" s="26">
        <f t="shared" si="6"/>
        <v>0</v>
      </c>
      <c r="G29" s="26">
        <f t="shared" si="6"/>
        <v>0</v>
      </c>
      <c r="H29" s="27">
        <f t="shared" ref="H29:H33" si="7">SUM(C29+D29+E29+F29+G29)</f>
        <v>0</v>
      </c>
    </row>
    <row r="30" spans="2:8" x14ac:dyDescent="0.3">
      <c r="B30" s="97" t="s">
        <v>83</v>
      </c>
      <c r="C30" s="96">
        <f>C8+C13+C18+C23</f>
        <v>0</v>
      </c>
      <c r="D30" s="96">
        <f t="shared" ref="D30:G30" si="8">D8+D13+D18+D23</f>
        <v>0</v>
      </c>
      <c r="E30" s="96">
        <f t="shared" si="8"/>
        <v>0</v>
      </c>
      <c r="F30" s="96">
        <f t="shared" si="8"/>
        <v>0</v>
      </c>
      <c r="G30" s="96">
        <f t="shared" si="8"/>
        <v>0</v>
      </c>
      <c r="H30" s="98">
        <f t="shared" si="7"/>
        <v>0</v>
      </c>
    </row>
    <row r="31" spans="2:8" x14ac:dyDescent="0.3">
      <c r="B31" s="99" t="s">
        <v>84</v>
      </c>
      <c r="C31" s="96">
        <f t="shared" ref="C31:G31" si="9">C9+C14+C19+C24</f>
        <v>0</v>
      </c>
      <c r="D31" s="96">
        <f t="shared" si="9"/>
        <v>0</v>
      </c>
      <c r="E31" s="96">
        <f t="shared" si="9"/>
        <v>0</v>
      </c>
      <c r="F31" s="96">
        <f t="shared" si="9"/>
        <v>0</v>
      </c>
      <c r="G31" s="96">
        <f t="shared" si="9"/>
        <v>0</v>
      </c>
      <c r="H31" s="98">
        <f t="shared" si="7"/>
        <v>0</v>
      </c>
    </row>
    <row r="32" spans="2:8" x14ac:dyDescent="0.3">
      <c r="B32" s="100" t="s">
        <v>85</v>
      </c>
      <c r="C32" s="96">
        <f t="shared" ref="C32:G32" si="10">C10+C15+C20+C25</f>
        <v>0</v>
      </c>
      <c r="D32" s="96">
        <f t="shared" si="10"/>
        <v>0</v>
      </c>
      <c r="E32" s="96">
        <f t="shared" si="10"/>
        <v>0</v>
      </c>
      <c r="F32" s="96">
        <f t="shared" si="10"/>
        <v>0</v>
      </c>
      <c r="G32" s="96">
        <f t="shared" si="10"/>
        <v>0</v>
      </c>
      <c r="H32" s="98">
        <f t="shared" si="7"/>
        <v>0</v>
      </c>
    </row>
    <row r="33" spans="2:8" ht="15" thickBot="1" x14ac:dyDescent="0.35">
      <c r="B33" s="101" t="s">
        <v>86</v>
      </c>
      <c r="C33" s="103">
        <f t="shared" ref="C33:G33" si="11">C11+C16+C21+C26</f>
        <v>0</v>
      </c>
      <c r="D33" s="103">
        <f t="shared" si="11"/>
        <v>0</v>
      </c>
      <c r="E33" s="103">
        <f t="shared" si="11"/>
        <v>0</v>
      </c>
      <c r="F33" s="103">
        <f t="shared" si="11"/>
        <v>0</v>
      </c>
      <c r="G33" s="103">
        <f t="shared" si="11"/>
        <v>0</v>
      </c>
      <c r="H33" s="104">
        <f t="shared" si="7"/>
        <v>0</v>
      </c>
    </row>
    <row r="34" spans="2:8" ht="5.0999999999999996" customHeight="1" x14ac:dyDescent="0.3"/>
  </sheetData>
  <mergeCells count="4">
    <mergeCell ref="B2:H2"/>
    <mergeCell ref="B3:H3"/>
    <mergeCell ref="B5:B6"/>
    <mergeCell ref="B28:B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0 - Calcul du Subside</vt:lpstr>
      <vt:lpstr>T1 - Synthèse du budget</vt:lpstr>
      <vt:lpstr>T2 - Coûts de GestionGlobalisés</vt:lpstr>
      <vt:lpstr>T4 - Coûts OpérationnelsOutcome</vt:lpstr>
      <vt:lpstr>T4 - Coûts OpérationnelsOut M</vt:lpstr>
      <vt:lpstr>T4 - Coûts OpérationnelsOut S</vt:lpstr>
      <vt:lpstr>T4.2 - Région-Pays</vt:lpstr>
      <vt:lpstr>T5 - Synthèse PG Commun</vt:lpstr>
      <vt:lpstr>T4.3 - OutcomePgCommun</vt:lpstr>
      <vt:lpstr>T3 - Coûts d'Administration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Aubry</dc:creator>
  <cp:lastModifiedBy>Adriaensen Laura - DGeo.3</cp:lastModifiedBy>
  <dcterms:created xsi:type="dcterms:W3CDTF">2020-06-26T12:31:43Z</dcterms:created>
  <dcterms:modified xsi:type="dcterms:W3CDTF">2022-07-07T13:00:12Z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dc1db8-2f64-468c-a02a-c7d04ea19826_Enabled">
    <vt:lpwstr>true</vt:lpwstr>
  </property>
  <property fmtid="{D5CDD505-2E9C-101B-9397-08002B2CF9AE}" pid="3" name="MSIP_Label_dddc1db8-2f64-468c-a02a-c7d04ea19826_SetDate">
    <vt:lpwstr>2022-07-07T12:59:45Z</vt:lpwstr>
  </property>
  <property fmtid="{D5CDD505-2E9C-101B-9397-08002B2CF9AE}" pid="4" name="MSIP_Label_dddc1db8-2f64-468c-a02a-c7d04ea19826_Method">
    <vt:lpwstr>Privileged</vt:lpwstr>
  </property>
  <property fmtid="{D5CDD505-2E9C-101B-9397-08002B2CF9AE}" pid="5" name="MSIP_Label_dddc1db8-2f64-468c-a02a-c7d04ea19826_Name">
    <vt:lpwstr>Non classifié - Niet geclassificeerd</vt:lpwstr>
  </property>
  <property fmtid="{D5CDD505-2E9C-101B-9397-08002B2CF9AE}" pid="6" name="MSIP_Label_dddc1db8-2f64-468c-a02a-c7d04ea19826_SiteId">
    <vt:lpwstr>80153b30-e434-429b-b41c-0d47f9deec42</vt:lpwstr>
  </property>
  <property fmtid="{D5CDD505-2E9C-101B-9397-08002B2CF9AE}" pid="7" name="MSIP_Label_dddc1db8-2f64-468c-a02a-c7d04ea19826_ActionId">
    <vt:lpwstr>fe44bcb0-4d1e-48fc-80e7-d2af38f882c1</vt:lpwstr>
  </property>
  <property fmtid="{D5CDD505-2E9C-101B-9397-08002B2CF9AE}" pid="8" name="MSIP_Label_dddc1db8-2f64-468c-a02a-c7d04ea19826_ContentBits">
    <vt:lpwstr>0</vt:lpwstr>
  </property>
</Properties>
</file>