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workbookProtection workbookPassword="CC3C" lockStructure="1"/>
  <bookViews>
    <workbookView xWindow="-12" yWindow="4440" windowWidth="16596" windowHeight="4488" firstSheet="8" activeTab="11"/>
  </bookViews>
  <sheets>
    <sheet name="landen" sheetId="12" state="hidden" r:id="rId1"/>
    <sheet name="CiblesStrat" sheetId="7" state="hidden" r:id="rId2"/>
    <sheet name="Introduction" sheetId="30" r:id="rId3"/>
    <sheet name="Score globale" sheetId="19" r:id="rId4"/>
    <sheet name="1. Efficience" sheetId="20" r:id="rId5"/>
    <sheet name="2. Efficacité" sheetId="21" r:id="rId6"/>
    <sheet name="3.  Pertinence" sheetId="22" r:id="rId7"/>
    <sheet name="4a.  Durabilité possible" sheetId="23" r:id="rId8"/>
    <sheet name="4b. Durabilité possible" sheetId="24" r:id="rId9"/>
    <sheet name="5.  Contribution au CSC" sheetId="25" r:id="rId10"/>
    <sheet name="6.  Thème transversal Genre" sheetId="26" r:id="rId11"/>
    <sheet name="7.  Thème transversal Environne" sheetId="27" r:id="rId12"/>
    <sheet name="listsNEW" sheetId="31" state="hidden" r:id="rId13"/>
    <sheet name="Références NL" sheetId="3" state="hidden" r:id="rId14"/>
    <sheet name="lists" sheetId="14" state="hidden" r:id="rId15"/>
    <sheet name="Références FR" sheetId="6" state="hidden" r:id="rId16"/>
    <sheet name="actors" sheetId="8" state="hidden" r:id="rId17"/>
    <sheet name="contr" sheetId="9" state="hidden" r:id="rId18"/>
    <sheet name="Sheet5" sheetId="11" state="hidden" r:id="rId19"/>
    <sheet name="ctrs-cibles" sheetId="13" state="hidden" r:id="rId20"/>
  </sheets>
  <externalReferences>
    <externalReference r:id="rId21"/>
    <externalReference r:id="rId22"/>
    <externalReference r:id="rId23"/>
    <externalReference r:id="rId24"/>
    <externalReference r:id="rId25"/>
    <externalReference r:id="rId26"/>
  </externalReferences>
  <definedNames>
    <definedName name="_xlnm._FilterDatabase" localSheetId="19" hidden="1">'ctrs-cibles'!$H$2:$H$192</definedName>
    <definedName name="_xlnm._FilterDatabase" localSheetId="0" hidden="1">landen!$A$1:$AJ$281</definedName>
    <definedName name="_xlnm._FilterDatabase" localSheetId="18" hidden="1">Sheet5!$A$1:$A$579</definedName>
    <definedName name="_Key1" hidden="1">#REF!</definedName>
    <definedName name="_Order1" hidden="1">255</definedName>
    <definedName name="_Sort" hidden="1">#REF!</definedName>
    <definedName name="actors">Table1014[#Headers]</definedName>
    <definedName name="actorsOLD">Table10[#Headers]</definedName>
    <definedName name="Cibles" localSheetId="12">INDEX([1]!Table12[#Data],,MATCH(GSK,listsNEW!GSKs,0))</definedName>
    <definedName name="Cibles">INDEX(Table12[],,MATCH(GSK,GSKs,0))</definedName>
    <definedName name="CO_van_actor">INDEX(Table1014[],,MATCH(Selected_actor,actors,0))</definedName>
    <definedName name="CO_van_actorOLD">INDEX(Table10[],,MATCH(Selected_actorOLD,actorsOLD,0))</definedName>
    <definedName name="ctrs">[2]countries!$C$4:$C$50</definedName>
    <definedName name="dlm_18">'[3]Par Intervention'!$M$5</definedName>
    <definedName name="dzh_18">'[3]Par Intervention'!$M$7</definedName>
    <definedName name="eff_18">'[3]Par Intervention'!$M$4</definedName>
    <definedName name="env_18">'[3]Par Intervention'!$M$10</definedName>
    <definedName name="gnd_18">'[3]Par Intervention'!$M$9</definedName>
    <definedName name="GSK">'[3]Par Intervention'!$F$7</definedName>
    <definedName name="gsk_18">'[3]Par Intervention'!$M$8</definedName>
    <definedName name="GSKs" localSheetId="12">[1]!Table12[#Headers]</definedName>
    <definedName name="GSKs">Table12[#Headers]</definedName>
    <definedName name="_xlnm.Print_Titles" localSheetId="3">'Score globale'!$1:$3</definedName>
    <definedName name="Klikken_om_te_selecteren">Cibles</definedName>
    <definedName name="poss_scores" localSheetId="12">'[1]Références NL'!$A$17:$A$21</definedName>
    <definedName name="poss_scores">'Références NL'!$A$17:$A$21</definedName>
    <definedName name="rel_18">'[3]Par Intervention'!$M$6</definedName>
    <definedName name="ScADZMa">'4a.  Durabilité possible'!$C$6</definedName>
    <definedName name="ScADZMb">'4a.  Durabilité possible'!$C$13</definedName>
    <definedName name="ScADZMc">'4a.  Durabilité possible'!$C$20</definedName>
    <definedName name="ScBDZMa">'4b. Durabilité possible'!$C$6</definedName>
    <definedName name="ScBDZMb">'4b. Durabilité possible'!$C$13</definedName>
    <definedName name="ScBDZMc">'4b. Durabilité possible'!$C$20</definedName>
    <definedName name="ScDLMTa">'2. Efficacité'!$C$6</definedName>
    <definedName name="ScDLMTb">'2. Efficacité'!$C$13</definedName>
    <definedName name="ScEFFa">'1. Efficience'!$C$6</definedName>
    <definedName name="ScEFFb">'1. Efficience'!$C$13</definedName>
    <definedName name="ScENVa">'7.  Thème transversal Environne'!$C$6</definedName>
    <definedName name="ScGNDa">'6.  Thème transversal Genre'!$C$6</definedName>
    <definedName name="ScGSKa">'5.  Contribution au CSC'!$C$6</definedName>
    <definedName name="ScGSKb">'5.  Contribution au CSC'!$C$13</definedName>
    <definedName name="ScRELa">'3.  Pertinence'!$C$6</definedName>
    <definedName name="Selected_actor">'Score globale'!$B$1</definedName>
    <definedName name="Selected_actorOLD">'Score globale'!$B$1</definedName>
    <definedName name="_xlnm.Print_Area" localSheetId="4">'1. Efficience'!$A$1:$C$19</definedName>
    <definedName name="_xlnm.Print_Area" localSheetId="5">'2. Efficacité'!$A$1:$C$19</definedName>
    <definedName name="_xlnm.Print_Area" localSheetId="6">'3.  Pertinence'!$A$1:$C$12</definedName>
    <definedName name="_xlnm.Print_Area" localSheetId="7">'4a.  Durabilité possible'!$A$1:$C$26</definedName>
    <definedName name="_xlnm.Print_Area" localSheetId="8">'4b. Durabilité possible'!$A$1:$C$26</definedName>
    <definedName name="_xlnm.Print_Area" localSheetId="9">'5.  Contribution au CSC'!$A$1:$C$19</definedName>
    <definedName name="_xlnm.Print_Area" localSheetId="10">'6.  Thème transversal Genre'!$A$1:$C$12</definedName>
    <definedName name="_xlnm.Print_Area" localSheetId="11">'7.  Thème transversal Environne'!$A$1:$C$12</definedName>
    <definedName name="_xlnm.Print_Area" localSheetId="3">'Score globale'!$A$1:$C$14</definedName>
  </definedNames>
  <calcPr calcId="145621"/>
</workbook>
</file>

<file path=xl/calcChain.xml><?xml version="1.0" encoding="utf-8"?>
<calcChain xmlns="http://schemas.openxmlformats.org/spreadsheetml/2006/main">
  <c r="O707" i="31" l="1"/>
  <c r="O706" i="31"/>
  <c r="O705" i="31"/>
  <c r="O704" i="31"/>
  <c r="O703" i="31"/>
  <c r="O702" i="31"/>
  <c r="O701" i="31"/>
  <c r="O700" i="31"/>
  <c r="O699" i="31"/>
  <c r="O698" i="31"/>
  <c r="O697" i="31"/>
  <c r="O696" i="31"/>
  <c r="O695" i="31"/>
  <c r="O694" i="31"/>
  <c r="O693" i="31"/>
  <c r="O692" i="31"/>
  <c r="O691" i="31"/>
  <c r="O690" i="31"/>
  <c r="O689" i="31"/>
  <c r="O688" i="31"/>
  <c r="O687" i="31"/>
  <c r="O686" i="31"/>
  <c r="O685" i="31"/>
  <c r="O684" i="31"/>
  <c r="O683" i="31"/>
  <c r="O682" i="31"/>
  <c r="O681" i="31"/>
  <c r="O680" i="31"/>
  <c r="O679" i="31"/>
  <c r="O678" i="31"/>
  <c r="O677" i="31"/>
  <c r="O676" i="31"/>
  <c r="O675" i="31"/>
  <c r="O674" i="31"/>
  <c r="O673" i="31"/>
  <c r="O672" i="31"/>
  <c r="O671" i="31"/>
  <c r="O670" i="31"/>
  <c r="O669" i="31"/>
  <c r="O668" i="31"/>
  <c r="O667" i="31"/>
  <c r="O666" i="31"/>
  <c r="O665" i="31"/>
  <c r="O664" i="31"/>
  <c r="O663" i="31"/>
  <c r="O662" i="31"/>
  <c r="O661" i="31"/>
  <c r="O660" i="31"/>
  <c r="O659" i="31"/>
  <c r="O658" i="31"/>
  <c r="O657" i="31"/>
  <c r="O656" i="31"/>
  <c r="O655" i="31"/>
  <c r="O654" i="31"/>
  <c r="O653" i="31"/>
  <c r="O652" i="31"/>
  <c r="O651" i="31"/>
  <c r="O650" i="31"/>
  <c r="O649" i="31"/>
  <c r="O648" i="31"/>
  <c r="O647" i="31"/>
  <c r="O646" i="31"/>
  <c r="O645" i="31"/>
  <c r="O644" i="31"/>
  <c r="O643" i="31"/>
  <c r="O642" i="31"/>
  <c r="O641" i="31"/>
  <c r="O640" i="31"/>
  <c r="O639" i="31"/>
  <c r="O638" i="31"/>
  <c r="O637" i="31"/>
  <c r="O636" i="31"/>
  <c r="O635" i="31"/>
  <c r="O634" i="31"/>
  <c r="O633" i="31"/>
  <c r="O632" i="31"/>
  <c r="O631" i="31"/>
  <c r="O630" i="31"/>
  <c r="O629" i="31"/>
  <c r="O628" i="31"/>
  <c r="O627" i="31"/>
  <c r="O626" i="31"/>
  <c r="O625" i="31"/>
  <c r="O624" i="31"/>
  <c r="O623" i="31"/>
  <c r="O622" i="31"/>
  <c r="O621" i="31"/>
  <c r="O620" i="31"/>
  <c r="O619" i="31"/>
  <c r="O618" i="31"/>
  <c r="O617" i="31"/>
  <c r="O616" i="31"/>
  <c r="O615" i="31"/>
  <c r="O614" i="31"/>
  <c r="O613" i="31"/>
  <c r="O612" i="31"/>
  <c r="O611" i="31"/>
  <c r="O610" i="31"/>
  <c r="O609" i="31"/>
  <c r="O608" i="31"/>
  <c r="O607" i="31"/>
  <c r="O606" i="31"/>
  <c r="O605" i="31"/>
  <c r="O604" i="31"/>
  <c r="O603" i="31"/>
  <c r="O602" i="31"/>
  <c r="O601" i="31"/>
  <c r="O600" i="31"/>
  <c r="O599" i="31"/>
  <c r="O598" i="31"/>
  <c r="O597" i="31"/>
  <c r="O596" i="31"/>
  <c r="O595" i="31"/>
  <c r="O594" i="31"/>
  <c r="O593" i="31"/>
  <c r="O592" i="31"/>
  <c r="O591" i="31"/>
  <c r="O590" i="31"/>
  <c r="O589" i="31"/>
  <c r="O588" i="31"/>
  <c r="O587" i="31"/>
  <c r="O586" i="31"/>
  <c r="O585" i="31"/>
  <c r="O584" i="31"/>
  <c r="O583" i="31"/>
  <c r="O582" i="31"/>
  <c r="O581" i="31"/>
  <c r="O580" i="31"/>
  <c r="O579" i="31"/>
  <c r="O578" i="31"/>
  <c r="O577" i="31"/>
  <c r="O576" i="31"/>
  <c r="O575" i="31"/>
  <c r="O574" i="31"/>
  <c r="O573" i="31"/>
  <c r="O572" i="31"/>
  <c r="O571" i="31"/>
  <c r="O570" i="31"/>
  <c r="O569" i="31"/>
  <c r="O568" i="31"/>
  <c r="O567" i="31"/>
  <c r="O566" i="31"/>
  <c r="O565" i="31"/>
  <c r="O564" i="31"/>
  <c r="O563" i="31"/>
  <c r="O562" i="31"/>
  <c r="O561" i="31"/>
  <c r="O560" i="31"/>
  <c r="O559" i="31"/>
  <c r="O558" i="31"/>
  <c r="O557" i="31"/>
  <c r="O556" i="31"/>
  <c r="O555" i="31"/>
  <c r="O554" i="31"/>
  <c r="O553" i="31"/>
  <c r="O552" i="31"/>
  <c r="O551" i="31"/>
  <c r="O550" i="31"/>
  <c r="O549" i="31"/>
  <c r="O548" i="31"/>
  <c r="O547" i="31"/>
  <c r="O546" i="31"/>
  <c r="O545" i="31"/>
  <c r="O544" i="31"/>
  <c r="O543" i="31"/>
  <c r="O542" i="31"/>
  <c r="O541" i="31"/>
  <c r="O540" i="31"/>
  <c r="O539" i="31"/>
  <c r="O538" i="31"/>
  <c r="O537" i="31"/>
  <c r="O536" i="31"/>
  <c r="O535" i="31"/>
  <c r="O534" i="31"/>
  <c r="O533" i="31"/>
  <c r="O532" i="31"/>
  <c r="O531" i="31"/>
  <c r="O530" i="31"/>
  <c r="O529" i="31"/>
  <c r="O528" i="31"/>
  <c r="O527" i="31"/>
  <c r="O526" i="31"/>
  <c r="O525" i="31"/>
  <c r="O524" i="31"/>
  <c r="O523" i="31"/>
  <c r="O522" i="31"/>
  <c r="O521" i="31"/>
  <c r="O520" i="31"/>
  <c r="O519" i="31"/>
  <c r="O518" i="31"/>
  <c r="O517" i="31"/>
  <c r="O516" i="31"/>
  <c r="O515" i="31"/>
  <c r="O514" i="31"/>
  <c r="O513" i="31"/>
  <c r="O512" i="31"/>
  <c r="O511" i="31"/>
  <c r="O510" i="31"/>
  <c r="O509" i="31"/>
  <c r="O508" i="31"/>
  <c r="O507" i="31"/>
  <c r="O506" i="31"/>
  <c r="O505" i="31"/>
  <c r="O504" i="31"/>
  <c r="O503" i="31"/>
  <c r="O502" i="31"/>
  <c r="O501" i="31"/>
  <c r="O500" i="31"/>
  <c r="O499" i="31"/>
  <c r="O498" i="31"/>
  <c r="O497" i="31"/>
  <c r="O496" i="31"/>
  <c r="O495" i="31"/>
  <c r="O494" i="31"/>
  <c r="O493" i="31"/>
  <c r="O492" i="31"/>
  <c r="O491" i="31"/>
  <c r="O490" i="31"/>
  <c r="O489" i="31"/>
  <c r="O488" i="31"/>
  <c r="O487" i="31"/>
  <c r="O486" i="31"/>
  <c r="O485" i="31"/>
  <c r="O484" i="31"/>
  <c r="O483" i="31"/>
  <c r="O482" i="31"/>
  <c r="O481" i="31"/>
  <c r="O480" i="31"/>
  <c r="O479" i="31"/>
  <c r="O478" i="31"/>
  <c r="O477" i="31"/>
  <c r="O476" i="31"/>
  <c r="O475" i="31"/>
  <c r="O474" i="31"/>
  <c r="O473" i="31"/>
  <c r="O472" i="31"/>
  <c r="O471" i="31"/>
  <c r="O470" i="31"/>
  <c r="O469" i="31"/>
  <c r="O468" i="31"/>
  <c r="O467" i="31"/>
  <c r="O466" i="31"/>
  <c r="O465" i="31"/>
  <c r="O464" i="31"/>
  <c r="O463" i="31"/>
  <c r="O462" i="31"/>
  <c r="O461" i="31"/>
  <c r="O460" i="31"/>
  <c r="O459" i="31"/>
  <c r="O458" i="31"/>
  <c r="O457" i="31"/>
  <c r="O456" i="31"/>
  <c r="O455" i="31"/>
  <c r="O454" i="31"/>
  <c r="O453" i="31"/>
  <c r="O452" i="31"/>
  <c r="O451" i="31"/>
  <c r="O450" i="31"/>
  <c r="O449" i="31"/>
  <c r="O448" i="31"/>
  <c r="O447" i="31"/>
  <c r="O446" i="31"/>
  <c r="O445" i="31"/>
  <c r="O444" i="31"/>
  <c r="O443" i="31"/>
  <c r="O442" i="31"/>
  <c r="O441" i="31"/>
  <c r="O440" i="31"/>
  <c r="O439" i="31"/>
  <c r="O438" i="31"/>
  <c r="O437" i="31"/>
  <c r="O436" i="31"/>
  <c r="O435" i="31"/>
  <c r="O434" i="31"/>
  <c r="O433" i="31"/>
  <c r="O432" i="31"/>
  <c r="O431" i="31"/>
  <c r="O430" i="31"/>
  <c r="O429" i="31"/>
  <c r="O428" i="31"/>
  <c r="O427" i="31"/>
  <c r="O426" i="31"/>
  <c r="O425" i="31"/>
  <c r="O424" i="31"/>
  <c r="O423" i="31"/>
  <c r="O422" i="31"/>
  <c r="O421" i="31"/>
  <c r="O420" i="31"/>
  <c r="O419" i="31"/>
  <c r="O418" i="31"/>
  <c r="O417" i="31"/>
  <c r="O416" i="31"/>
  <c r="O415" i="31"/>
  <c r="O414" i="31"/>
  <c r="O413" i="31"/>
  <c r="O412" i="31"/>
  <c r="O411" i="31"/>
  <c r="O410" i="31"/>
  <c r="O409" i="31"/>
  <c r="O408" i="31"/>
  <c r="O407" i="31"/>
  <c r="O406" i="31"/>
  <c r="O405" i="31"/>
  <c r="O404" i="31"/>
  <c r="O403" i="31"/>
  <c r="O402" i="31"/>
  <c r="O401" i="31"/>
  <c r="O400" i="31"/>
  <c r="O399" i="31"/>
  <c r="O398" i="31"/>
  <c r="O397" i="31"/>
  <c r="O396" i="31"/>
  <c r="O395" i="31"/>
  <c r="O394" i="31"/>
  <c r="O393" i="31"/>
  <c r="O392" i="31"/>
  <c r="O391" i="31"/>
  <c r="O390" i="31"/>
  <c r="O389" i="31"/>
  <c r="O388" i="31"/>
  <c r="O387" i="31"/>
  <c r="O386" i="31"/>
  <c r="O385" i="31"/>
  <c r="O384" i="31"/>
  <c r="O383" i="31"/>
  <c r="O382" i="31"/>
  <c r="O381" i="31"/>
  <c r="O380" i="31"/>
  <c r="O379" i="31"/>
  <c r="O378" i="31"/>
  <c r="O377" i="31"/>
  <c r="O376" i="31"/>
  <c r="O375" i="31"/>
  <c r="O374" i="31"/>
  <c r="O373" i="31"/>
  <c r="O372" i="31"/>
  <c r="O371" i="31"/>
  <c r="O370" i="31"/>
  <c r="O369" i="31"/>
  <c r="O368" i="31"/>
  <c r="O367" i="31"/>
  <c r="O366" i="31"/>
  <c r="O365" i="31"/>
  <c r="O364" i="31"/>
  <c r="O363" i="31"/>
  <c r="O362" i="31"/>
  <c r="O361" i="31"/>
  <c r="O360" i="31"/>
  <c r="O359" i="31"/>
  <c r="O358" i="31"/>
  <c r="O357" i="31"/>
  <c r="O356" i="31"/>
  <c r="O355" i="31"/>
  <c r="O354" i="31"/>
  <c r="O353" i="31"/>
  <c r="O352" i="31"/>
  <c r="O351" i="31"/>
  <c r="O350" i="31"/>
  <c r="O349" i="31"/>
  <c r="O348" i="31"/>
  <c r="O347" i="31"/>
  <c r="O346" i="31"/>
  <c r="O345" i="31"/>
  <c r="O344" i="31"/>
  <c r="O343" i="31"/>
  <c r="O342" i="31"/>
  <c r="O341" i="31"/>
  <c r="O340" i="31"/>
  <c r="O339" i="31"/>
  <c r="O338" i="31"/>
  <c r="O337" i="31"/>
  <c r="O336" i="31"/>
  <c r="O335" i="31"/>
  <c r="O334" i="31"/>
  <c r="O333" i="31"/>
  <c r="O332" i="31"/>
  <c r="O331" i="31"/>
  <c r="O330" i="31"/>
  <c r="O329" i="31"/>
  <c r="O328" i="31"/>
  <c r="O327" i="31"/>
  <c r="O326" i="31"/>
  <c r="O325" i="31"/>
  <c r="O324" i="31"/>
  <c r="O323" i="31"/>
  <c r="O322" i="31"/>
  <c r="O321" i="31"/>
  <c r="O320" i="31"/>
  <c r="O319" i="31"/>
  <c r="O318" i="31"/>
  <c r="O317" i="31"/>
  <c r="O316" i="31"/>
  <c r="O315" i="31"/>
  <c r="O314" i="31"/>
  <c r="O313" i="31"/>
  <c r="O312" i="31"/>
  <c r="O311" i="31"/>
  <c r="O310" i="31"/>
  <c r="O309" i="31"/>
  <c r="O308" i="31"/>
  <c r="O307" i="31"/>
  <c r="O306" i="31"/>
  <c r="O305" i="31"/>
  <c r="O304" i="31"/>
  <c r="O303" i="31"/>
  <c r="O302" i="31"/>
  <c r="O301" i="31"/>
  <c r="O300" i="31"/>
  <c r="O299" i="31"/>
  <c r="O298" i="31"/>
  <c r="O297" i="31"/>
  <c r="O296" i="31"/>
  <c r="O295" i="31"/>
  <c r="O294" i="31"/>
  <c r="O293" i="31"/>
  <c r="O292" i="31"/>
  <c r="O291" i="31"/>
  <c r="O290" i="31"/>
  <c r="O289" i="31"/>
  <c r="O288" i="31"/>
  <c r="O287" i="31"/>
  <c r="O286" i="31"/>
  <c r="O285" i="31"/>
  <c r="O284" i="31"/>
  <c r="O283" i="31"/>
  <c r="O282" i="31"/>
  <c r="O281" i="31"/>
  <c r="O280" i="31"/>
  <c r="O279" i="31"/>
  <c r="O278" i="31"/>
  <c r="O277" i="31"/>
  <c r="O276" i="31"/>
  <c r="O275" i="31"/>
  <c r="O274" i="31"/>
  <c r="O273" i="31"/>
  <c r="O272" i="31"/>
  <c r="O271" i="31"/>
  <c r="O270" i="31"/>
  <c r="O269" i="31"/>
  <c r="O268" i="31"/>
  <c r="O267" i="31"/>
  <c r="O266" i="31"/>
  <c r="O265" i="31"/>
  <c r="O264" i="31"/>
  <c r="O263" i="31"/>
  <c r="O262" i="31"/>
  <c r="O261" i="31"/>
  <c r="O260" i="31"/>
  <c r="O259" i="31"/>
  <c r="O258" i="31"/>
  <c r="O257" i="31"/>
  <c r="O256" i="31"/>
  <c r="O255" i="31"/>
  <c r="O254" i="31"/>
  <c r="O253" i="31"/>
  <c r="O252" i="31"/>
  <c r="O251" i="31"/>
  <c r="O250" i="31"/>
  <c r="O249" i="31"/>
  <c r="O248" i="31"/>
  <c r="O247" i="31"/>
  <c r="O246" i="31"/>
  <c r="O245" i="31"/>
  <c r="O244" i="31"/>
  <c r="O243" i="31"/>
  <c r="O242" i="31"/>
  <c r="O241" i="31"/>
  <c r="O240" i="31"/>
  <c r="O239" i="31"/>
  <c r="O238" i="31"/>
  <c r="O237" i="31"/>
  <c r="O236" i="31"/>
  <c r="O235" i="31"/>
  <c r="O234" i="31"/>
  <c r="O233" i="31"/>
  <c r="O232" i="31"/>
  <c r="O231" i="31"/>
  <c r="O230" i="31"/>
  <c r="O229" i="31"/>
  <c r="O228" i="31"/>
  <c r="O227" i="31"/>
  <c r="O226" i="31"/>
  <c r="O225" i="31"/>
  <c r="O224" i="31"/>
  <c r="O223" i="31"/>
  <c r="O222" i="31"/>
  <c r="O221" i="31"/>
  <c r="O220" i="31"/>
  <c r="O219" i="31"/>
  <c r="O218" i="31"/>
  <c r="O217" i="31"/>
  <c r="O216" i="31"/>
  <c r="O215" i="31"/>
  <c r="O214" i="31"/>
  <c r="O213" i="31"/>
  <c r="O212" i="31"/>
  <c r="O211" i="31"/>
  <c r="O210" i="31"/>
  <c r="O209" i="31"/>
  <c r="O208" i="31"/>
  <c r="O207" i="31"/>
  <c r="O206" i="31"/>
  <c r="O205" i="31"/>
  <c r="O204" i="31"/>
  <c r="O203" i="31"/>
  <c r="O202" i="31"/>
  <c r="O201" i="31"/>
  <c r="O200" i="31"/>
  <c r="O199" i="31"/>
  <c r="O198" i="31"/>
  <c r="O197" i="31"/>
  <c r="O196" i="31"/>
  <c r="O195" i="31"/>
  <c r="O194" i="31"/>
  <c r="O193" i="31"/>
  <c r="O192" i="31"/>
  <c r="O191" i="31"/>
  <c r="O190" i="31"/>
  <c r="O189" i="31"/>
  <c r="O188" i="31"/>
  <c r="O187" i="31"/>
  <c r="O186" i="31"/>
  <c r="O185" i="31"/>
  <c r="O184" i="31"/>
  <c r="O183" i="31"/>
  <c r="O182" i="31"/>
  <c r="O181" i="31"/>
  <c r="O180" i="31"/>
  <c r="O179" i="31"/>
  <c r="O178" i="31"/>
  <c r="O177" i="31"/>
  <c r="O176" i="31"/>
  <c r="O175" i="31"/>
  <c r="O174" i="31"/>
  <c r="O173" i="31"/>
  <c r="O172" i="31"/>
  <c r="O171" i="31"/>
  <c r="O170" i="31"/>
  <c r="O169" i="31"/>
  <c r="O168" i="31"/>
  <c r="O167" i="31"/>
  <c r="O166" i="31"/>
  <c r="O165" i="31"/>
  <c r="O164" i="31"/>
  <c r="O163" i="31"/>
  <c r="O162" i="31"/>
  <c r="O161" i="31"/>
  <c r="O160" i="31"/>
  <c r="O159" i="31"/>
  <c r="O158" i="31"/>
  <c r="O157" i="31"/>
  <c r="O156" i="31"/>
  <c r="O155" i="31"/>
  <c r="O154" i="31"/>
  <c r="O153" i="31"/>
  <c r="O152" i="31"/>
  <c r="O151" i="31"/>
  <c r="O150" i="31"/>
  <c r="O149" i="31"/>
  <c r="O148" i="31"/>
  <c r="O147" i="31"/>
  <c r="O146" i="31"/>
  <c r="O145" i="31"/>
  <c r="O144" i="31"/>
  <c r="O143" i="31"/>
  <c r="O142" i="31"/>
  <c r="O141" i="31"/>
  <c r="O140" i="31"/>
  <c r="O139" i="31"/>
  <c r="O138" i="31"/>
  <c r="O137" i="31"/>
  <c r="O136" i="31"/>
  <c r="O135" i="31"/>
  <c r="O134" i="31"/>
  <c r="O133" i="31"/>
  <c r="O132" i="31"/>
  <c r="O131" i="31"/>
  <c r="O130" i="31"/>
  <c r="O129" i="31"/>
  <c r="O128" i="31"/>
  <c r="O127" i="31"/>
  <c r="O126" i="31"/>
  <c r="O125" i="31"/>
  <c r="O124" i="31"/>
  <c r="O123" i="31"/>
  <c r="O122" i="31"/>
  <c r="O121" i="31"/>
  <c r="O120" i="31"/>
  <c r="O119" i="31"/>
  <c r="O118" i="31"/>
  <c r="O117" i="31"/>
  <c r="O116" i="31"/>
  <c r="O115" i="31"/>
  <c r="O114" i="31"/>
  <c r="O113" i="31"/>
  <c r="O112" i="31"/>
  <c r="O111" i="31"/>
  <c r="O110" i="31"/>
  <c r="O109" i="31"/>
  <c r="O108" i="31"/>
  <c r="O107" i="31"/>
  <c r="O106" i="31"/>
  <c r="O105" i="31"/>
  <c r="O104" i="31"/>
  <c r="O103" i="31"/>
  <c r="O102" i="31"/>
  <c r="CM58" i="31"/>
  <c r="CL58" i="31"/>
  <c r="CK58" i="31"/>
  <c r="CJ58" i="31"/>
  <c r="CI58" i="31"/>
  <c r="CH58" i="31"/>
  <c r="CG58" i="31"/>
  <c r="CF58" i="31"/>
  <c r="CE58" i="31"/>
  <c r="CD58" i="31"/>
  <c r="CC58" i="31"/>
  <c r="CB58" i="31"/>
  <c r="CA58" i="31"/>
  <c r="BZ58" i="31"/>
  <c r="BY58" i="31"/>
  <c r="BX58" i="31"/>
  <c r="BW58" i="31"/>
  <c r="BV58" i="31"/>
  <c r="BU58" i="31"/>
  <c r="BT58" i="31"/>
  <c r="BS58" i="31"/>
  <c r="BR58" i="31"/>
  <c r="BQ58" i="31"/>
  <c r="BP58" i="31"/>
  <c r="BO58" i="31"/>
  <c r="BN58" i="31"/>
  <c r="BM58" i="31"/>
  <c r="BL58" i="31"/>
  <c r="BK58" i="31"/>
  <c r="BJ58" i="31"/>
  <c r="BI58" i="31"/>
  <c r="BH58" i="31"/>
  <c r="BG58" i="31"/>
  <c r="BF58" i="31"/>
  <c r="BE58" i="31"/>
  <c r="BD58" i="31"/>
  <c r="BC58" i="31"/>
  <c r="BB58" i="31"/>
  <c r="BA58" i="31"/>
  <c r="AZ58" i="31"/>
  <c r="AY58" i="31"/>
  <c r="AX58" i="31"/>
  <c r="AW58" i="31"/>
  <c r="AV58" i="31"/>
  <c r="AU58" i="31"/>
  <c r="AT58" i="31"/>
  <c r="AS58" i="31"/>
  <c r="AR58" i="31"/>
  <c r="AQ58" i="31"/>
  <c r="AP58" i="31"/>
  <c r="AO58" i="31"/>
  <c r="AN58"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CM57" i="31"/>
  <c r="CL57" i="31"/>
  <c r="CK57" i="31"/>
  <c r="CJ57" i="31"/>
  <c r="CI57" i="31"/>
  <c r="CH57" i="31"/>
  <c r="CG57" i="31"/>
  <c r="CF57" i="31"/>
  <c r="CE57" i="31"/>
  <c r="CD57" i="31"/>
  <c r="CC57" i="31"/>
  <c r="CB57" i="31"/>
  <c r="CA57" i="31"/>
  <c r="BZ57" i="31"/>
  <c r="BY57" i="31"/>
  <c r="BX57" i="31"/>
  <c r="BW57" i="31"/>
  <c r="BV57" i="31"/>
  <c r="BU57" i="31"/>
  <c r="BT57" i="31"/>
  <c r="BS57" i="31"/>
  <c r="BR57" i="31"/>
  <c r="BQ57" i="31"/>
  <c r="BP57" i="31"/>
  <c r="BO57" i="31"/>
  <c r="BN57" i="31"/>
  <c r="BM57" i="31"/>
  <c r="BL57" i="31"/>
  <c r="BK57" i="31"/>
  <c r="BJ57" i="31"/>
  <c r="BI57" i="31"/>
  <c r="BH57" i="31"/>
  <c r="BG57" i="31"/>
  <c r="BF57" i="31"/>
  <c r="BE57" i="31"/>
  <c r="BD57" i="31"/>
  <c r="BC57" i="31"/>
  <c r="BB57" i="31"/>
  <c r="BA57" i="31"/>
  <c r="AZ57" i="31"/>
  <c r="AY57" i="31"/>
  <c r="AX57" i="31"/>
  <c r="AW57" i="31"/>
  <c r="AV57" i="31"/>
  <c r="AU57" i="31"/>
  <c r="AT57" i="31"/>
  <c r="AS57" i="31"/>
  <c r="AR57" i="31"/>
  <c r="AQ57" i="31"/>
  <c r="AP57" i="31"/>
  <c r="AO57" i="31"/>
  <c r="AN57" i="31"/>
  <c r="AM57" i="31"/>
  <c r="AL57" i="31"/>
  <c r="AK57" i="31"/>
  <c r="AJ57" i="31"/>
  <c r="AI57" i="31"/>
  <c r="AH57" i="31"/>
  <c r="AG57" i="31"/>
  <c r="AF57" i="31"/>
  <c r="AE57" i="31"/>
  <c r="AD57" i="31"/>
  <c r="AC57" i="31"/>
  <c r="AB57" i="31"/>
  <c r="AA57" i="31"/>
  <c r="Z57" i="31"/>
  <c r="Y57" i="31"/>
  <c r="X57" i="31"/>
  <c r="W57" i="31"/>
  <c r="V57" i="31"/>
  <c r="U57" i="31"/>
  <c r="T57" i="31"/>
  <c r="S57" i="31"/>
  <c r="R57" i="31"/>
  <c r="Q57" i="31"/>
  <c r="P57" i="31"/>
  <c r="O57" i="31"/>
  <c r="N57" i="31"/>
  <c r="M57" i="31"/>
  <c r="L57" i="31"/>
  <c r="K57" i="31"/>
  <c r="J57" i="31"/>
  <c r="I57" i="31"/>
  <c r="CM56" i="31"/>
  <c r="CL56" i="31"/>
  <c r="CK56" i="31"/>
  <c r="CJ56" i="31"/>
  <c r="CI56" i="31"/>
  <c r="CH56" i="31"/>
  <c r="CG56" i="31"/>
  <c r="CF56" i="31"/>
  <c r="CE56" i="31"/>
  <c r="CD56" i="31"/>
  <c r="CC56" i="31"/>
  <c r="CB56" i="31"/>
  <c r="CA56" i="31"/>
  <c r="BZ56" i="31"/>
  <c r="BY56" i="31"/>
  <c r="BX56" i="31"/>
  <c r="BW56" i="31"/>
  <c r="BV56" i="31"/>
  <c r="BU56" i="31"/>
  <c r="BT56" i="31"/>
  <c r="BS56" i="31"/>
  <c r="BR56" i="31"/>
  <c r="BQ56" i="31"/>
  <c r="BP56" i="31"/>
  <c r="BO56" i="31"/>
  <c r="BN56" i="31"/>
  <c r="BM56" i="31"/>
  <c r="BL56" i="31"/>
  <c r="BK56" i="31"/>
  <c r="BJ56" i="31"/>
  <c r="BI56" i="31"/>
  <c r="BH56" i="31"/>
  <c r="BG56" i="31"/>
  <c r="BF56" i="31"/>
  <c r="BE56" i="31"/>
  <c r="BD56" i="31"/>
  <c r="BC56" i="31"/>
  <c r="BB56" i="31"/>
  <c r="BA56" i="31"/>
  <c r="AZ56" i="31"/>
  <c r="AY56" i="31"/>
  <c r="AX56" i="31"/>
  <c r="AW56" i="31"/>
  <c r="AV56" i="31"/>
  <c r="AU56" i="31"/>
  <c r="AT56" i="31"/>
  <c r="AS56" i="31"/>
  <c r="AR56" i="31"/>
  <c r="AQ56" i="31"/>
  <c r="AP56" i="31"/>
  <c r="AO56" i="31"/>
  <c r="AN56" i="31"/>
  <c r="AM56" i="31"/>
  <c r="AL56" i="31"/>
  <c r="AK56" i="31"/>
  <c r="AJ56" i="31"/>
  <c r="AI56" i="31"/>
  <c r="AH56" i="31"/>
  <c r="AG56" i="31"/>
  <c r="AF56" i="31"/>
  <c r="AE56" i="31"/>
  <c r="AD56" i="31"/>
  <c r="AC56" i="31"/>
  <c r="AB56" i="31"/>
  <c r="AA56" i="31"/>
  <c r="Z56" i="31"/>
  <c r="Y56" i="31"/>
  <c r="X56" i="31"/>
  <c r="W56" i="31"/>
  <c r="V56" i="31"/>
  <c r="U56" i="31"/>
  <c r="T56" i="31"/>
  <c r="S56" i="31"/>
  <c r="R56" i="31"/>
  <c r="Q56" i="31"/>
  <c r="P56" i="31"/>
  <c r="O56" i="31"/>
  <c r="N56" i="31"/>
  <c r="M56" i="31"/>
  <c r="L56" i="31"/>
  <c r="K56" i="31"/>
  <c r="J56" i="31"/>
  <c r="I56" i="31"/>
  <c r="CM55" i="31"/>
  <c r="CL55" i="31"/>
  <c r="CK55" i="31"/>
  <c r="CJ55" i="31"/>
  <c r="CI55" i="31"/>
  <c r="CH55" i="31"/>
  <c r="CG55" i="31"/>
  <c r="CF55" i="31"/>
  <c r="CE55" i="31"/>
  <c r="CD55" i="31"/>
  <c r="CC55" i="31"/>
  <c r="CB55" i="31"/>
  <c r="CA55" i="31"/>
  <c r="BZ55" i="31"/>
  <c r="BY55" i="31"/>
  <c r="BX55" i="31"/>
  <c r="BW55" i="31"/>
  <c r="BV55" i="31"/>
  <c r="BU55" i="31"/>
  <c r="BT55" i="31"/>
  <c r="BS55" i="31"/>
  <c r="BR55" i="31"/>
  <c r="BQ55" i="31"/>
  <c r="BP55" i="31"/>
  <c r="BO55" i="31"/>
  <c r="BN55" i="31"/>
  <c r="BM55" i="31"/>
  <c r="BL55" i="31"/>
  <c r="BK55" i="31"/>
  <c r="BJ55" i="31"/>
  <c r="BI55" i="31"/>
  <c r="BH55" i="31"/>
  <c r="BG55" i="31"/>
  <c r="BF55" i="31"/>
  <c r="BE55" i="31"/>
  <c r="BD55" i="31"/>
  <c r="BC55" i="31"/>
  <c r="BB55" i="31"/>
  <c r="BA55" i="31"/>
  <c r="AZ55" i="31"/>
  <c r="AY55" i="31"/>
  <c r="AX55" i="31"/>
  <c r="AW55" i="31"/>
  <c r="AV55" i="31"/>
  <c r="AU55" i="31"/>
  <c r="AT55" i="31"/>
  <c r="AS55" i="31"/>
  <c r="AR55" i="31"/>
  <c r="AQ55" i="31"/>
  <c r="AP55" i="31"/>
  <c r="AO55" i="31"/>
  <c r="AN55" i="31"/>
  <c r="AM55" i="31"/>
  <c r="AL55" i="31"/>
  <c r="AK55" i="31"/>
  <c r="AJ55" i="31"/>
  <c r="AI55" i="31"/>
  <c r="AH55" i="31"/>
  <c r="AG55" i="31"/>
  <c r="AF55" i="31"/>
  <c r="AE55" i="31"/>
  <c r="AD55" i="31"/>
  <c r="AC55" i="31"/>
  <c r="AB55" i="31"/>
  <c r="AA55" i="31"/>
  <c r="Z55" i="31"/>
  <c r="Y55" i="31"/>
  <c r="X55" i="31"/>
  <c r="W55" i="31"/>
  <c r="V55" i="31"/>
  <c r="U55" i="31"/>
  <c r="T55" i="31"/>
  <c r="S55" i="31"/>
  <c r="R55" i="31"/>
  <c r="Q55" i="31"/>
  <c r="P55" i="31"/>
  <c r="O55" i="31"/>
  <c r="N55" i="31"/>
  <c r="M55" i="31"/>
  <c r="L55" i="31"/>
  <c r="K55" i="31"/>
  <c r="J55" i="31"/>
  <c r="I55" i="31"/>
  <c r="CM54" i="31"/>
  <c r="CL54" i="31"/>
  <c r="CK54" i="31"/>
  <c r="CJ54" i="31"/>
  <c r="CI54" i="31"/>
  <c r="CH54" i="31"/>
  <c r="CG54" i="31"/>
  <c r="CF54" i="31"/>
  <c r="CE54" i="31"/>
  <c r="CD54" i="31"/>
  <c r="CC54" i="31"/>
  <c r="CB54" i="31"/>
  <c r="CA54" i="31"/>
  <c r="BZ54" i="31"/>
  <c r="BY54" i="31"/>
  <c r="BX54" i="31"/>
  <c r="BW54" i="31"/>
  <c r="BV54" i="31"/>
  <c r="BU54" i="31"/>
  <c r="BT54" i="31"/>
  <c r="BS54" i="31"/>
  <c r="BR54" i="31"/>
  <c r="BQ54" i="31"/>
  <c r="BP54" i="31"/>
  <c r="BO54" i="31"/>
  <c r="BN54" i="31"/>
  <c r="BM54" i="31"/>
  <c r="BL54" i="31"/>
  <c r="BK54" i="31"/>
  <c r="BJ54" i="31"/>
  <c r="BI54" i="31"/>
  <c r="BH54" i="31"/>
  <c r="BG54" i="31"/>
  <c r="BF54" i="31"/>
  <c r="BE54" i="31"/>
  <c r="BD54" i="31"/>
  <c r="BC54" i="31"/>
  <c r="BB54" i="31"/>
  <c r="BA54" i="31"/>
  <c r="AZ54" i="31"/>
  <c r="AY54" i="31"/>
  <c r="AX54" i="31"/>
  <c r="AW54" i="31"/>
  <c r="AV54" i="31"/>
  <c r="AU54" i="31"/>
  <c r="AT54" i="31"/>
  <c r="AS54" i="31"/>
  <c r="AR54" i="31"/>
  <c r="AQ54" i="31"/>
  <c r="AP54" i="31"/>
  <c r="AO54" i="31"/>
  <c r="AN54" i="31"/>
  <c r="AM54" i="31"/>
  <c r="AL54" i="31"/>
  <c r="AK54" i="31"/>
  <c r="AJ54" i="31"/>
  <c r="AI54" i="31"/>
  <c r="AH54" i="31"/>
  <c r="AG54" i="31"/>
  <c r="AF54" i="31"/>
  <c r="AE54" i="31"/>
  <c r="AD54" i="31"/>
  <c r="AC54" i="31"/>
  <c r="AB54" i="31"/>
  <c r="AA54" i="31"/>
  <c r="Z54" i="31"/>
  <c r="Y54" i="31"/>
  <c r="X54" i="31"/>
  <c r="W54" i="31"/>
  <c r="V54" i="31"/>
  <c r="U54" i="31"/>
  <c r="T54" i="31"/>
  <c r="S54" i="31"/>
  <c r="R54" i="31"/>
  <c r="Q54" i="31"/>
  <c r="P54" i="31"/>
  <c r="O54" i="31"/>
  <c r="N54" i="31"/>
  <c r="M54" i="31"/>
  <c r="L54" i="31"/>
  <c r="K54" i="31"/>
  <c r="J54" i="31"/>
  <c r="I54" i="31"/>
  <c r="CM53" i="31"/>
  <c r="CL53" i="31"/>
  <c r="CK53" i="31"/>
  <c r="CJ53" i="31"/>
  <c r="CI53" i="31"/>
  <c r="CH53" i="31"/>
  <c r="CG53" i="31"/>
  <c r="CF53" i="31"/>
  <c r="CE53" i="31"/>
  <c r="CD53" i="31"/>
  <c r="CC53" i="31"/>
  <c r="CB53" i="31"/>
  <c r="CA53" i="31"/>
  <c r="BZ53" i="31"/>
  <c r="BY53" i="31"/>
  <c r="BX53" i="31"/>
  <c r="BW53" i="31"/>
  <c r="BV53" i="31"/>
  <c r="BU53" i="31"/>
  <c r="BT53" i="31"/>
  <c r="BS53" i="31"/>
  <c r="BR53" i="31"/>
  <c r="BQ53" i="31"/>
  <c r="BP53" i="31"/>
  <c r="BO53" i="31"/>
  <c r="BN53" i="31"/>
  <c r="BM53" i="31"/>
  <c r="BL53" i="31"/>
  <c r="BK53" i="31"/>
  <c r="BJ53" i="31"/>
  <c r="BI53" i="31"/>
  <c r="BH53" i="31"/>
  <c r="BG53" i="31"/>
  <c r="BF53" i="31"/>
  <c r="BE53" i="31"/>
  <c r="BD53" i="31"/>
  <c r="BC53" i="31"/>
  <c r="BB53" i="31"/>
  <c r="BA53" i="31"/>
  <c r="AZ53" i="31"/>
  <c r="AY53" i="31"/>
  <c r="AX53" i="31"/>
  <c r="AW53" i="31"/>
  <c r="AV53" i="31"/>
  <c r="AU53" i="31"/>
  <c r="AT53" i="31"/>
  <c r="AS53" i="31"/>
  <c r="AR53" i="31"/>
  <c r="AQ53" i="31"/>
  <c r="AP53" i="31"/>
  <c r="AO53" i="31"/>
  <c r="AN53" i="31"/>
  <c r="AM53" i="31"/>
  <c r="AL53" i="31"/>
  <c r="AK53" i="31"/>
  <c r="AJ53" i="31"/>
  <c r="AI53" i="31"/>
  <c r="AH53" i="31"/>
  <c r="AG53" i="31"/>
  <c r="AF53" i="31"/>
  <c r="AE53" i="31"/>
  <c r="AD53" i="31"/>
  <c r="AC53" i="31"/>
  <c r="AB53" i="31"/>
  <c r="AA53" i="31"/>
  <c r="Z53" i="31"/>
  <c r="Y53" i="31"/>
  <c r="X53" i="31"/>
  <c r="W53" i="31"/>
  <c r="V53" i="31"/>
  <c r="U53" i="31"/>
  <c r="T53" i="31"/>
  <c r="S53" i="31"/>
  <c r="R53" i="31"/>
  <c r="Q53" i="31"/>
  <c r="P53" i="31"/>
  <c r="O53" i="31"/>
  <c r="N53" i="31"/>
  <c r="M53" i="31"/>
  <c r="L53" i="31"/>
  <c r="K53" i="31"/>
  <c r="J53" i="31"/>
  <c r="I53" i="31"/>
  <c r="CM52" i="31"/>
  <c r="CL52" i="31"/>
  <c r="CK52" i="31"/>
  <c r="CJ52" i="31"/>
  <c r="CI52" i="31"/>
  <c r="CH52" i="31"/>
  <c r="CG52" i="31"/>
  <c r="CF52" i="31"/>
  <c r="CE52" i="31"/>
  <c r="CD52" i="31"/>
  <c r="CC52" i="31"/>
  <c r="CB52" i="31"/>
  <c r="CA52" i="31"/>
  <c r="BZ52" i="31"/>
  <c r="BY52" i="31"/>
  <c r="BX52" i="31"/>
  <c r="BW52" i="31"/>
  <c r="BV52" i="31"/>
  <c r="BU52" i="31"/>
  <c r="BT52" i="31"/>
  <c r="BS52" i="31"/>
  <c r="BR52" i="31"/>
  <c r="BQ52" i="31"/>
  <c r="BP52" i="31"/>
  <c r="BO52" i="31"/>
  <c r="BN52" i="31"/>
  <c r="BM52" i="31"/>
  <c r="BL52" i="31"/>
  <c r="BK52" i="31"/>
  <c r="BJ52" i="31"/>
  <c r="BI52" i="31"/>
  <c r="BH52" i="31"/>
  <c r="BG52" i="31"/>
  <c r="BF52" i="31"/>
  <c r="BE52" i="31"/>
  <c r="BD52" i="31"/>
  <c r="BC52" i="31"/>
  <c r="BB52" i="31"/>
  <c r="BA52" i="31"/>
  <c r="AZ52" i="31"/>
  <c r="AY52" i="31"/>
  <c r="AX52" i="31"/>
  <c r="AW52" i="31"/>
  <c r="AV52" i="31"/>
  <c r="AU52" i="31"/>
  <c r="AT52" i="31"/>
  <c r="AS52" i="31"/>
  <c r="AR52" i="31"/>
  <c r="AQ52" i="31"/>
  <c r="AP52" i="31"/>
  <c r="AO52" i="31"/>
  <c r="AN52" i="31"/>
  <c r="AM52" i="31"/>
  <c r="AL52" i="31"/>
  <c r="AK52" i="31"/>
  <c r="AJ52" i="31"/>
  <c r="AI52" i="31"/>
  <c r="AH52" i="31"/>
  <c r="AG52" i="31"/>
  <c r="AF52" i="31"/>
  <c r="AE52" i="31"/>
  <c r="AD52" i="31"/>
  <c r="AC52" i="31"/>
  <c r="AB52" i="31"/>
  <c r="AA52" i="31"/>
  <c r="Z52" i="31"/>
  <c r="Y52" i="31"/>
  <c r="X52" i="31"/>
  <c r="W52" i="31"/>
  <c r="V52" i="31"/>
  <c r="U52" i="31"/>
  <c r="T52" i="31"/>
  <c r="S52" i="31"/>
  <c r="R52" i="31"/>
  <c r="Q52" i="31"/>
  <c r="P52" i="31"/>
  <c r="O52" i="31"/>
  <c r="N52" i="31"/>
  <c r="M52" i="31"/>
  <c r="L52" i="31"/>
  <c r="K52" i="31"/>
  <c r="J52" i="31"/>
  <c r="I52" i="31"/>
  <c r="CM51" i="31"/>
  <c r="CL51" i="31"/>
  <c r="CK51" i="31"/>
  <c r="CJ51" i="31"/>
  <c r="CI51" i="31"/>
  <c r="CH51" i="31"/>
  <c r="CG51" i="31"/>
  <c r="CF51" i="31"/>
  <c r="CE51" i="31"/>
  <c r="CD51" i="31"/>
  <c r="CC51" i="31"/>
  <c r="CB51" i="31"/>
  <c r="CA51" i="31"/>
  <c r="BZ51" i="31"/>
  <c r="BY51" i="31"/>
  <c r="BX51" i="31"/>
  <c r="BW51" i="31"/>
  <c r="BV51" i="31"/>
  <c r="BU51" i="31"/>
  <c r="BT51" i="31"/>
  <c r="BS51" i="31"/>
  <c r="BR51" i="31"/>
  <c r="BQ51" i="31"/>
  <c r="BP51" i="31"/>
  <c r="BO51" i="31"/>
  <c r="BN51" i="31"/>
  <c r="BM51" i="31"/>
  <c r="BL51" i="31"/>
  <c r="BK51" i="31"/>
  <c r="BJ51" i="31"/>
  <c r="BI51" i="31"/>
  <c r="BH51" i="31"/>
  <c r="BG51" i="31"/>
  <c r="BF51" i="31"/>
  <c r="BE51" i="31"/>
  <c r="BD51" i="31"/>
  <c r="BC51" i="31"/>
  <c r="BB51" i="31"/>
  <c r="BA51" i="31"/>
  <c r="AZ51" i="31"/>
  <c r="AY51" i="31"/>
  <c r="AX51" i="31"/>
  <c r="AW51" i="31"/>
  <c r="AV51" i="31"/>
  <c r="AU51" i="31"/>
  <c r="AT51" i="31"/>
  <c r="AS51" i="31"/>
  <c r="AR51" i="31"/>
  <c r="AQ51" i="31"/>
  <c r="AP51" i="31"/>
  <c r="AO51" i="31"/>
  <c r="AN51" i="31"/>
  <c r="AM51" i="31"/>
  <c r="AL51" i="31"/>
  <c r="AK51" i="31"/>
  <c r="AJ51" i="31"/>
  <c r="AI51" i="31"/>
  <c r="AH51" i="31"/>
  <c r="AG51" i="31"/>
  <c r="AF51" i="31"/>
  <c r="AE51" i="31"/>
  <c r="AD51" i="31"/>
  <c r="AC51" i="31"/>
  <c r="AB51" i="31"/>
  <c r="AA51" i="31"/>
  <c r="Z51" i="31"/>
  <c r="Y51" i="31"/>
  <c r="X51" i="31"/>
  <c r="W51" i="31"/>
  <c r="V51" i="31"/>
  <c r="U51" i="31"/>
  <c r="T51" i="31"/>
  <c r="S51" i="31"/>
  <c r="R51" i="31"/>
  <c r="Q51" i="31"/>
  <c r="P51" i="31"/>
  <c r="O51" i="31"/>
  <c r="N51" i="31"/>
  <c r="M51" i="31"/>
  <c r="L51" i="31"/>
  <c r="K51" i="31"/>
  <c r="J51" i="31"/>
  <c r="I51" i="31"/>
  <c r="CM50" i="31"/>
  <c r="CL50" i="31"/>
  <c r="CK50" i="31"/>
  <c r="CJ50" i="31"/>
  <c r="CI50" i="31"/>
  <c r="CH50" i="31"/>
  <c r="CG50" i="31"/>
  <c r="CF50" i="31"/>
  <c r="CE50" i="31"/>
  <c r="CD50" i="31"/>
  <c r="CC50" i="31"/>
  <c r="CB50" i="31"/>
  <c r="CA50" i="31"/>
  <c r="BZ50" i="31"/>
  <c r="BY50" i="31"/>
  <c r="BX50" i="31"/>
  <c r="BW50" i="31"/>
  <c r="BV50" i="31"/>
  <c r="BU50" i="31"/>
  <c r="BT50" i="31"/>
  <c r="BS50" i="31"/>
  <c r="BR50" i="31"/>
  <c r="BQ50" i="31"/>
  <c r="BP50" i="31"/>
  <c r="BO50" i="31"/>
  <c r="BN50" i="31"/>
  <c r="BM50" i="31"/>
  <c r="BL50" i="31"/>
  <c r="BK50" i="31"/>
  <c r="BJ50" i="31"/>
  <c r="BI50" i="31"/>
  <c r="BH50" i="31"/>
  <c r="BG50" i="31"/>
  <c r="BF50" i="31"/>
  <c r="BE50" i="31"/>
  <c r="BD50" i="31"/>
  <c r="BC50" i="31"/>
  <c r="BB50" i="31"/>
  <c r="BA50" i="31"/>
  <c r="AZ50" i="31"/>
  <c r="AY50" i="31"/>
  <c r="AX50" i="31"/>
  <c r="AW50" i="31"/>
  <c r="AV50" i="31"/>
  <c r="AU50" i="31"/>
  <c r="AT50" i="31"/>
  <c r="AS50" i="31"/>
  <c r="AR50" i="31"/>
  <c r="AQ50" i="31"/>
  <c r="AP50" i="31"/>
  <c r="AO50" i="31"/>
  <c r="AN50" i="31"/>
  <c r="AM50" i="31"/>
  <c r="AL50" i="31"/>
  <c r="AK50" i="31"/>
  <c r="AJ50" i="31"/>
  <c r="AI50" i="31"/>
  <c r="AH50" i="31"/>
  <c r="AG50" i="31"/>
  <c r="AF50" i="31"/>
  <c r="AE50" i="31"/>
  <c r="AD50" i="31"/>
  <c r="AC50" i="31"/>
  <c r="AB50" i="31"/>
  <c r="AA50" i="31"/>
  <c r="Z50" i="31"/>
  <c r="Y50" i="31"/>
  <c r="X50" i="31"/>
  <c r="W50" i="31"/>
  <c r="V50" i="31"/>
  <c r="U50" i="31"/>
  <c r="T50" i="31"/>
  <c r="S50" i="31"/>
  <c r="R50" i="31"/>
  <c r="Q50" i="31"/>
  <c r="P50" i="31"/>
  <c r="O50" i="31"/>
  <c r="N50" i="31"/>
  <c r="M50" i="31"/>
  <c r="L50" i="31"/>
  <c r="K50" i="31"/>
  <c r="J50" i="31"/>
  <c r="I50" i="31"/>
  <c r="CM49" i="31"/>
  <c r="CL49" i="31"/>
  <c r="CK49" i="31"/>
  <c r="CJ49" i="31"/>
  <c r="CI49" i="31"/>
  <c r="CH49" i="31"/>
  <c r="CG49" i="31"/>
  <c r="CF49" i="31"/>
  <c r="CE49" i="31"/>
  <c r="CD49" i="31"/>
  <c r="CC49" i="31"/>
  <c r="CB49" i="31"/>
  <c r="CA49" i="31"/>
  <c r="BZ49" i="31"/>
  <c r="BY49" i="31"/>
  <c r="BX49" i="31"/>
  <c r="BW49" i="31"/>
  <c r="BV49" i="31"/>
  <c r="BU49" i="31"/>
  <c r="BT49" i="31"/>
  <c r="BS49" i="31"/>
  <c r="BR49" i="31"/>
  <c r="BQ49" i="31"/>
  <c r="BP49" i="31"/>
  <c r="BO49" i="31"/>
  <c r="BN49" i="31"/>
  <c r="BM49" i="31"/>
  <c r="BL49" i="31"/>
  <c r="BK49" i="31"/>
  <c r="BJ49" i="31"/>
  <c r="BI49" i="31"/>
  <c r="BH49" i="31"/>
  <c r="BG49" i="31"/>
  <c r="BF49" i="31"/>
  <c r="BE49" i="31"/>
  <c r="BD49" i="31"/>
  <c r="BC49" i="31"/>
  <c r="BB49" i="31"/>
  <c r="BA49" i="31"/>
  <c r="AZ49" i="31"/>
  <c r="AY49" i="31"/>
  <c r="AX49" i="31"/>
  <c r="AW49" i="31"/>
  <c r="AV49" i="31"/>
  <c r="AU49" i="31"/>
  <c r="AT49" i="31"/>
  <c r="AS49" i="31"/>
  <c r="AR49" i="31"/>
  <c r="AQ49" i="31"/>
  <c r="AP49" i="31"/>
  <c r="AO49" i="31"/>
  <c r="AN49" i="31"/>
  <c r="AM49" i="31"/>
  <c r="AL49" i="31"/>
  <c r="AK49" i="31"/>
  <c r="AJ49" i="31"/>
  <c r="AI49" i="31"/>
  <c r="AH49" i="31"/>
  <c r="AG49" i="31"/>
  <c r="AF49" i="31"/>
  <c r="AE49" i="31"/>
  <c r="AD49" i="31"/>
  <c r="AC49" i="31"/>
  <c r="AB49" i="31"/>
  <c r="AA49" i="31"/>
  <c r="Z49" i="31"/>
  <c r="Y49" i="31"/>
  <c r="X49" i="31"/>
  <c r="W49" i="31"/>
  <c r="V49" i="31"/>
  <c r="U49" i="31"/>
  <c r="T49" i="31"/>
  <c r="S49" i="31"/>
  <c r="R49" i="31"/>
  <c r="Q49" i="31"/>
  <c r="P49" i="31"/>
  <c r="O49" i="31"/>
  <c r="N49" i="31"/>
  <c r="M49" i="31"/>
  <c r="L49" i="31"/>
  <c r="K49" i="31"/>
  <c r="J49" i="31"/>
  <c r="I49" i="31"/>
  <c r="CM48" i="31"/>
  <c r="CL48" i="31"/>
  <c r="CK48" i="31"/>
  <c r="CJ48" i="31"/>
  <c r="CI48" i="31"/>
  <c r="CH48" i="31"/>
  <c r="CG48" i="31"/>
  <c r="CF48" i="31"/>
  <c r="CE48" i="31"/>
  <c r="CD48" i="31"/>
  <c r="CC48" i="31"/>
  <c r="CB48" i="31"/>
  <c r="CA48" i="31"/>
  <c r="BZ48" i="31"/>
  <c r="BY48" i="31"/>
  <c r="BX48" i="31"/>
  <c r="BW48" i="31"/>
  <c r="BV48" i="31"/>
  <c r="BU48" i="31"/>
  <c r="BT48" i="31"/>
  <c r="BS48" i="31"/>
  <c r="BR48" i="31"/>
  <c r="BQ48" i="31"/>
  <c r="BP48" i="31"/>
  <c r="BO48" i="31"/>
  <c r="BN48" i="31"/>
  <c r="BM48" i="31"/>
  <c r="BL48" i="31"/>
  <c r="BK48" i="31"/>
  <c r="BJ48" i="31"/>
  <c r="BI48" i="31"/>
  <c r="BH48" i="31"/>
  <c r="BG48" i="31"/>
  <c r="BF48" i="31"/>
  <c r="BE48" i="31"/>
  <c r="BD48" i="31"/>
  <c r="BC48" i="31"/>
  <c r="BB48" i="31"/>
  <c r="BA48" i="31"/>
  <c r="AZ48" i="31"/>
  <c r="AY48" i="31"/>
  <c r="AX48" i="31"/>
  <c r="AW48" i="31"/>
  <c r="AV48" i="31"/>
  <c r="AU48" i="31"/>
  <c r="AT48" i="31"/>
  <c r="AS48" i="31"/>
  <c r="AR48" i="31"/>
  <c r="AQ48" i="31"/>
  <c r="AP48" i="31"/>
  <c r="AO48" i="31"/>
  <c r="AN48" i="31"/>
  <c r="AM48" i="31"/>
  <c r="AL48" i="31"/>
  <c r="AK48" i="31"/>
  <c r="AJ48" i="31"/>
  <c r="AI48" i="31"/>
  <c r="AH48" i="31"/>
  <c r="AG48" i="31"/>
  <c r="AF48" i="31"/>
  <c r="AE48" i="31"/>
  <c r="AD48" i="31"/>
  <c r="AC48" i="31"/>
  <c r="AB48" i="31"/>
  <c r="AA48" i="31"/>
  <c r="Z48" i="31"/>
  <c r="Y48" i="31"/>
  <c r="X48" i="31"/>
  <c r="W48" i="31"/>
  <c r="V48" i="31"/>
  <c r="U48" i="31"/>
  <c r="T48" i="31"/>
  <c r="S48" i="31"/>
  <c r="R48" i="31"/>
  <c r="Q48" i="31"/>
  <c r="P48" i="31"/>
  <c r="O48" i="31"/>
  <c r="N48" i="31"/>
  <c r="M48" i="31"/>
  <c r="L48" i="31"/>
  <c r="K48" i="31"/>
  <c r="J48" i="31"/>
  <c r="I48" i="31"/>
  <c r="CM47" i="31"/>
  <c r="CL47" i="31"/>
  <c r="CK47" i="31"/>
  <c r="CJ47" i="31"/>
  <c r="CI47" i="31"/>
  <c r="CH47" i="31"/>
  <c r="CG47" i="31"/>
  <c r="CF47" i="31"/>
  <c r="CE47" i="31"/>
  <c r="CD47" i="31"/>
  <c r="CC47" i="31"/>
  <c r="CB47" i="31"/>
  <c r="CA47" i="31"/>
  <c r="BZ47" i="31"/>
  <c r="BY47" i="31"/>
  <c r="BX47" i="31"/>
  <c r="BW47" i="31"/>
  <c r="BV47" i="31"/>
  <c r="BU47" i="31"/>
  <c r="BT47" i="31"/>
  <c r="BS47" i="31"/>
  <c r="BR47" i="31"/>
  <c r="BQ47" i="31"/>
  <c r="BP47" i="31"/>
  <c r="BO47" i="31"/>
  <c r="BN47" i="31"/>
  <c r="BM47" i="31"/>
  <c r="BL47" i="31"/>
  <c r="BK47" i="31"/>
  <c r="BJ47" i="31"/>
  <c r="BI47" i="31"/>
  <c r="BH47" i="31"/>
  <c r="BG47" i="31"/>
  <c r="BF47" i="31"/>
  <c r="BE47" i="31"/>
  <c r="BD47" i="31"/>
  <c r="BC47" i="31"/>
  <c r="BB47" i="31"/>
  <c r="BA47" i="31"/>
  <c r="AZ47" i="31"/>
  <c r="AY47" i="31"/>
  <c r="AX47" i="31"/>
  <c r="AW47" i="31"/>
  <c r="AV47" i="31"/>
  <c r="AU47" i="31"/>
  <c r="AT47" i="31"/>
  <c r="AS47" i="31"/>
  <c r="AR47" i="31"/>
  <c r="AQ47" i="31"/>
  <c r="AP47" i="31"/>
  <c r="AO47" i="31"/>
  <c r="AN47" i="31"/>
  <c r="AM47" i="31"/>
  <c r="AL47" i="31"/>
  <c r="AK47" i="31"/>
  <c r="AJ47" i="31"/>
  <c r="AI47" i="31"/>
  <c r="AH47" i="31"/>
  <c r="AG47" i="31"/>
  <c r="AF47" i="31"/>
  <c r="AE47" i="31"/>
  <c r="AD47" i="31"/>
  <c r="AC47" i="31"/>
  <c r="AB47" i="31"/>
  <c r="AA47" i="31"/>
  <c r="Z47" i="31"/>
  <c r="Y47" i="31"/>
  <c r="X47" i="31"/>
  <c r="W47" i="31"/>
  <c r="V47" i="31"/>
  <c r="U47" i="31"/>
  <c r="T47" i="31"/>
  <c r="S47" i="31"/>
  <c r="R47" i="31"/>
  <c r="Q47" i="31"/>
  <c r="P47" i="31"/>
  <c r="O47" i="31"/>
  <c r="N47" i="31"/>
  <c r="M47" i="31"/>
  <c r="L47" i="31"/>
  <c r="K47" i="31"/>
  <c r="J47" i="31"/>
  <c r="I47" i="31"/>
  <c r="CM46" i="31"/>
  <c r="CL46" i="31"/>
  <c r="CK46" i="31"/>
  <c r="CJ46" i="31"/>
  <c r="CI46" i="31"/>
  <c r="CH46" i="31"/>
  <c r="CG46" i="31"/>
  <c r="CF46" i="31"/>
  <c r="CE46" i="31"/>
  <c r="CD46" i="31"/>
  <c r="CC46" i="31"/>
  <c r="CB46" i="31"/>
  <c r="CA46" i="31"/>
  <c r="BZ46" i="31"/>
  <c r="BY46" i="31"/>
  <c r="BX46" i="31"/>
  <c r="BW46" i="31"/>
  <c r="BV46" i="31"/>
  <c r="BU46" i="31"/>
  <c r="BT46" i="31"/>
  <c r="BS46" i="31"/>
  <c r="BR46" i="31"/>
  <c r="BQ46" i="31"/>
  <c r="BP46" i="31"/>
  <c r="BO46" i="31"/>
  <c r="BN46" i="31"/>
  <c r="BM46" i="31"/>
  <c r="BL46" i="31"/>
  <c r="BK46" i="31"/>
  <c r="BJ46" i="31"/>
  <c r="BI46" i="31"/>
  <c r="BH46" i="31"/>
  <c r="BG46" i="31"/>
  <c r="BF46" i="31"/>
  <c r="BE46" i="31"/>
  <c r="BD46" i="31"/>
  <c r="BC46" i="31"/>
  <c r="BB46" i="31"/>
  <c r="BA46" i="31"/>
  <c r="AZ46" i="31"/>
  <c r="AY46" i="31"/>
  <c r="AX46" i="31"/>
  <c r="AW46" i="31"/>
  <c r="AV46" i="31"/>
  <c r="AU46" i="31"/>
  <c r="AT46" i="31"/>
  <c r="AS46" i="31"/>
  <c r="AR46" i="31"/>
  <c r="AQ46" i="31"/>
  <c r="AP46" i="31"/>
  <c r="AO46" i="31"/>
  <c r="AN46" i="31"/>
  <c r="AM46" i="31"/>
  <c r="AL46" i="31"/>
  <c r="AK46" i="31"/>
  <c r="AJ46" i="31"/>
  <c r="AI46" i="31"/>
  <c r="AH46" i="31"/>
  <c r="AG46" i="31"/>
  <c r="AF46" i="31"/>
  <c r="AE46" i="31"/>
  <c r="AD46" i="31"/>
  <c r="AC46" i="31"/>
  <c r="AB46" i="31"/>
  <c r="AA46" i="31"/>
  <c r="Z46" i="31"/>
  <c r="Y46" i="31"/>
  <c r="X46" i="31"/>
  <c r="W46" i="31"/>
  <c r="V46" i="31"/>
  <c r="U46" i="31"/>
  <c r="T46" i="31"/>
  <c r="S46" i="31"/>
  <c r="R46" i="31"/>
  <c r="Q46" i="31"/>
  <c r="P46" i="31"/>
  <c r="O46" i="31"/>
  <c r="N46" i="31"/>
  <c r="M46" i="31"/>
  <c r="L46" i="31"/>
  <c r="K46" i="31"/>
  <c r="J46" i="31"/>
  <c r="I46" i="31"/>
  <c r="CM45" i="31"/>
  <c r="CL45" i="31"/>
  <c r="CK45" i="31"/>
  <c r="CJ45" i="31"/>
  <c r="CI45" i="31"/>
  <c r="CH45" i="31"/>
  <c r="CG45" i="31"/>
  <c r="CF45" i="31"/>
  <c r="CE45" i="31"/>
  <c r="CD45" i="31"/>
  <c r="CC45" i="31"/>
  <c r="CB45" i="31"/>
  <c r="CA45" i="31"/>
  <c r="BZ45" i="31"/>
  <c r="BY45" i="31"/>
  <c r="BX45" i="31"/>
  <c r="BW45" i="31"/>
  <c r="BV45" i="31"/>
  <c r="BU45" i="31"/>
  <c r="BT45" i="31"/>
  <c r="BS45" i="31"/>
  <c r="BR45" i="31"/>
  <c r="BQ45" i="31"/>
  <c r="BP45" i="31"/>
  <c r="BO45" i="31"/>
  <c r="BN45" i="31"/>
  <c r="BM45" i="31"/>
  <c r="BL45" i="31"/>
  <c r="BK45" i="31"/>
  <c r="BJ45" i="31"/>
  <c r="BI45" i="31"/>
  <c r="BH45" i="31"/>
  <c r="BG45" i="31"/>
  <c r="BF45" i="31"/>
  <c r="BE45" i="31"/>
  <c r="BD45" i="31"/>
  <c r="BC45" i="31"/>
  <c r="BB45" i="31"/>
  <c r="BA45" i="31"/>
  <c r="AZ45" i="31"/>
  <c r="AY45" i="31"/>
  <c r="AX45" i="31"/>
  <c r="AW45" i="31"/>
  <c r="AV45" i="31"/>
  <c r="AU45" i="31"/>
  <c r="AT45" i="31"/>
  <c r="AS45" i="31"/>
  <c r="AR45" i="31"/>
  <c r="AQ45" i="31"/>
  <c r="AP45" i="31"/>
  <c r="AO45" i="31"/>
  <c r="AN45" i="31"/>
  <c r="AM45" i="31"/>
  <c r="AL45" i="31"/>
  <c r="AK45" i="31"/>
  <c r="AJ45" i="31"/>
  <c r="AI45" i="31"/>
  <c r="AH45" i="31"/>
  <c r="AG45" i="31"/>
  <c r="AF45" i="31"/>
  <c r="AE45" i="31"/>
  <c r="AD45" i="31"/>
  <c r="AC45" i="31"/>
  <c r="AB45" i="31"/>
  <c r="AA45" i="31"/>
  <c r="Z45" i="31"/>
  <c r="Y45" i="31"/>
  <c r="X45" i="31"/>
  <c r="W45" i="31"/>
  <c r="V45" i="31"/>
  <c r="U45" i="31"/>
  <c r="T45" i="31"/>
  <c r="S45" i="31"/>
  <c r="R45" i="31"/>
  <c r="Q45" i="31"/>
  <c r="P45" i="31"/>
  <c r="O45" i="31"/>
  <c r="N45" i="31"/>
  <c r="M45" i="31"/>
  <c r="L45" i="31"/>
  <c r="K45" i="31"/>
  <c r="J45" i="31"/>
  <c r="I45" i="31"/>
  <c r="CM44" i="31"/>
  <c r="CL44" i="31"/>
  <c r="CK44" i="31"/>
  <c r="CJ44" i="31"/>
  <c r="CI44" i="31"/>
  <c r="CH44" i="31"/>
  <c r="CG44" i="31"/>
  <c r="CF44" i="31"/>
  <c r="CE44" i="31"/>
  <c r="CD44" i="31"/>
  <c r="CC44" i="31"/>
  <c r="CB44" i="31"/>
  <c r="CA44" i="31"/>
  <c r="BZ44" i="31"/>
  <c r="BY44" i="31"/>
  <c r="BX44" i="31"/>
  <c r="BW44" i="31"/>
  <c r="BV44" i="31"/>
  <c r="BU44" i="31"/>
  <c r="BT44" i="31"/>
  <c r="BS44" i="31"/>
  <c r="BR44" i="31"/>
  <c r="BQ44" i="31"/>
  <c r="BP44" i="31"/>
  <c r="BO44" i="31"/>
  <c r="BN44" i="31"/>
  <c r="BM44" i="31"/>
  <c r="BL44" i="31"/>
  <c r="BK44" i="31"/>
  <c r="BJ44" i="31"/>
  <c r="BI44" i="31"/>
  <c r="BH44" i="31"/>
  <c r="BG44" i="31"/>
  <c r="BF44" i="31"/>
  <c r="BE44" i="31"/>
  <c r="BD44" i="31"/>
  <c r="BC44" i="31"/>
  <c r="BB44" i="31"/>
  <c r="BA44" i="31"/>
  <c r="AZ44" i="31"/>
  <c r="AY44" i="31"/>
  <c r="AX44" i="31"/>
  <c r="AW44" i="31"/>
  <c r="AV44" i="31"/>
  <c r="AU44" i="31"/>
  <c r="AT44" i="31"/>
  <c r="AS44" i="31"/>
  <c r="AR44" i="31"/>
  <c r="AQ44" i="31"/>
  <c r="AP44" i="31"/>
  <c r="AO44" i="31"/>
  <c r="AN44" i="31"/>
  <c r="AM44" i="31"/>
  <c r="AL44" i="31"/>
  <c r="AK44" i="31"/>
  <c r="AJ44" i="31"/>
  <c r="AI44" i="31"/>
  <c r="AH44" i="31"/>
  <c r="AG44" i="31"/>
  <c r="AF44" i="31"/>
  <c r="AE44" i="31"/>
  <c r="AD44" i="31"/>
  <c r="AC44" i="31"/>
  <c r="AB44" i="31"/>
  <c r="AA44" i="31"/>
  <c r="Z44" i="31"/>
  <c r="Y44" i="31"/>
  <c r="X44" i="31"/>
  <c r="W44" i="31"/>
  <c r="V44" i="31"/>
  <c r="U44" i="31"/>
  <c r="T44" i="31"/>
  <c r="S44" i="31"/>
  <c r="R44" i="31"/>
  <c r="Q44" i="31"/>
  <c r="P44" i="31"/>
  <c r="O44" i="31"/>
  <c r="N44" i="31"/>
  <c r="M44" i="31"/>
  <c r="L44" i="31"/>
  <c r="K44" i="31"/>
  <c r="J44" i="31"/>
  <c r="I44" i="31"/>
  <c r="CM43" i="31"/>
  <c r="CL43" i="31"/>
  <c r="CK43" i="31"/>
  <c r="CJ43" i="31"/>
  <c r="CI43" i="31"/>
  <c r="CH43" i="31"/>
  <c r="CG43" i="31"/>
  <c r="CF43" i="31"/>
  <c r="CE43" i="31"/>
  <c r="CD43" i="31"/>
  <c r="CC43" i="31"/>
  <c r="CB43" i="31"/>
  <c r="CA43" i="31"/>
  <c r="BZ43" i="31"/>
  <c r="BY43" i="31"/>
  <c r="BX43" i="31"/>
  <c r="BW43" i="31"/>
  <c r="BV43" i="31"/>
  <c r="BU43" i="31"/>
  <c r="BT43" i="31"/>
  <c r="BS43" i="31"/>
  <c r="BR43" i="31"/>
  <c r="BQ43" i="31"/>
  <c r="BP43" i="31"/>
  <c r="BO43" i="31"/>
  <c r="BN43" i="31"/>
  <c r="BM43" i="31"/>
  <c r="BL43" i="31"/>
  <c r="BK43" i="31"/>
  <c r="BJ43" i="31"/>
  <c r="BI43" i="31"/>
  <c r="BH43" i="31"/>
  <c r="BG43" i="31"/>
  <c r="BF43" i="31"/>
  <c r="BE43" i="31"/>
  <c r="BD43" i="31"/>
  <c r="BC43" i="31"/>
  <c r="BB43" i="31"/>
  <c r="BA43" i="31"/>
  <c r="AZ43" i="31"/>
  <c r="AY43" i="31"/>
  <c r="AX43" i="31"/>
  <c r="AW43" i="31"/>
  <c r="AV43" i="31"/>
  <c r="AU43" i="31"/>
  <c r="AT43" i="31"/>
  <c r="AS43" i="31"/>
  <c r="AR43" i="31"/>
  <c r="AQ43" i="31"/>
  <c r="AP43" i="31"/>
  <c r="AO43" i="31"/>
  <c r="AN43" i="31"/>
  <c r="AM43" i="31"/>
  <c r="AL43" i="31"/>
  <c r="AK43" i="31"/>
  <c r="AJ43" i="31"/>
  <c r="AI43" i="31"/>
  <c r="AH43" i="31"/>
  <c r="AG43" i="31"/>
  <c r="AF43" i="31"/>
  <c r="AE43" i="31"/>
  <c r="AD43" i="31"/>
  <c r="AC43" i="31"/>
  <c r="AB43" i="31"/>
  <c r="AA43" i="31"/>
  <c r="Z43" i="31"/>
  <c r="Y43" i="31"/>
  <c r="X43" i="31"/>
  <c r="W43" i="31"/>
  <c r="V43" i="31"/>
  <c r="U43" i="31"/>
  <c r="T43" i="31"/>
  <c r="S43" i="31"/>
  <c r="R43" i="31"/>
  <c r="Q43" i="31"/>
  <c r="P43" i="31"/>
  <c r="O43" i="31"/>
  <c r="N43" i="31"/>
  <c r="M43" i="31"/>
  <c r="L43" i="31"/>
  <c r="K43" i="31"/>
  <c r="J43" i="31"/>
  <c r="I43" i="31"/>
  <c r="CM42" i="31"/>
  <c r="CL42" i="31"/>
  <c r="CK42" i="31"/>
  <c r="CJ42" i="31"/>
  <c r="CI42" i="31"/>
  <c r="CH42" i="31"/>
  <c r="CG42" i="31"/>
  <c r="CF42" i="31"/>
  <c r="CE42" i="31"/>
  <c r="CD42" i="31"/>
  <c r="CC42" i="31"/>
  <c r="CB42" i="31"/>
  <c r="CA42" i="31"/>
  <c r="BZ42" i="31"/>
  <c r="BY42" i="31"/>
  <c r="BX42" i="31"/>
  <c r="BW42" i="31"/>
  <c r="BV42" i="31"/>
  <c r="BU42" i="31"/>
  <c r="BT42" i="31"/>
  <c r="BS42" i="31"/>
  <c r="BR42" i="31"/>
  <c r="BQ42" i="31"/>
  <c r="BP42" i="31"/>
  <c r="BO42" i="31"/>
  <c r="BN42" i="31"/>
  <c r="BM42" i="31"/>
  <c r="BL42" i="31"/>
  <c r="BK42" i="31"/>
  <c r="BJ42" i="31"/>
  <c r="BI42" i="31"/>
  <c r="BH42" i="31"/>
  <c r="BG42" i="31"/>
  <c r="BF42" i="31"/>
  <c r="BE42" i="31"/>
  <c r="BD42" i="31"/>
  <c r="BC42" i="31"/>
  <c r="BB42" i="31"/>
  <c r="BA42" i="31"/>
  <c r="AZ42" i="31"/>
  <c r="AY42" i="31"/>
  <c r="AX42" i="31"/>
  <c r="AW42" i="31"/>
  <c r="AV42" i="31"/>
  <c r="AU42" i="31"/>
  <c r="AT42" i="31"/>
  <c r="AS42" i="31"/>
  <c r="AR42" i="31"/>
  <c r="AQ42" i="31"/>
  <c r="AP42" i="31"/>
  <c r="AO42" i="31"/>
  <c r="AN42" i="31"/>
  <c r="AM42" i="31"/>
  <c r="AL42" i="31"/>
  <c r="AK42" i="31"/>
  <c r="AJ42" i="31"/>
  <c r="AI42" i="31"/>
  <c r="AH42" i="31"/>
  <c r="AG42" i="31"/>
  <c r="AF42" i="31"/>
  <c r="AE42" i="31"/>
  <c r="AD42" i="31"/>
  <c r="AC42" i="31"/>
  <c r="AB42" i="31"/>
  <c r="AA42" i="31"/>
  <c r="Z42" i="31"/>
  <c r="Y42" i="31"/>
  <c r="X42" i="31"/>
  <c r="W42" i="31"/>
  <c r="V42" i="31"/>
  <c r="U42" i="31"/>
  <c r="T42" i="31"/>
  <c r="S42" i="31"/>
  <c r="R42" i="31"/>
  <c r="Q42" i="31"/>
  <c r="P42" i="31"/>
  <c r="O42" i="31"/>
  <c r="N42" i="31"/>
  <c r="M42" i="31"/>
  <c r="L42" i="31"/>
  <c r="K42" i="31"/>
  <c r="J42" i="31"/>
  <c r="I42" i="31"/>
  <c r="CM41" i="31"/>
  <c r="CL41" i="31"/>
  <c r="CK41" i="31"/>
  <c r="CJ41" i="31"/>
  <c r="CI41" i="31"/>
  <c r="CH41" i="31"/>
  <c r="CG41" i="31"/>
  <c r="CF41" i="31"/>
  <c r="CE41" i="31"/>
  <c r="CD41" i="31"/>
  <c r="CC41" i="31"/>
  <c r="CB41" i="31"/>
  <c r="CA41" i="31"/>
  <c r="BZ41" i="31"/>
  <c r="BY41" i="31"/>
  <c r="BX41" i="31"/>
  <c r="BW41" i="31"/>
  <c r="BV41" i="31"/>
  <c r="BU41" i="31"/>
  <c r="BT41" i="31"/>
  <c r="BS41" i="31"/>
  <c r="BR41" i="31"/>
  <c r="BQ41" i="31"/>
  <c r="BP41" i="31"/>
  <c r="BO41" i="31"/>
  <c r="BN41" i="31"/>
  <c r="BM41" i="31"/>
  <c r="BL41" i="31"/>
  <c r="BK41" i="31"/>
  <c r="BJ41" i="31"/>
  <c r="BI41" i="31"/>
  <c r="BH41" i="31"/>
  <c r="BG41" i="31"/>
  <c r="BF41" i="31"/>
  <c r="BE41" i="31"/>
  <c r="BD41" i="31"/>
  <c r="BC41" i="31"/>
  <c r="BB41" i="31"/>
  <c r="BA41" i="31"/>
  <c r="AZ41" i="31"/>
  <c r="AY41" i="31"/>
  <c r="AX41" i="31"/>
  <c r="AW41" i="31"/>
  <c r="AV41" i="31"/>
  <c r="AU41" i="31"/>
  <c r="AT41" i="31"/>
  <c r="AS41" i="31"/>
  <c r="AR41" i="31"/>
  <c r="AQ41" i="31"/>
  <c r="AP41" i="31"/>
  <c r="AO41" i="31"/>
  <c r="AN41" i="31"/>
  <c r="AM41" i="31"/>
  <c r="AL41" i="31"/>
  <c r="AK41" i="31"/>
  <c r="AJ41" i="31"/>
  <c r="AI41" i="31"/>
  <c r="AH41" i="31"/>
  <c r="AG41" i="31"/>
  <c r="AF41" i="31"/>
  <c r="AE41" i="31"/>
  <c r="AD41" i="31"/>
  <c r="AC41" i="31"/>
  <c r="AB41" i="31"/>
  <c r="AA41" i="31"/>
  <c r="Z41" i="31"/>
  <c r="Y41" i="31"/>
  <c r="X41" i="31"/>
  <c r="W41" i="31"/>
  <c r="V41" i="31"/>
  <c r="U41" i="31"/>
  <c r="T41" i="31"/>
  <c r="S41" i="31"/>
  <c r="R41" i="31"/>
  <c r="Q41" i="31"/>
  <c r="P41" i="31"/>
  <c r="O41" i="31"/>
  <c r="N41" i="31"/>
  <c r="M41" i="31"/>
  <c r="L41" i="31"/>
  <c r="K41" i="31"/>
  <c r="J41" i="31"/>
  <c r="I41" i="31"/>
  <c r="CM40" i="31"/>
  <c r="CL40" i="31"/>
  <c r="CK40" i="31"/>
  <c r="CJ40" i="31"/>
  <c r="CI40" i="31"/>
  <c r="CH40" i="31"/>
  <c r="CG40" i="31"/>
  <c r="CF40" i="31"/>
  <c r="CE40" i="31"/>
  <c r="CD40" i="31"/>
  <c r="CC40" i="31"/>
  <c r="CB40" i="31"/>
  <c r="CA40" i="31"/>
  <c r="BZ40" i="31"/>
  <c r="BY40" i="31"/>
  <c r="BX40" i="31"/>
  <c r="BW40" i="31"/>
  <c r="BV40" i="31"/>
  <c r="BU40" i="31"/>
  <c r="BT40" i="31"/>
  <c r="BS40" i="31"/>
  <c r="BR40" i="31"/>
  <c r="BQ40" i="31"/>
  <c r="BP40" i="31"/>
  <c r="BO40" i="31"/>
  <c r="BN40" i="31"/>
  <c r="BM40" i="31"/>
  <c r="BL40" i="31"/>
  <c r="BK40" i="31"/>
  <c r="BJ40" i="31"/>
  <c r="BI40" i="31"/>
  <c r="BH40" i="31"/>
  <c r="BG40" i="31"/>
  <c r="BF40" i="31"/>
  <c r="BE40" i="31"/>
  <c r="BD40" i="31"/>
  <c r="BC40" i="31"/>
  <c r="BB40" i="31"/>
  <c r="BA40" i="31"/>
  <c r="AZ40" i="31"/>
  <c r="AY40" i="31"/>
  <c r="AX40" i="31"/>
  <c r="AW40" i="31"/>
  <c r="AV40" i="31"/>
  <c r="AU40" i="31"/>
  <c r="AT40" i="31"/>
  <c r="AS40" i="31"/>
  <c r="AR40" i="31"/>
  <c r="AQ40" i="31"/>
  <c r="AP40" i="31"/>
  <c r="AO40" i="31"/>
  <c r="AN40" i="31"/>
  <c r="AM40" i="31"/>
  <c r="AL40" i="31"/>
  <c r="AK40" i="31"/>
  <c r="AJ40" i="31"/>
  <c r="AI40" i="31"/>
  <c r="AH40" i="31"/>
  <c r="AG40" i="31"/>
  <c r="AF40" i="31"/>
  <c r="AE40" i="31"/>
  <c r="AD40" i="31"/>
  <c r="AC40" i="31"/>
  <c r="AB40" i="31"/>
  <c r="AA40" i="31"/>
  <c r="Z40" i="31"/>
  <c r="Y40" i="31"/>
  <c r="X40" i="31"/>
  <c r="W40" i="31"/>
  <c r="V40" i="31"/>
  <c r="U40" i="31"/>
  <c r="T40" i="31"/>
  <c r="S40" i="31"/>
  <c r="R40" i="31"/>
  <c r="Q40" i="31"/>
  <c r="P40" i="31"/>
  <c r="O40" i="31"/>
  <c r="N40" i="31"/>
  <c r="M40" i="31"/>
  <c r="L40" i="31"/>
  <c r="K40" i="31"/>
  <c r="J40" i="31"/>
  <c r="I40" i="31"/>
  <c r="CM39" i="31"/>
  <c r="CL39" i="31"/>
  <c r="CK39" i="31"/>
  <c r="CJ39" i="31"/>
  <c r="CI39" i="31"/>
  <c r="CH39" i="31"/>
  <c r="CG39" i="31"/>
  <c r="CF39" i="31"/>
  <c r="CE39" i="31"/>
  <c r="CD39" i="31"/>
  <c r="CC39" i="31"/>
  <c r="CB39" i="31"/>
  <c r="CA39" i="31"/>
  <c r="BZ39" i="31"/>
  <c r="BY39" i="31"/>
  <c r="BX39" i="31"/>
  <c r="BW39" i="31"/>
  <c r="BV39" i="31"/>
  <c r="BU39" i="31"/>
  <c r="BT39" i="31"/>
  <c r="BS39" i="31"/>
  <c r="BR39" i="31"/>
  <c r="BQ39" i="31"/>
  <c r="BP39" i="31"/>
  <c r="BO39" i="31"/>
  <c r="BN39" i="31"/>
  <c r="BM39" i="31"/>
  <c r="BL39" i="31"/>
  <c r="BK39" i="31"/>
  <c r="BJ39" i="31"/>
  <c r="BI39" i="31"/>
  <c r="BH39" i="31"/>
  <c r="BG39" i="31"/>
  <c r="BF39" i="31"/>
  <c r="BE39" i="31"/>
  <c r="BD39" i="31"/>
  <c r="BC39" i="31"/>
  <c r="BB39" i="31"/>
  <c r="BA39" i="31"/>
  <c r="AZ39" i="31"/>
  <c r="AY39" i="31"/>
  <c r="AX39" i="31"/>
  <c r="AW39" i="31"/>
  <c r="AV39" i="31"/>
  <c r="AU39" i="31"/>
  <c r="AT39" i="31"/>
  <c r="AS39" i="31"/>
  <c r="AR39" i="31"/>
  <c r="AQ39" i="31"/>
  <c r="AP39" i="31"/>
  <c r="AO39" i="31"/>
  <c r="AN39" i="31"/>
  <c r="AM39" i="31"/>
  <c r="AL39" i="31"/>
  <c r="AK39" i="31"/>
  <c r="AJ39" i="31"/>
  <c r="AI39" i="31"/>
  <c r="AH39" i="31"/>
  <c r="AG39" i="31"/>
  <c r="AF39" i="31"/>
  <c r="AE39" i="31"/>
  <c r="AD39" i="31"/>
  <c r="AC39" i="31"/>
  <c r="AB39" i="31"/>
  <c r="AA39" i="31"/>
  <c r="Z39" i="31"/>
  <c r="Y39" i="31"/>
  <c r="X39" i="31"/>
  <c r="W39" i="31"/>
  <c r="V39" i="31"/>
  <c r="U39" i="31"/>
  <c r="T39" i="31"/>
  <c r="S39" i="31"/>
  <c r="R39" i="31"/>
  <c r="Q39" i="31"/>
  <c r="P39" i="31"/>
  <c r="O39" i="31"/>
  <c r="N39" i="31"/>
  <c r="M39" i="31"/>
  <c r="L39" i="31"/>
  <c r="K39" i="31"/>
  <c r="J39" i="31"/>
  <c r="I39" i="31"/>
  <c r="CM38" i="31"/>
  <c r="CL38" i="31"/>
  <c r="CK38" i="31"/>
  <c r="CJ38" i="31"/>
  <c r="CI38" i="31"/>
  <c r="CH38" i="31"/>
  <c r="CG38" i="31"/>
  <c r="CF38" i="31"/>
  <c r="CE38" i="31"/>
  <c r="CD38" i="31"/>
  <c r="CC38" i="31"/>
  <c r="CB38" i="31"/>
  <c r="CA38" i="31"/>
  <c r="BZ38" i="31"/>
  <c r="BY38" i="31"/>
  <c r="BX38" i="31"/>
  <c r="BW38" i="31"/>
  <c r="BV38" i="31"/>
  <c r="BU38" i="31"/>
  <c r="BT38" i="31"/>
  <c r="BS38" i="31"/>
  <c r="BR38" i="31"/>
  <c r="BQ38" i="31"/>
  <c r="BP38" i="31"/>
  <c r="BO38" i="31"/>
  <c r="BN38" i="31"/>
  <c r="BM38" i="31"/>
  <c r="BL38" i="31"/>
  <c r="BK38" i="31"/>
  <c r="BJ38" i="31"/>
  <c r="BI38" i="31"/>
  <c r="BH38" i="31"/>
  <c r="BG38" i="31"/>
  <c r="BF38" i="31"/>
  <c r="BE38" i="31"/>
  <c r="BD38" i="31"/>
  <c r="BC38" i="31"/>
  <c r="BB38" i="31"/>
  <c r="BA38" i="31"/>
  <c r="AZ38" i="31"/>
  <c r="AY38" i="31"/>
  <c r="AX38" i="31"/>
  <c r="AW38" i="31"/>
  <c r="AV38" i="31"/>
  <c r="AU38" i="31"/>
  <c r="AT38" i="31"/>
  <c r="AS38" i="31"/>
  <c r="AR38" i="31"/>
  <c r="AQ38" i="31"/>
  <c r="AP38" i="31"/>
  <c r="AO38" i="31"/>
  <c r="AN38" i="31"/>
  <c r="AM38" i="31"/>
  <c r="AL38" i="31"/>
  <c r="AK38" i="31"/>
  <c r="AJ38" i="31"/>
  <c r="AI38" i="31"/>
  <c r="AH38" i="31"/>
  <c r="AG38" i="31"/>
  <c r="AF38" i="31"/>
  <c r="AE38" i="31"/>
  <c r="AD38" i="31"/>
  <c r="AC38" i="31"/>
  <c r="AB38" i="31"/>
  <c r="AA38" i="31"/>
  <c r="Z38" i="31"/>
  <c r="Y38" i="31"/>
  <c r="X38" i="31"/>
  <c r="W38" i="31"/>
  <c r="V38" i="31"/>
  <c r="U38" i="31"/>
  <c r="T38" i="31"/>
  <c r="S38" i="31"/>
  <c r="R38" i="31"/>
  <c r="Q38" i="31"/>
  <c r="P38" i="31"/>
  <c r="O38" i="31"/>
  <c r="N38" i="31"/>
  <c r="M38" i="31"/>
  <c r="L38" i="31"/>
  <c r="K38" i="31"/>
  <c r="J38" i="31"/>
  <c r="I38" i="31"/>
  <c r="CM37" i="31"/>
  <c r="CL37" i="31"/>
  <c r="CK37" i="31"/>
  <c r="CJ37" i="31"/>
  <c r="CI37" i="31"/>
  <c r="CH37" i="31"/>
  <c r="CG37" i="31"/>
  <c r="CF37" i="31"/>
  <c r="CE37" i="31"/>
  <c r="CD37" i="31"/>
  <c r="CC37" i="31"/>
  <c r="CB37" i="31"/>
  <c r="CA37" i="31"/>
  <c r="BZ37" i="31"/>
  <c r="BY37" i="31"/>
  <c r="BX37" i="31"/>
  <c r="BW37" i="31"/>
  <c r="BV37" i="31"/>
  <c r="BU37" i="31"/>
  <c r="BT37" i="31"/>
  <c r="BS37" i="31"/>
  <c r="BR37" i="31"/>
  <c r="BQ37" i="31"/>
  <c r="BP37" i="31"/>
  <c r="BO37" i="31"/>
  <c r="BN37" i="31"/>
  <c r="BM37" i="31"/>
  <c r="BL37" i="31"/>
  <c r="BK37" i="31"/>
  <c r="BJ37" i="31"/>
  <c r="BI37" i="31"/>
  <c r="BH37" i="31"/>
  <c r="BG37" i="31"/>
  <c r="BF37" i="31"/>
  <c r="BE37" i="31"/>
  <c r="BD37" i="31"/>
  <c r="BC37" i="31"/>
  <c r="BB37" i="31"/>
  <c r="BA37" i="31"/>
  <c r="AZ37" i="31"/>
  <c r="AY37" i="31"/>
  <c r="AX37" i="31"/>
  <c r="AW37" i="31"/>
  <c r="AV37" i="31"/>
  <c r="AU37" i="31"/>
  <c r="AT37" i="31"/>
  <c r="AS37" i="31"/>
  <c r="AR37" i="31"/>
  <c r="AQ37" i="31"/>
  <c r="AP37" i="31"/>
  <c r="AO37" i="31"/>
  <c r="AN37" i="31"/>
  <c r="AM37" i="31"/>
  <c r="AL37" i="31"/>
  <c r="AK37" i="31"/>
  <c r="AJ37" i="31"/>
  <c r="AI37" i="31"/>
  <c r="AH37" i="31"/>
  <c r="AG37" i="31"/>
  <c r="AF37" i="31"/>
  <c r="AE37" i="31"/>
  <c r="AD37" i="31"/>
  <c r="AC37" i="31"/>
  <c r="AB37" i="31"/>
  <c r="AA37" i="31"/>
  <c r="Z37" i="31"/>
  <c r="Y37" i="31"/>
  <c r="X37" i="31"/>
  <c r="W37" i="31"/>
  <c r="V37" i="31"/>
  <c r="U37" i="31"/>
  <c r="T37" i="31"/>
  <c r="S37" i="31"/>
  <c r="R37" i="31"/>
  <c r="Q37" i="31"/>
  <c r="P37" i="31"/>
  <c r="O37" i="31"/>
  <c r="N37" i="31"/>
  <c r="M37" i="31"/>
  <c r="L37" i="31"/>
  <c r="K37" i="31"/>
  <c r="J37" i="31"/>
  <c r="I37" i="31"/>
  <c r="CM36" i="31"/>
  <c r="CL36" i="31"/>
  <c r="CK36" i="31"/>
  <c r="CJ36" i="31"/>
  <c r="CI36" i="31"/>
  <c r="CH36" i="31"/>
  <c r="CG36" i="31"/>
  <c r="CF36" i="31"/>
  <c r="CE36" i="31"/>
  <c r="CD36" i="31"/>
  <c r="CC36" i="31"/>
  <c r="CB36" i="31"/>
  <c r="CA36" i="31"/>
  <c r="BZ36" i="31"/>
  <c r="BY36" i="31"/>
  <c r="BX36" i="31"/>
  <c r="BW36" i="31"/>
  <c r="BV36" i="31"/>
  <c r="BU36" i="31"/>
  <c r="BT36" i="31"/>
  <c r="BS36" i="31"/>
  <c r="BR36" i="31"/>
  <c r="BQ36" i="31"/>
  <c r="BP36" i="31"/>
  <c r="BO36" i="31"/>
  <c r="BN36" i="31"/>
  <c r="BM36" i="31"/>
  <c r="BL36" i="31"/>
  <c r="BK36" i="31"/>
  <c r="BJ36" i="31"/>
  <c r="BI36" i="31"/>
  <c r="BH36" i="31"/>
  <c r="BG36" i="31"/>
  <c r="BF36" i="31"/>
  <c r="BE36" i="31"/>
  <c r="BD36" i="31"/>
  <c r="BC36" i="31"/>
  <c r="BB36" i="31"/>
  <c r="BA36" i="31"/>
  <c r="AZ36" i="31"/>
  <c r="AY36" i="31"/>
  <c r="AX36" i="31"/>
  <c r="AW36" i="31"/>
  <c r="AV36" i="31"/>
  <c r="AU36" i="31"/>
  <c r="AT36" i="31"/>
  <c r="AS36" i="31"/>
  <c r="AR36" i="31"/>
  <c r="AQ36" i="31"/>
  <c r="AP36" i="31"/>
  <c r="AO36" i="31"/>
  <c r="AN36" i="31"/>
  <c r="AM36" i="31"/>
  <c r="AL36" i="31"/>
  <c r="AK36" i="31"/>
  <c r="AJ36" i="31"/>
  <c r="AI36" i="31"/>
  <c r="AH36" i="31"/>
  <c r="AG36" i="31"/>
  <c r="AF36" i="31"/>
  <c r="AE36" i="31"/>
  <c r="AD36" i="31"/>
  <c r="AC36" i="31"/>
  <c r="AB36" i="31"/>
  <c r="AA36" i="31"/>
  <c r="Z36" i="31"/>
  <c r="Y36" i="31"/>
  <c r="X36" i="31"/>
  <c r="W36" i="31"/>
  <c r="V36" i="31"/>
  <c r="U36" i="31"/>
  <c r="T36" i="31"/>
  <c r="S36" i="31"/>
  <c r="R36" i="31"/>
  <c r="Q36" i="31"/>
  <c r="P36" i="31"/>
  <c r="O36" i="31"/>
  <c r="N36" i="31"/>
  <c r="M36" i="31"/>
  <c r="L36" i="31"/>
  <c r="K36" i="31"/>
  <c r="J36" i="31"/>
  <c r="I36" i="31"/>
  <c r="CM35" i="31"/>
  <c r="CL35" i="31"/>
  <c r="CK35" i="31"/>
  <c r="CJ35" i="31"/>
  <c r="CI35" i="31"/>
  <c r="CH35" i="31"/>
  <c r="CG35" i="31"/>
  <c r="CF35" i="31"/>
  <c r="CE35" i="31"/>
  <c r="CD35" i="31"/>
  <c r="CC35" i="31"/>
  <c r="CB35" i="31"/>
  <c r="CA35" i="31"/>
  <c r="BZ35" i="31"/>
  <c r="BY35" i="31"/>
  <c r="BX35" i="31"/>
  <c r="BW35" i="31"/>
  <c r="BV35" i="31"/>
  <c r="BU35" i="31"/>
  <c r="BT35" i="31"/>
  <c r="BS35" i="31"/>
  <c r="BR35" i="31"/>
  <c r="BQ35" i="31"/>
  <c r="BP35" i="31"/>
  <c r="BO35" i="31"/>
  <c r="BN35" i="31"/>
  <c r="BM35" i="31"/>
  <c r="BL35" i="31"/>
  <c r="BK35" i="31"/>
  <c r="BJ35" i="31"/>
  <c r="BI35" i="31"/>
  <c r="BH35" i="31"/>
  <c r="BG35" i="31"/>
  <c r="BF35" i="31"/>
  <c r="BE35" i="31"/>
  <c r="BD35" i="31"/>
  <c r="BC35" i="31"/>
  <c r="BB35" i="31"/>
  <c r="BA35" i="31"/>
  <c r="AZ35" i="31"/>
  <c r="AY35" i="31"/>
  <c r="AX35" i="31"/>
  <c r="AW35" i="31"/>
  <c r="AV35" i="31"/>
  <c r="AU35" i="31"/>
  <c r="AT35" i="31"/>
  <c r="AS35" i="31"/>
  <c r="AR35" i="31"/>
  <c r="AQ35" i="31"/>
  <c r="AP35" i="31"/>
  <c r="AO35" i="31"/>
  <c r="AN35" i="31"/>
  <c r="AM35" i="31"/>
  <c r="AL35" i="31"/>
  <c r="AK35" i="31"/>
  <c r="AJ35" i="31"/>
  <c r="AI35" i="31"/>
  <c r="AH35" i="31"/>
  <c r="AG35" i="31"/>
  <c r="AF35" i="31"/>
  <c r="AE35" i="31"/>
  <c r="AD35" i="31"/>
  <c r="AC35" i="31"/>
  <c r="AB35" i="31"/>
  <c r="AA35" i="31"/>
  <c r="Z35" i="31"/>
  <c r="Y35" i="31"/>
  <c r="X35" i="31"/>
  <c r="W35" i="31"/>
  <c r="V35" i="31"/>
  <c r="U35" i="31"/>
  <c r="T35" i="31"/>
  <c r="S35" i="31"/>
  <c r="R35" i="31"/>
  <c r="Q35" i="31"/>
  <c r="P35" i="31"/>
  <c r="O35" i="31"/>
  <c r="N35" i="31"/>
  <c r="M35" i="31"/>
  <c r="L35" i="31"/>
  <c r="K35" i="31"/>
  <c r="J35" i="31"/>
  <c r="I35" i="31"/>
  <c r="CM34" i="31"/>
  <c r="CL34" i="31"/>
  <c r="CK34" i="31"/>
  <c r="CJ34" i="31"/>
  <c r="CI34" i="31"/>
  <c r="CH34" i="31"/>
  <c r="CG34" i="31"/>
  <c r="CF34" i="31"/>
  <c r="CE34" i="31"/>
  <c r="CD34" i="31"/>
  <c r="CC34" i="31"/>
  <c r="CB34" i="31"/>
  <c r="CA34" i="31"/>
  <c r="BZ34" i="31"/>
  <c r="BY34" i="31"/>
  <c r="BX34" i="31"/>
  <c r="BW34" i="31"/>
  <c r="BV34" i="31"/>
  <c r="BU34" i="31"/>
  <c r="BT34" i="31"/>
  <c r="BS34" i="31"/>
  <c r="BR34" i="31"/>
  <c r="BQ34" i="31"/>
  <c r="BP34" i="31"/>
  <c r="BO34" i="31"/>
  <c r="BN34" i="31"/>
  <c r="BM34" i="31"/>
  <c r="BL34" i="31"/>
  <c r="BK34" i="31"/>
  <c r="BJ34" i="31"/>
  <c r="BI34" i="31"/>
  <c r="BH34" i="31"/>
  <c r="BG34" i="31"/>
  <c r="BF34" i="31"/>
  <c r="BE34" i="31"/>
  <c r="BD34" i="31"/>
  <c r="BC34" i="31"/>
  <c r="BB34" i="31"/>
  <c r="BA34" i="31"/>
  <c r="AZ34" i="31"/>
  <c r="AY34" i="31"/>
  <c r="AX34" i="31"/>
  <c r="AW34" i="31"/>
  <c r="AV34" i="31"/>
  <c r="AU34" i="31"/>
  <c r="AT34" i="31"/>
  <c r="AS34" i="31"/>
  <c r="AR34" i="31"/>
  <c r="AQ34" i="31"/>
  <c r="AP34" i="31"/>
  <c r="AO34" i="31"/>
  <c r="AN34" i="31"/>
  <c r="AM34" i="31"/>
  <c r="AL34" i="31"/>
  <c r="AK34" i="31"/>
  <c r="AJ34" i="31"/>
  <c r="AI34" i="31"/>
  <c r="AH34" i="31"/>
  <c r="AG34" i="31"/>
  <c r="AF34" i="31"/>
  <c r="AE34" i="31"/>
  <c r="AD34" i="31"/>
  <c r="AC34" i="31"/>
  <c r="AB34" i="31"/>
  <c r="AA34" i="31"/>
  <c r="Z34" i="31"/>
  <c r="Y34" i="31"/>
  <c r="X34" i="31"/>
  <c r="W34" i="31"/>
  <c r="V34" i="31"/>
  <c r="U34" i="31"/>
  <c r="T34" i="31"/>
  <c r="S34" i="31"/>
  <c r="R34" i="31"/>
  <c r="Q34" i="31"/>
  <c r="P34" i="31"/>
  <c r="O34" i="31"/>
  <c r="N34" i="31"/>
  <c r="M34" i="31"/>
  <c r="L34" i="31"/>
  <c r="K34" i="31"/>
  <c r="J34" i="31"/>
  <c r="I34" i="31"/>
  <c r="CM3" i="31"/>
  <c r="CL3" i="31"/>
  <c r="CK3" i="31"/>
  <c r="CJ3" i="31"/>
  <c r="CI3" i="31"/>
  <c r="CH3" i="31"/>
  <c r="CG3" i="31"/>
  <c r="CF3" i="31"/>
  <c r="CE3" i="31"/>
  <c r="CD3" i="31"/>
  <c r="CC3" i="31"/>
  <c r="CB3" i="31"/>
  <c r="CA3" i="31"/>
  <c r="BZ3" i="31"/>
  <c r="BY3" i="31"/>
  <c r="BX3" i="31"/>
  <c r="BW3" i="31"/>
  <c r="BV3" i="31"/>
  <c r="BU3" i="31"/>
  <c r="BT3" i="31"/>
  <c r="BS3" i="31"/>
  <c r="BR3" i="31"/>
  <c r="BQ3" i="31"/>
  <c r="BP3" i="31"/>
  <c r="BO3" i="31"/>
  <c r="BN3" i="31"/>
  <c r="BM3" i="31"/>
  <c r="BL3" i="31"/>
  <c r="BK3" i="31"/>
  <c r="BJ3" i="31"/>
  <c r="BI3" i="31"/>
  <c r="BH3" i="31"/>
  <c r="BG3" i="31"/>
  <c r="BF3" i="31"/>
  <c r="BE3" i="31"/>
  <c r="BD3" i="31"/>
  <c r="BC3" i="31"/>
  <c r="BB3" i="31"/>
  <c r="BA3" i="31"/>
  <c r="AZ3" i="31"/>
  <c r="AY3" i="31"/>
  <c r="AX3" i="31"/>
  <c r="AW3" i="31"/>
  <c r="AV3" i="31"/>
  <c r="AU3" i="31"/>
  <c r="AT3" i="31"/>
  <c r="AS3" i="31"/>
  <c r="AR3" i="31"/>
  <c r="AQ3" i="31"/>
  <c r="AP3" i="31"/>
  <c r="AO3" i="31"/>
  <c r="AN3" i="31"/>
  <c r="AM3" i="31"/>
  <c r="AL3" i="31"/>
  <c r="AK3" i="31"/>
  <c r="AJ3" i="31"/>
  <c r="AI3" i="31"/>
  <c r="AH3" i="31"/>
  <c r="AG3" i="31"/>
  <c r="AF3" i="31"/>
  <c r="AE3" i="31"/>
  <c r="AD3" i="31"/>
  <c r="AC3" i="31"/>
  <c r="AB3" i="31"/>
  <c r="AA3" i="31"/>
  <c r="Z3" i="31"/>
  <c r="Y3" i="31"/>
  <c r="X3" i="31"/>
  <c r="W3" i="31"/>
  <c r="V3" i="31"/>
  <c r="U3" i="31"/>
  <c r="S3" i="31"/>
  <c r="R3" i="31"/>
  <c r="Q3" i="31"/>
  <c r="P3" i="31"/>
  <c r="O3" i="31"/>
  <c r="N3" i="31"/>
  <c r="M3" i="31"/>
  <c r="L3" i="31"/>
  <c r="K3" i="31"/>
  <c r="J3" i="31"/>
  <c r="I3" i="31"/>
  <c r="CM1" i="31"/>
  <c r="CM31" i="31" s="1"/>
  <c r="CL1" i="31"/>
  <c r="CL32" i="31" s="1"/>
  <c r="CK1" i="31"/>
  <c r="CK30" i="31" s="1"/>
  <c r="CJ1" i="31"/>
  <c r="CJ32" i="31" s="1"/>
  <c r="CI1" i="31"/>
  <c r="CI31" i="31" s="1"/>
  <c r="CH1" i="31"/>
  <c r="CH32" i="31" s="1"/>
  <c r="CG1" i="31"/>
  <c r="CG30" i="31" s="1"/>
  <c r="CF1" i="31"/>
  <c r="CF32" i="31" s="1"/>
  <c r="CE1" i="31"/>
  <c r="CE31" i="31" s="1"/>
  <c r="CD1" i="31"/>
  <c r="CC1" i="31"/>
  <c r="CC30" i="31" s="1"/>
  <c r="CB1" i="31"/>
  <c r="CB32" i="31" s="1"/>
  <c r="CA1" i="31"/>
  <c r="CA31" i="31" s="1"/>
  <c r="BZ1" i="31"/>
  <c r="BZ32" i="31" s="1"/>
  <c r="BY1" i="31"/>
  <c r="BY30" i="31" s="1"/>
  <c r="BX1" i="31"/>
  <c r="BX32" i="31" s="1"/>
  <c r="BW1" i="31"/>
  <c r="BW31" i="31" s="1"/>
  <c r="BV1" i="31"/>
  <c r="BV32" i="31" s="1"/>
  <c r="BU1" i="31"/>
  <c r="BU30" i="31" s="1"/>
  <c r="BT1" i="31"/>
  <c r="BT32" i="31" s="1"/>
  <c r="BS1" i="31"/>
  <c r="BS31" i="31" s="1"/>
  <c r="BR1" i="31"/>
  <c r="BR32" i="31" s="1"/>
  <c r="BQ1" i="31"/>
  <c r="BQ30" i="31" s="1"/>
  <c r="BP1" i="31"/>
  <c r="BP32" i="31" s="1"/>
  <c r="BO1" i="31"/>
  <c r="BO31" i="31" s="1"/>
  <c r="BN1" i="31"/>
  <c r="BM1" i="31"/>
  <c r="BM30" i="31" s="1"/>
  <c r="BL1" i="31"/>
  <c r="BL32" i="31" s="1"/>
  <c r="BK1" i="31"/>
  <c r="BK31" i="31" s="1"/>
  <c r="BJ1" i="31"/>
  <c r="BJ32" i="31" s="1"/>
  <c r="BI1" i="31"/>
  <c r="BI30" i="31" s="1"/>
  <c r="BH1" i="31"/>
  <c r="BH32" i="31" s="1"/>
  <c r="BG1" i="31"/>
  <c r="BG31" i="31" s="1"/>
  <c r="BF1" i="31"/>
  <c r="BF32" i="31" s="1"/>
  <c r="BE1" i="31"/>
  <c r="BE30" i="31" s="1"/>
  <c r="BD1" i="31"/>
  <c r="BD32" i="31" s="1"/>
  <c r="BC1" i="31"/>
  <c r="BC31" i="31" s="1"/>
  <c r="BB1" i="31"/>
  <c r="BB32" i="31" s="1"/>
  <c r="BA1" i="31"/>
  <c r="BA30" i="31" s="1"/>
  <c r="AZ1" i="31"/>
  <c r="AZ32" i="31" s="1"/>
  <c r="AY1" i="31"/>
  <c r="AY31" i="31" s="1"/>
  <c r="AX1" i="31"/>
  <c r="AW1" i="31"/>
  <c r="AW30" i="31" s="1"/>
  <c r="AV1" i="31"/>
  <c r="AV32" i="31" s="1"/>
  <c r="AU1" i="31"/>
  <c r="AU31" i="31" s="1"/>
  <c r="AT1" i="31"/>
  <c r="AT32" i="31" s="1"/>
  <c r="AS1" i="31"/>
  <c r="AS30" i="31" s="1"/>
  <c r="AR1" i="31"/>
  <c r="AR32" i="31" s="1"/>
  <c r="AQ1" i="31"/>
  <c r="AQ31" i="31" s="1"/>
  <c r="AP1" i="31"/>
  <c r="AP32" i="31" s="1"/>
  <c r="AO1" i="31"/>
  <c r="AO30" i="31" s="1"/>
  <c r="AN1" i="31"/>
  <c r="AN32" i="31" s="1"/>
  <c r="AM1" i="31"/>
  <c r="AM31" i="31" s="1"/>
  <c r="AL1" i="31"/>
  <c r="AL32" i="31" s="1"/>
  <c r="AK1" i="31"/>
  <c r="AK30" i="31" s="1"/>
  <c r="AJ1" i="31"/>
  <c r="AJ32" i="31" s="1"/>
  <c r="AI1" i="31"/>
  <c r="AI31" i="31" s="1"/>
  <c r="AH1" i="31"/>
  <c r="AG1" i="31"/>
  <c r="AG31" i="31" s="1"/>
  <c r="AF1" i="31"/>
  <c r="AF32" i="31" s="1"/>
  <c r="AE1" i="31"/>
  <c r="AE31" i="31" s="1"/>
  <c r="AD1" i="31"/>
  <c r="AD32" i="31" s="1"/>
  <c r="AC1" i="31"/>
  <c r="AC32" i="31" s="1"/>
  <c r="AB1" i="31"/>
  <c r="AB32" i="31" s="1"/>
  <c r="AA1" i="31"/>
  <c r="AA31" i="31" s="1"/>
  <c r="Z1" i="31"/>
  <c r="Z32" i="31" s="1"/>
  <c r="Y1" i="31"/>
  <c r="Y31" i="31" s="1"/>
  <c r="X1" i="31"/>
  <c r="X32" i="31" s="1"/>
  <c r="W1" i="31"/>
  <c r="W31" i="31" s="1"/>
  <c r="V1" i="31"/>
  <c r="V32" i="31" s="1"/>
  <c r="U1" i="31"/>
  <c r="U32" i="31" s="1"/>
  <c r="T1" i="31"/>
  <c r="T32" i="31" s="1"/>
  <c r="S1" i="31"/>
  <c r="S31" i="31" s="1"/>
  <c r="R1" i="31"/>
  <c r="Q1" i="31"/>
  <c r="Q31" i="31" s="1"/>
  <c r="P1" i="31"/>
  <c r="P32" i="31" s="1"/>
  <c r="O1" i="31"/>
  <c r="O31" i="31" s="1"/>
  <c r="N1" i="31"/>
  <c r="N32" i="31" s="1"/>
  <c r="M1" i="31"/>
  <c r="M32" i="31" s="1"/>
  <c r="L1" i="31"/>
  <c r="L32" i="31" s="1"/>
  <c r="K1" i="31"/>
  <c r="K31" i="31" s="1"/>
  <c r="J1" i="31"/>
  <c r="J32" i="31" s="1"/>
  <c r="I1" i="31"/>
  <c r="I31" i="31" s="1"/>
  <c r="O30" i="31" l="1"/>
  <c r="Q30" i="31"/>
  <c r="U30" i="31"/>
  <c r="AA30" i="31"/>
  <c r="AF30" i="31"/>
  <c r="AI30" i="31"/>
  <c r="AQ30" i="31"/>
  <c r="AY30" i="31"/>
  <c r="BG30" i="31"/>
  <c r="BO30" i="31"/>
  <c r="BW30" i="31"/>
  <c r="CE30" i="31"/>
  <c r="CM30" i="31"/>
  <c r="M31" i="31"/>
  <c r="U31" i="31"/>
  <c r="AC31" i="31"/>
  <c r="AK31" i="31"/>
  <c r="AS31" i="31"/>
  <c r="BA31" i="31"/>
  <c r="BI31" i="31"/>
  <c r="BQ31" i="31"/>
  <c r="BY31" i="31"/>
  <c r="CG31" i="31"/>
  <c r="S32" i="31"/>
  <c r="Y32" i="31"/>
  <c r="AA32" i="31"/>
  <c r="AE32" i="31"/>
  <c r="AK32" i="31"/>
  <c r="AM32" i="31"/>
  <c r="AY32" i="31"/>
  <c r="BE32" i="31"/>
  <c r="BG32" i="31"/>
  <c r="BK32" i="31"/>
  <c r="BQ32" i="31"/>
  <c r="BS32" i="31"/>
  <c r="CE32" i="31"/>
  <c r="CK32" i="31"/>
  <c r="CM32" i="31"/>
  <c r="K30" i="31"/>
  <c r="P30" i="31"/>
  <c r="S30" i="31"/>
  <c r="W30" i="31"/>
  <c r="AE30" i="31"/>
  <c r="AG30" i="31"/>
  <c r="AM30" i="31"/>
  <c r="AU30" i="31"/>
  <c r="BC30" i="31"/>
  <c r="BK30" i="31"/>
  <c r="BS30" i="31"/>
  <c r="CA30" i="31"/>
  <c r="CI30" i="31"/>
  <c r="L31" i="31"/>
  <c r="T31" i="31"/>
  <c r="AB31" i="31"/>
  <c r="AJ31" i="31"/>
  <c r="AR31" i="31"/>
  <c r="AZ31" i="31"/>
  <c r="BH31" i="31"/>
  <c r="BP31" i="31"/>
  <c r="BX31" i="31"/>
  <c r="CF31" i="31"/>
  <c r="I32" i="31"/>
  <c r="K32" i="31"/>
  <c r="O32" i="31"/>
  <c r="W32" i="31"/>
  <c r="AI32" i="31"/>
  <c r="AO32" i="31"/>
  <c r="AQ32" i="31"/>
  <c r="AU32" i="31"/>
  <c r="BA32" i="31"/>
  <c r="BC32" i="31"/>
  <c r="BO32" i="31"/>
  <c r="BU32" i="31"/>
  <c r="BW32" i="31"/>
  <c r="CA32" i="31"/>
  <c r="CG32" i="31"/>
  <c r="CI32" i="31"/>
  <c r="L30" i="31"/>
  <c r="AB30" i="31"/>
  <c r="BD30" i="31"/>
  <c r="AN30" i="31"/>
  <c r="AV30" i="31"/>
  <c r="BL30" i="31"/>
  <c r="BT30" i="31"/>
  <c r="CB30" i="31"/>
  <c r="CJ30" i="31"/>
  <c r="M30" i="31"/>
  <c r="X30" i="31"/>
  <c r="AC30" i="31"/>
  <c r="P31" i="31"/>
  <c r="X31" i="31"/>
  <c r="AF31" i="31"/>
  <c r="AN31" i="31"/>
  <c r="AV31" i="31"/>
  <c r="BD31" i="31"/>
  <c r="BL31" i="31"/>
  <c r="BT31" i="31"/>
  <c r="CB31" i="31"/>
  <c r="CJ31" i="31"/>
  <c r="Q32" i="31"/>
  <c r="AG32" i="31"/>
  <c r="AW32" i="31"/>
  <c r="BM32" i="31"/>
  <c r="CC32" i="31"/>
  <c r="J30" i="31"/>
  <c r="J31" i="31"/>
  <c r="N30" i="31"/>
  <c r="N31" i="31"/>
  <c r="R30" i="31"/>
  <c r="R31" i="31"/>
  <c r="V30" i="31"/>
  <c r="V31" i="31"/>
  <c r="Z30" i="31"/>
  <c r="Z31" i="31"/>
  <c r="AD30" i="31"/>
  <c r="AD31" i="31"/>
  <c r="AH30" i="31"/>
  <c r="AH31" i="31"/>
  <c r="AL30" i="31"/>
  <c r="AL31" i="31"/>
  <c r="AP30" i="31"/>
  <c r="AP31" i="31"/>
  <c r="AT30" i="31"/>
  <c r="AT31" i="31"/>
  <c r="AX30" i="31"/>
  <c r="AX31" i="31"/>
  <c r="BB30" i="31"/>
  <c r="BB31" i="31"/>
  <c r="BF30" i="31"/>
  <c r="BF31" i="31"/>
  <c r="BJ30" i="31"/>
  <c r="BJ31" i="31"/>
  <c r="BN30" i="31"/>
  <c r="BN31" i="31"/>
  <c r="BR30" i="31"/>
  <c r="BR31" i="31"/>
  <c r="BV30" i="31"/>
  <c r="BV31" i="31"/>
  <c r="BZ30" i="31"/>
  <c r="BZ31" i="31"/>
  <c r="CD30" i="31"/>
  <c r="CD31" i="31"/>
  <c r="CH30" i="31"/>
  <c r="CH31" i="31"/>
  <c r="CL30" i="31"/>
  <c r="CL31" i="31"/>
  <c r="I30" i="31"/>
  <c r="T30" i="31"/>
  <c r="Y30" i="31"/>
  <c r="AJ30" i="31"/>
  <c r="AR30" i="31"/>
  <c r="AZ30" i="31"/>
  <c r="BH30" i="31"/>
  <c r="BP30" i="31"/>
  <c r="BX30" i="31"/>
  <c r="CF30" i="31"/>
  <c r="AO31" i="31"/>
  <c r="AW31" i="31"/>
  <c r="BE31" i="31"/>
  <c r="BM31" i="31"/>
  <c r="BU31" i="31"/>
  <c r="CC31" i="31"/>
  <c r="CK31" i="31"/>
  <c r="R32" i="31"/>
  <c r="AH32" i="31"/>
  <c r="AS32" i="31"/>
  <c r="AX32" i="31"/>
  <c r="BI32" i="31"/>
  <c r="BN32" i="31"/>
  <c r="BY32" i="31"/>
  <c r="CD32" i="31"/>
  <c r="B2" i="19"/>
  <c r="A2" i="21" l="1"/>
  <c r="A2" i="22"/>
  <c r="A2" i="23"/>
  <c r="A2" i="24"/>
  <c r="A2" i="25"/>
  <c r="A2" i="26"/>
  <c r="A2" i="27"/>
  <c r="A2" i="20"/>
  <c r="A1" i="21"/>
  <c r="A1" i="22"/>
  <c r="A1" i="23"/>
  <c r="A1" i="24"/>
  <c r="A1" i="25"/>
  <c r="A1" i="26"/>
  <c r="A1" i="27"/>
  <c r="A1" i="20"/>
  <c r="C2" i="12"/>
  <c r="C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D282" i="12"/>
  <c r="AJ282" i="12"/>
  <c r="C4" i="27" l="1"/>
  <c r="C4" i="26"/>
  <c r="C4" i="22"/>
  <c r="C4" i="25"/>
  <c r="C4" i="24"/>
  <c r="C4" i="23"/>
  <c r="C4" i="21"/>
  <c r="C4" i="20"/>
  <c r="C1" i="21" l="1"/>
  <c r="C1" i="23"/>
  <c r="C1" i="25"/>
  <c r="C1" i="27"/>
  <c r="C1" i="22"/>
  <c r="C1" i="24"/>
  <c r="C1" i="26"/>
  <c r="C1" i="20"/>
  <c r="C14" i="19"/>
  <c r="C13" i="19"/>
  <c r="C12" i="19"/>
  <c r="C9" i="19"/>
  <c r="C7" i="19" l="1"/>
  <c r="C8" i="19"/>
  <c r="C11" i="19"/>
  <c r="C10" i="19" l="1"/>
  <c r="CJ1" i="14" l="1"/>
  <c r="CI1" i="14"/>
  <c r="CH1" i="14"/>
  <c r="CH41" i="14" s="1"/>
  <c r="CG1" i="14"/>
  <c r="CF1" i="14"/>
  <c r="CE1" i="14"/>
  <c r="CD1" i="14"/>
  <c r="CC1" i="14"/>
  <c r="CB1" i="14"/>
  <c r="CA1" i="14"/>
  <c r="BZ1" i="14"/>
  <c r="BY1" i="14"/>
  <c r="BX1" i="14"/>
  <c r="BW1" i="14"/>
  <c r="BV1" i="14"/>
  <c r="BU1" i="14"/>
  <c r="BT1" i="14"/>
  <c r="BS1" i="14"/>
  <c r="BR1" i="14"/>
  <c r="BQ1" i="14"/>
  <c r="BP1" i="14"/>
  <c r="BO1" i="14"/>
  <c r="BN1" i="14"/>
  <c r="BM1" i="14"/>
  <c r="BL1" i="14"/>
  <c r="BK1" i="14"/>
  <c r="BJ1" i="14"/>
  <c r="BI1" i="14"/>
  <c r="BH1" i="14"/>
  <c r="BG1" i="14"/>
  <c r="BF1" i="14"/>
  <c r="BE1" i="14"/>
  <c r="BD1" i="14"/>
  <c r="BC1" i="14"/>
  <c r="BB1" i="14"/>
  <c r="BA1" i="14"/>
  <c r="AZ1" i="14"/>
  <c r="AY1" i="14"/>
  <c r="AX1" i="14"/>
  <c r="AW1" i="14"/>
  <c r="AV1" i="14"/>
  <c r="AU1" i="14"/>
  <c r="AT1" i="14"/>
  <c r="AS1" i="14"/>
  <c r="AR1" i="14"/>
  <c r="AQ1" i="14"/>
  <c r="AP1" i="14"/>
  <c r="AO1" i="14"/>
  <c r="AN1" i="14"/>
  <c r="AM1" i="14"/>
  <c r="AL1" i="14"/>
  <c r="AK1" i="14"/>
  <c r="AJ1" i="14"/>
  <c r="AI1" i="14"/>
  <c r="AH1" i="14"/>
  <c r="AG1" i="14"/>
  <c r="AF1" i="14"/>
  <c r="AE1" i="14"/>
  <c r="AD1" i="14"/>
  <c r="AC1" i="14"/>
  <c r="AB1" i="14"/>
  <c r="AA1" i="14"/>
  <c r="Z1" i="14"/>
  <c r="Y1" i="14"/>
  <c r="X1" i="14"/>
  <c r="W1" i="14"/>
  <c r="V1" i="14"/>
  <c r="U1" i="14"/>
  <c r="T1" i="14"/>
  <c r="S1" i="14"/>
  <c r="R1" i="14"/>
  <c r="Q1" i="14"/>
  <c r="P1" i="14"/>
  <c r="O1" i="14"/>
  <c r="N1" i="14"/>
  <c r="M1" i="14"/>
  <c r="L1" i="14"/>
  <c r="K1" i="14"/>
  <c r="J1" i="14"/>
  <c r="I1" i="14"/>
  <c r="H1" i="14"/>
  <c r="G1" i="14"/>
  <c r="F1" i="14"/>
  <c r="CH33" i="14" l="1"/>
  <c r="CH29" i="14"/>
  <c r="F51" i="14"/>
  <c r="F49" i="14"/>
  <c r="F47" i="14"/>
  <c r="F45" i="14"/>
  <c r="F43" i="14"/>
  <c r="F39" i="14"/>
  <c r="F35" i="14"/>
  <c r="H49" i="14"/>
  <c r="H45" i="14"/>
  <c r="H43" i="14"/>
  <c r="H41" i="14"/>
  <c r="H39" i="14"/>
  <c r="H37" i="14"/>
  <c r="H35" i="14"/>
  <c r="H33" i="14"/>
  <c r="H51" i="14"/>
  <c r="J51" i="14"/>
  <c r="J49" i="14"/>
  <c r="J47" i="14"/>
  <c r="J45" i="14"/>
  <c r="J41" i="14"/>
  <c r="J37" i="14"/>
  <c r="J33" i="14"/>
  <c r="L51" i="14"/>
  <c r="L47" i="14"/>
  <c r="L43" i="14"/>
  <c r="L41" i="14"/>
  <c r="L39" i="14"/>
  <c r="L37" i="14"/>
  <c r="L35" i="14"/>
  <c r="L33" i="14"/>
  <c r="L49" i="14"/>
  <c r="N51" i="14"/>
  <c r="N49" i="14"/>
  <c r="N47" i="14"/>
  <c r="N45" i="14"/>
  <c r="N43" i="14"/>
  <c r="N39" i="14"/>
  <c r="N35" i="14"/>
  <c r="P49" i="14"/>
  <c r="P45" i="14"/>
  <c r="P43" i="14"/>
  <c r="P41" i="14"/>
  <c r="P39" i="14"/>
  <c r="P37" i="14"/>
  <c r="P35" i="14"/>
  <c r="P33" i="14"/>
  <c r="P47" i="14"/>
  <c r="R51" i="14"/>
  <c r="R49" i="14"/>
  <c r="R47" i="14"/>
  <c r="R45" i="14"/>
  <c r="R41" i="14"/>
  <c r="R37" i="14"/>
  <c r="R33" i="14"/>
  <c r="T51" i="14"/>
  <c r="T47" i="14"/>
  <c r="T43" i="14"/>
  <c r="T41" i="14"/>
  <c r="T39" i="14"/>
  <c r="T37" i="14"/>
  <c r="T35" i="14"/>
  <c r="T33" i="14"/>
  <c r="T45" i="14"/>
  <c r="V51" i="14"/>
  <c r="V49" i="14"/>
  <c r="V47" i="14"/>
  <c r="V45" i="14"/>
  <c r="V43" i="14"/>
  <c r="V39" i="14"/>
  <c r="V35" i="14"/>
  <c r="X49" i="14"/>
  <c r="X45" i="14"/>
  <c r="X43" i="14"/>
  <c r="X41" i="14"/>
  <c r="X39" i="14"/>
  <c r="X37" i="14"/>
  <c r="X35" i="14"/>
  <c r="X33" i="14"/>
  <c r="X51" i="14"/>
  <c r="Z51" i="14"/>
  <c r="Z49" i="14"/>
  <c r="Z47" i="14"/>
  <c r="Z45" i="14"/>
  <c r="Z41" i="14"/>
  <c r="Z37" i="14"/>
  <c r="Z33" i="14"/>
  <c r="AB51" i="14"/>
  <c r="AB47" i="14"/>
  <c r="AB43" i="14"/>
  <c r="AB41" i="14"/>
  <c r="AB39" i="14"/>
  <c r="AB37" i="14"/>
  <c r="AB35" i="14"/>
  <c r="AB33" i="14"/>
  <c r="AB49" i="14"/>
  <c r="AD51" i="14"/>
  <c r="AD49" i="14"/>
  <c r="AD47" i="14"/>
  <c r="AD45" i="14"/>
  <c r="AD43" i="14"/>
  <c r="AD39" i="14"/>
  <c r="AD35" i="14"/>
  <c r="AF49" i="14"/>
  <c r="AF45" i="14"/>
  <c r="AF43" i="14"/>
  <c r="AF41" i="14"/>
  <c r="AF39" i="14"/>
  <c r="AF37" i="14"/>
  <c r="AF35" i="14"/>
  <c r="AF33" i="14"/>
  <c r="AF47" i="14"/>
  <c r="AH51" i="14"/>
  <c r="AH49" i="14"/>
  <c r="AH47" i="14"/>
  <c r="AH45" i="14"/>
  <c r="AH41" i="14"/>
  <c r="AH37" i="14"/>
  <c r="AH33" i="14"/>
  <c r="AJ51" i="14"/>
  <c r="AJ47" i="14"/>
  <c r="AJ43" i="14"/>
  <c r="AJ41" i="14"/>
  <c r="AJ39" i="14"/>
  <c r="AJ37" i="14"/>
  <c r="AJ35" i="14"/>
  <c r="AJ33" i="14"/>
  <c r="AJ45" i="14"/>
  <c r="AL51" i="14"/>
  <c r="AL49" i="14"/>
  <c r="AL47" i="14"/>
  <c r="AL45" i="14"/>
  <c r="AL43" i="14"/>
  <c r="AL39" i="14"/>
  <c r="AL35" i="14"/>
  <c r="AN49" i="14"/>
  <c r="AN45" i="14"/>
  <c r="AN43" i="14"/>
  <c r="AN41" i="14"/>
  <c r="AN39" i="14"/>
  <c r="AN37" i="14"/>
  <c r="AN35" i="14"/>
  <c r="AN33" i="14"/>
  <c r="AN51" i="14"/>
  <c r="AP51" i="14"/>
  <c r="AP49" i="14"/>
  <c r="AP47" i="14"/>
  <c r="AP45" i="14"/>
  <c r="AP41" i="14"/>
  <c r="AP37" i="14"/>
  <c r="AP33" i="14"/>
  <c r="AR51" i="14"/>
  <c r="AR47" i="14"/>
  <c r="AR43" i="14"/>
  <c r="AR41" i="14"/>
  <c r="AR39" i="14"/>
  <c r="AR37" i="14"/>
  <c r="AR35" i="14"/>
  <c r="AR33" i="14"/>
  <c r="AR49" i="14"/>
  <c r="AT51" i="14"/>
  <c r="AT49" i="14"/>
  <c r="AT47" i="14"/>
  <c r="AT45" i="14"/>
  <c r="AT43" i="14"/>
  <c r="AT39" i="14"/>
  <c r="AT35" i="14"/>
  <c r="AV49" i="14"/>
  <c r="AV45" i="14"/>
  <c r="AV43" i="14"/>
  <c r="AV41" i="14"/>
  <c r="AV39" i="14"/>
  <c r="AV37" i="14"/>
  <c r="AV35" i="14"/>
  <c r="AV33" i="14"/>
  <c r="AV47" i="14"/>
  <c r="AX51" i="14"/>
  <c r="AX49" i="14"/>
  <c r="AX47" i="14"/>
  <c r="AX45" i="14"/>
  <c r="AX41" i="14"/>
  <c r="AX37" i="14"/>
  <c r="AX33" i="14"/>
  <c r="AZ51" i="14"/>
  <c r="AZ47" i="14"/>
  <c r="AZ43" i="14"/>
  <c r="AZ41" i="14"/>
  <c r="AZ39" i="14"/>
  <c r="AZ37" i="14"/>
  <c r="AZ35" i="14"/>
  <c r="AZ33" i="14"/>
  <c r="AZ45" i="14"/>
  <c r="BB51" i="14"/>
  <c r="BB49" i="14"/>
  <c r="BB47" i="14"/>
  <c r="BB45" i="14"/>
  <c r="BB43" i="14"/>
  <c r="BB39" i="14"/>
  <c r="BB35" i="14"/>
  <c r="BD49" i="14"/>
  <c r="BD45" i="14"/>
  <c r="BD43" i="14"/>
  <c r="BD41" i="14"/>
  <c r="BD39" i="14"/>
  <c r="BD37" i="14"/>
  <c r="BD35" i="14"/>
  <c r="BD33" i="14"/>
  <c r="BD51" i="14"/>
  <c r="BF51" i="14"/>
  <c r="BF49" i="14"/>
  <c r="BF47" i="14"/>
  <c r="BF45" i="14"/>
  <c r="BF41" i="14"/>
  <c r="BF37" i="14"/>
  <c r="BF33" i="14"/>
  <c r="BH51" i="14"/>
  <c r="BH47" i="14"/>
  <c r="BH43" i="14"/>
  <c r="BH41" i="14"/>
  <c r="BH39" i="14"/>
  <c r="BH37" i="14"/>
  <c r="BH35" i="14"/>
  <c r="BH33" i="14"/>
  <c r="BH49" i="14"/>
  <c r="BJ51" i="14"/>
  <c r="BJ49" i="14"/>
  <c r="BJ47" i="14"/>
  <c r="BJ45" i="14"/>
  <c r="BJ43" i="14"/>
  <c r="BJ39" i="14"/>
  <c r="BJ35" i="14"/>
  <c r="BL49" i="14"/>
  <c r="BL45" i="14"/>
  <c r="BL43" i="14"/>
  <c r="BL41" i="14"/>
  <c r="BL39" i="14"/>
  <c r="BL37" i="14"/>
  <c r="BL35" i="14"/>
  <c r="BL33" i="14"/>
  <c r="BL47" i="14"/>
  <c r="BN51" i="14"/>
  <c r="BN49" i="14"/>
  <c r="BN47" i="14"/>
  <c r="BN45" i="14"/>
  <c r="BN41" i="14"/>
  <c r="BN37" i="14"/>
  <c r="BN33" i="14"/>
  <c r="BP51" i="14"/>
  <c r="BP47" i="14"/>
  <c r="BP43" i="14"/>
  <c r="BP41" i="14"/>
  <c r="BP39" i="14"/>
  <c r="BP37" i="14"/>
  <c r="BP35" i="14"/>
  <c r="BP33" i="14"/>
  <c r="BP45" i="14"/>
  <c r="BR51" i="14"/>
  <c r="BR49" i="14"/>
  <c r="BR47" i="14"/>
  <c r="BR45" i="14"/>
  <c r="BR43" i="14"/>
  <c r="BR39" i="14"/>
  <c r="BR35" i="14"/>
  <c r="BT49" i="14"/>
  <c r="BT45" i="14"/>
  <c r="BT43" i="14"/>
  <c r="BT41" i="14"/>
  <c r="BT39" i="14"/>
  <c r="BT37" i="14"/>
  <c r="BT35" i="14"/>
  <c r="BT33" i="14"/>
  <c r="BT51" i="14"/>
  <c r="BV51" i="14"/>
  <c r="BV49" i="14"/>
  <c r="BV47" i="14"/>
  <c r="BV45" i="14"/>
  <c r="BV41" i="14"/>
  <c r="BV37" i="14"/>
  <c r="BV33" i="14"/>
  <c r="BX51" i="14"/>
  <c r="BX47" i="14"/>
  <c r="BX43" i="14"/>
  <c r="BX41" i="14"/>
  <c r="BX39" i="14"/>
  <c r="BX37" i="14"/>
  <c r="BX35" i="14"/>
  <c r="BX33" i="14"/>
  <c r="BX49" i="14"/>
  <c r="BZ51" i="14"/>
  <c r="BZ49" i="14"/>
  <c r="BZ47" i="14"/>
  <c r="BZ45" i="14"/>
  <c r="BZ43" i="14"/>
  <c r="BZ39" i="14"/>
  <c r="BZ35" i="14"/>
  <c r="CB49" i="14"/>
  <c r="CB45" i="14"/>
  <c r="CB43" i="14"/>
  <c r="CB41" i="14"/>
  <c r="CB39" i="14"/>
  <c r="CB37" i="14"/>
  <c r="CB35" i="14"/>
  <c r="CB33" i="14"/>
  <c r="CB31" i="14"/>
  <c r="CB47" i="14"/>
  <c r="CD51" i="14"/>
  <c r="CD49" i="14"/>
  <c r="CD47" i="14"/>
  <c r="CD45" i="14"/>
  <c r="CD41" i="14"/>
  <c r="CD37" i="14"/>
  <c r="CD33" i="14"/>
  <c r="CF51" i="14"/>
  <c r="CF47" i="14"/>
  <c r="CF43" i="14"/>
  <c r="CF41" i="14"/>
  <c r="CF39" i="14"/>
  <c r="CF37" i="14"/>
  <c r="CF35" i="14"/>
  <c r="CF33" i="14"/>
  <c r="CF31" i="14"/>
  <c r="CF45" i="14"/>
  <c r="CH51" i="14"/>
  <c r="CH49" i="14"/>
  <c r="CH47" i="14"/>
  <c r="CH45" i="14"/>
  <c r="CH43" i="14"/>
  <c r="CH39" i="14"/>
  <c r="CH35" i="14"/>
  <c r="CH31" i="14"/>
  <c r="CJ49" i="14"/>
  <c r="CJ45" i="14"/>
  <c r="CJ41" i="14"/>
  <c r="CJ39" i="14"/>
  <c r="CJ37" i="14"/>
  <c r="CJ35" i="14"/>
  <c r="CJ33" i="14"/>
  <c r="CJ31" i="14"/>
  <c r="CJ51" i="14"/>
  <c r="CJ43" i="14"/>
  <c r="H29" i="14"/>
  <c r="L29" i="14"/>
  <c r="P29" i="14"/>
  <c r="T29" i="14"/>
  <c r="X29" i="14"/>
  <c r="AB29" i="14"/>
  <c r="AF29" i="14"/>
  <c r="AJ29" i="14"/>
  <c r="AN29" i="14"/>
  <c r="AR29" i="14"/>
  <c r="AV29" i="14"/>
  <c r="AZ29" i="14"/>
  <c r="BD29" i="14"/>
  <c r="BH29" i="14"/>
  <c r="BL29" i="14"/>
  <c r="BP29" i="14"/>
  <c r="BT29" i="14"/>
  <c r="BX29" i="14"/>
  <c r="CB29" i="14"/>
  <c r="CF29" i="14"/>
  <c r="CJ29" i="14"/>
  <c r="H31" i="14"/>
  <c r="L31" i="14"/>
  <c r="P31" i="14"/>
  <c r="T31" i="14"/>
  <c r="X31" i="14"/>
  <c r="AB31" i="14"/>
  <c r="AF31" i="14"/>
  <c r="AJ31" i="14"/>
  <c r="AN31" i="14"/>
  <c r="AR31" i="14"/>
  <c r="AV31" i="14"/>
  <c r="AZ31" i="14"/>
  <c r="BD31" i="14"/>
  <c r="BH31" i="14"/>
  <c r="BL31" i="14"/>
  <c r="BP31" i="14"/>
  <c r="BT31" i="14"/>
  <c r="BX31" i="14"/>
  <c r="CD31" i="14"/>
  <c r="N33" i="14"/>
  <c r="AD33" i="14"/>
  <c r="AT33" i="14"/>
  <c r="BJ33" i="14"/>
  <c r="BZ33" i="14"/>
  <c r="J35" i="14"/>
  <c r="Z35" i="14"/>
  <c r="AP35" i="14"/>
  <c r="BF35" i="14"/>
  <c r="BV35" i="14"/>
  <c r="F37" i="14"/>
  <c r="V37" i="14"/>
  <c r="AL37" i="14"/>
  <c r="BB37" i="14"/>
  <c r="BR37" i="14"/>
  <c r="CH37" i="14"/>
  <c r="R39" i="14"/>
  <c r="AH39" i="14"/>
  <c r="AX39" i="14"/>
  <c r="BN39" i="14"/>
  <c r="CD39" i="14"/>
  <c r="N41" i="14"/>
  <c r="AD41" i="14"/>
  <c r="AT41" i="14"/>
  <c r="BJ41" i="14"/>
  <c r="BZ41" i="14"/>
  <c r="J43" i="14"/>
  <c r="Z43" i="14"/>
  <c r="AP43" i="14"/>
  <c r="BF43" i="14"/>
  <c r="BV43" i="14"/>
  <c r="L45" i="14"/>
  <c r="AR45" i="14"/>
  <c r="BX45" i="14"/>
  <c r="X47" i="14"/>
  <c r="BD47" i="14"/>
  <c r="CJ47" i="14"/>
  <c r="AJ49" i="14"/>
  <c r="BP49" i="14"/>
  <c r="P51" i="14"/>
  <c r="AV51" i="14"/>
  <c r="CB51" i="14"/>
  <c r="F29" i="14"/>
  <c r="J29" i="14"/>
  <c r="N29" i="14"/>
  <c r="R29" i="14"/>
  <c r="V29" i="14"/>
  <c r="Z29" i="14"/>
  <c r="AD29" i="14"/>
  <c r="AH29" i="14"/>
  <c r="AL29" i="14"/>
  <c r="AP29" i="14"/>
  <c r="AT29" i="14"/>
  <c r="AX29" i="14"/>
  <c r="BB29" i="14"/>
  <c r="BF29" i="14"/>
  <c r="BJ29" i="14"/>
  <c r="BN29" i="14"/>
  <c r="BR29" i="14"/>
  <c r="BV29" i="14"/>
  <c r="BZ29" i="14"/>
  <c r="CD29" i="14"/>
  <c r="F31" i="14"/>
  <c r="J31" i="14"/>
  <c r="N31" i="14"/>
  <c r="R31" i="14"/>
  <c r="V31" i="14"/>
  <c r="Z31" i="14"/>
  <c r="AD31" i="14"/>
  <c r="AH31" i="14"/>
  <c r="AL31" i="14"/>
  <c r="AP31" i="14"/>
  <c r="AT31" i="14"/>
  <c r="AX31" i="14"/>
  <c r="BB31" i="14"/>
  <c r="BF31" i="14"/>
  <c r="BJ31" i="14"/>
  <c r="BN31" i="14"/>
  <c r="BR31" i="14"/>
  <c r="BV31" i="14"/>
  <c r="BZ31" i="14"/>
  <c r="F33" i="14"/>
  <c r="V33" i="14"/>
  <c r="AL33" i="14"/>
  <c r="BB33" i="14"/>
  <c r="BR33" i="14"/>
  <c r="R35" i="14"/>
  <c r="AH35" i="14"/>
  <c r="AX35" i="14"/>
  <c r="BN35" i="14"/>
  <c r="CD35" i="14"/>
  <c r="N37" i="14"/>
  <c r="AD37" i="14"/>
  <c r="AT37" i="14"/>
  <c r="BJ37" i="14"/>
  <c r="BZ37" i="14"/>
  <c r="J39" i="14"/>
  <c r="Z39" i="14"/>
  <c r="AP39" i="14"/>
  <c r="BF39" i="14"/>
  <c r="BV39" i="14"/>
  <c r="F41" i="14"/>
  <c r="V41" i="14"/>
  <c r="AL41" i="14"/>
  <c r="BB41" i="14"/>
  <c r="BR41" i="14"/>
  <c r="R43" i="14"/>
  <c r="AH43" i="14"/>
  <c r="AX43" i="14"/>
  <c r="BN43" i="14"/>
  <c r="CD43" i="14"/>
  <c r="AB45" i="14"/>
  <c r="BH45" i="14"/>
  <c r="H47" i="14"/>
  <c r="AN47" i="14"/>
  <c r="BT47" i="14"/>
  <c r="T49" i="14"/>
  <c r="AZ49" i="14"/>
  <c r="CF49" i="14"/>
  <c r="AF51" i="14"/>
  <c r="BL51" i="14"/>
  <c r="K38" i="14"/>
  <c r="O38" i="14"/>
  <c r="S38" i="14"/>
  <c r="W38" i="14"/>
  <c r="AA38" i="14"/>
  <c r="AE38" i="14"/>
  <c r="AI38" i="14"/>
  <c r="AM38" i="14"/>
  <c r="AS38" i="14"/>
  <c r="AW38" i="14"/>
  <c r="BA38" i="14"/>
  <c r="BE38" i="14"/>
  <c r="BI38" i="14"/>
  <c r="BM38" i="14"/>
  <c r="BQ38" i="14"/>
  <c r="BU38" i="14"/>
  <c r="BY38" i="14"/>
  <c r="CA38" i="14"/>
  <c r="CE38" i="14"/>
  <c r="CG38" i="14"/>
  <c r="CI38" i="14"/>
  <c r="I48" i="14"/>
  <c r="M48" i="14"/>
  <c r="O48" i="14"/>
  <c r="Q48" i="14"/>
  <c r="S48" i="14"/>
  <c r="U48" i="14"/>
  <c r="W48" i="14"/>
  <c r="Y48" i="14"/>
  <c r="AA48" i="14"/>
  <c r="AC48" i="14"/>
  <c r="AE48" i="14"/>
  <c r="AG48" i="14"/>
  <c r="AI48" i="14"/>
  <c r="AK48" i="14"/>
  <c r="AM48" i="14"/>
  <c r="AO48" i="14"/>
  <c r="G50" i="14"/>
  <c r="K50" i="14"/>
  <c r="O50" i="14"/>
  <c r="U50" i="14"/>
  <c r="Y50" i="14"/>
  <c r="AG50" i="14"/>
  <c r="G30" i="14"/>
  <c r="I30" i="14"/>
  <c r="K30" i="14"/>
  <c r="M30" i="14"/>
  <c r="O30" i="14"/>
  <c r="Q30" i="14"/>
  <c r="S30" i="14"/>
  <c r="U30" i="14"/>
  <c r="W30" i="14"/>
  <c r="Y30" i="14"/>
  <c r="AA30" i="14"/>
  <c r="AC30" i="14"/>
  <c r="AE30" i="14"/>
  <c r="AG30" i="14"/>
  <c r="AI30" i="14"/>
  <c r="AK30" i="14"/>
  <c r="AM30" i="14"/>
  <c r="AO30" i="14"/>
  <c r="AQ30" i="14"/>
  <c r="AS30" i="14"/>
  <c r="AU30" i="14"/>
  <c r="AW30" i="14"/>
  <c r="AY30" i="14"/>
  <c r="BA30" i="14"/>
  <c r="BC30" i="14"/>
  <c r="BE30" i="14"/>
  <c r="BG30" i="14"/>
  <c r="BI30" i="14"/>
  <c r="BK30" i="14"/>
  <c r="BM30" i="14"/>
  <c r="BO30" i="14"/>
  <c r="BQ30" i="14"/>
  <c r="BS30" i="14"/>
  <c r="BU30" i="14"/>
  <c r="BW30" i="14"/>
  <c r="BY30" i="14"/>
  <c r="CA30" i="14"/>
  <c r="CC30" i="14"/>
  <c r="CE30" i="14"/>
  <c r="CG30" i="14"/>
  <c r="CI30" i="14"/>
  <c r="G32" i="14"/>
  <c r="I32" i="14"/>
  <c r="K32" i="14"/>
  <c r="M32" i="14"/>
  <c r="O32" i="14"/>
  <c r="Q32" i="14"/>
  <c r="S32" i="14"/>
  <c r="U32" i="14"/>
  <c r="W32" i="14"/>
  <c r="Y32" i="14"/>
  <c r="AA32" i="14"/>
  <c r="AC32" i="14"/>
  <c r="AE32" i="14"/>
  <c r="AG32" i="14"/>
  <c r="AI32" i="14"/>
  <c r="AK32" i="14"/>
  <c r="AM32" i="14"/>
  <c r="AO32" i="14"/>
  <c r="AQ32" i="14"/>
  <c r="AS32" i="14"/>
  <c r="AU32" i="14"/>
  <c r="AW32" i="14"/>
  <c r="AY32" i="14"/>
  <c r="BA32" i="14"/>
  <c r="BC32" i="14"/>
  <c r="BE32" i="14"/>
  <c r="BG32" i="14"/>
  <c r="BI32" i="14"/>
  <c r="BK32" i="14"/>
  <c r="BM32" i="14"/>
  <c r="BO32" i="14"/>
  <c r="BQ32" i="14"/>
  <c r="BS32" i="14"/>
  <c r="BU32" i="14"/>
  <c r="BW32" i="14"/>
  <c r="BY32" i="14"/>
  <c r="CA32" i="14"/>
  <c r="CC32" i="14"/>
  <c r="CE32" i="14"/>
  <c r="CG32" i="14"/>
  <c r="CI32" i="14"/>
  <c r="G34" i="14"/>
  <c r="I34" i="14"/>
  <c r="K34" i="14"/>
  <c r="M34" i="14"/>
  <c r="O34" i="14"/>
  <c r="Q34" i="14"/>
  <c r="S34" i="14"/>
  <c r="U34" i="14"/>
  <c r="W34" i="14"/>
  <c r="Y34" i="14"/>
  <c r="AA34" i="14"/>
  <c r="AC34" i="14"/>
  <c r="AE34" i="14"/>
  <c r="AG34" i="14"/>
  <c r="AI34" i="14"/>
  <c r="AK34" i="14"/>
  <c r="AM34" i="14"/>
  <c r="AO34" i="14"/>
  <c r="AQ34" i="14"/>
  <c r="AS34" i="14"/>
  <c r="AU34" i="14"/>
  <c r="AW34" i="14"/>
  <c r="AY34" i="14"/>
  <c r="BA34" i="14"/>
  <c r="BC34" i="14"/>
  <c r="BE34" i="14"/>
  <c r="BG34" i="14"/>
  <c r="BI34" i="14"/>
  <c r="BK34" i="14"/>
  <c r="BM34" i="14"/>
  <c r="BO34" i="14"/>
  <c r="BQ34" i="14"/>
  <c r="BS34" i="14"/>
  <c r="BU34" i="14"/>
  <c r="BW34" i="14"/>
  <c r="BY34" i="14"/>
  <c r="CA34" i="14"/>
  <c r="CC34" i="14"/>
  <c r="CE34" i="14"/>
  <c r="CG34" i="14"/>
  <c r="CI34" i="14"/>
  <c r="G36" i="14"/>
  <c r="I36" i="14"/>
  <c r="K36" i="14"/>
  <c r="M36" i="14"/>
  <c r="O36" i="14"/>
  <c r="Q36" i="14"/>
  <c r="S36" i="14"/>
  <c r="U36" i="14"/>
  <c r="W36" i="14"/>
  <c r="Y36" i="14"/>
  <c r="AA36" i="14"/>
  <c r="AC36" i="14"/>
  <c r="AE36" i="14"/>
  <c r="AG36" i="14"/>
  <c r="AI36" i="14"/>
  <c r="AK36" i="14"/>
  <c r="AM36" i="14"/>
  <c r="AO36" i="14"/>
  <c r="AQ36" i="14"/>
  <c r="AS36" i="14"/>
  <c r="AU36" i="14"/>
  <c r="AW36" i="14"/>
  <c r="AY36" i="14"/>
  <c r="BA36" i="14"/>
  <c r="BC36" i="14"/>
  <c r="BE36" i="14"/>
  <c r="BG36" i="14"/>
  <c r="BI36" i="14"/>
  <c r="BK36" i="14"/>
  <c r="BM36" i="14"/>
  <c r="BO36" i="14"/>
  <c r="BQ36" i="14"/>
  <c r="BS36" i="14"/>
  <c r="BU36" i="14"/>
  <c r="BW36" i="14"/>
  <c r="BY36" i="14"/>
  <c r="CA36" i="14"/>
  <c r="CC36" i="14"/>
  <c r="CE36" i="14"/>
  <c r="CG36" i="14"/>
  <c r="CI36" i="14"/>
  <c r="G38" i="14"/>
  <c r="I38" i="14"/>
  <c r="M38" i="14"/>
  <c r="Q38" i="14"/>
  <c r="U38" i="14"/>
  <c r="Y38" i="14"/>
  <c r="AC38" i="14"/>
  <c r="AG38" i="14"/>
  <c r="AK38" i="14"/>
  <c r="AO38" i="14"/>
  <c r="AQ38" i="14"/>
  <c r="AU38" i="14"/>
  <c r="AY38" i="14"/>
  <c r="BC38" i="14"/>
  <c r="BG38" i="14"/>
  <c r="BK38" i="14"/>
  <c r="BO38" i="14"/>
  <c r="BS38" i="14"/>
  <c r="BW38" i="14"/>
  <c r="CC38" i="14"/>
  <c r="G40" i="14"/>
  <c r="I40" i="14"/>
  <c r="K40" i="14"/>
  <c r="M40" i="14"/>
  <c r="O40" i="14"/>
  <c r="Q40" i="14"/>
  <c r="S40" i="14"/>
  <c r="U40" i="14"/>
  <c r="W40" i="14"/>
  <c r="Y40" i="14"/>
  <c r="AA40" i="14"/>
  <c r="AC40" i="14"/>
  <c r="AE40" i="14"/>
  <c r="AG40" i="14"/>
  <c r="AI40" i="14"/>
  <c r="AK40" i="14"/>
  <c r="AM40" i="14"/>
  <c r="AO40" i="14"/>
  <c r="AQ40" i="14"/>
  <c r="AS40" i="14"/>
  <c r="AU40" i="14"/>
  <c r="AW40" i="14"/>
  <c r="AY40" i="14"/>
  <c r="BA40" i="14"/>
  <c r="BC40" i="14"/>
  <c r="BE40" i="14"/>
  <c r="BG40" i="14"/>
  <c r="BI40" i="14"/>
  <c r="BK40" i="14"/>
  <c r="BM40" i="14"/>
  <c r="BO40" i="14"/>
  <c r="BQ40" i="14"/>
  <c r="BS40" i="14"/>
  <c r="BU40" i="14"/>
  <c r="BW40" i="14"/>
  <c r="BY40" i="14"/>
  <c r="CA40" i="14"/>
  <c r="CC40" i="14"/>
  <c r="CE40" i="14"/>
  <c r="CG40" i="14"/>
  <c r="CI40" i="14"/>
  <c r="G42" i="14"/>
  <c r="I42" i="14"/>
  <c r="K42" i="14"/>
  <c r="M42" i="14"/>
  <c r="O42" i="14"/>
  <c r="Q42" i="14"/>
  <c r="S42" i="14"/>
  <c r="U42" i="14"/>
  <c r="W42" i="14"/>
  <c r="Y42" i="14"/>
  <c r="AA42" i="14"/>
  <c r="AC42" i="14"/>
  <c r="AE42" i="14"/>
  <c r="AG42" i="14"/>
  <c r="AI42" i="14"/>
  <c r="AK42" i="14"/>
  <c r="AM42" i="14"/>
  <c r="AO42" i="14"/>
  <c r="AQ42" i="14"/>
  <c r="AS42" i="14"/>
  <c r="AU42" i="14"/>
  <c r="AW42" i="14"/>
  <c r="AY42" i="14"/>
  <c r="BA42" i="14"/>
  <c r="BC42" i="14"/>
  <c r="BE42" i="14"/>
  <c r="BG42" i="14"/>
  <c r="BI42" i="14"/>
  <c r="BK42" i="14"/>
  <c r="BM42" i="14"/>
  <c r="BO42" i="14"/>
  <c r="BQ42" i="14"/>
  <c r="BS42" i="14"/>
  <c r="BU42" i="14"/>
  <c r="BW42" i="14"/>
  <c r="BY42" i="14"/>
  <c r="CA42" i="14"/>
  <c r="CC42" i="14"/>
  <c r="CE42" i="14"/>
  <c r="CG42" i="14"/>
  <c r="CI42" i="14"/>
  <c r="G44" i="14"/>
  <c r="I44" i="14"/>
  <c r="K44" i="14"/>
  <c r="M44" i="14"/>
  <c r="O44" i="14"/>
  <c r="Q44" i="14"/>
  <c r="S44" i="14"/>
  <c r="U44" i="14"/>
  <c r="W44" i="14"/>
  <c r="Y44" i="14"/>
  <c r="AA44" i="14"/>
  <c r="AC44" i="14"/>
  <c r="AE44" i="14"/>
  <c r="AG44" i="14"/>
  <c r="AI44" i="14"/>
  <c r="AK44" i="14"/>
  <c r="AM44" i="14"/>
  <c r="AO44" i="14"/>
  <c r="AQ44" i="14"/>
  <c r="AS44" i="14"/>
  <c r="AU44" i="14"/>
  <c r="AW44" i="14"/>
  <c r="AY44" i="14"/>
  <c r="BA44" i="14"/>
  <c r="BC44" i="14"/>
  <c r="BE44" i="14"/>
  <c r="BG44" i="14"/>
  <c r="BI44" i="14"/>
  <c r="BK44" i="14"/>
  <c r="BM44" i="14"/>
  <c r="BO44" i="14"/>
  <c r="BQ44" i="14"/>
  <c r="BS44" i="14"/>
  <c r="BU44" i="14"/>
  <c r="BW44" i="14"/>
  <c r="BY44" i="14"/>
  <c r="CA44" i="14"/>
  <c r="CC44" i="14"/>
  <c r="CE44" i="14"/>
  <c r="CG44" i="14"/>
  <c r="CI44" i="14"/>
  <c r="G46" i="14"/>
  <c r="I46" i="14"/>
  <c r="K46" i="14"/>
  <c r="M46" i="14"/>
  <c r="O46" i="14"/>
  <c r="Q46" i="14"/>
  <c r="S46" i="14"/>
  <c r="U46" i="14"/>
  <c r="W46" i="14"/>
  <c r="Y46" i="14"/>
  <c r="AA46" i="14"/>
  <c r="AC46" i="14"/>
  <c r="AE46" i="14"/>
  <c r="AG46" i="14"/>
  <c r="AI46" i="14"/>
  <c r="AK46" i="14"/>
  <c r="AM46" i="14"/>
  <c r="AO46" i="14"/>
  <c r="AQ46" i="14"/>
  <c r="AS46" i="14"/>
  <c r="AU46" i="14"/>
  <c r="AW46" i="14"/>
  <c r="AY46" i="14"/>
  <c r="BA46" i="14"/>
  <c r="BC46" i="14"/>
  <c r="BE46" i="14"/>
  <c r="BG46" i="14"/>
  <c r="BI46" i="14"/>
  <c r="BK46" i="14"/>
  <c r="BM46" i="14"/>
  <c r="BO46" i="14"/>
  <c r="BQ46" i="14"/>
  <c r="BS46" i="14"/>
  <c r="BU46" i="14"/>
  <c r="BW46" i="14"/>
  <c r="BY46" i="14"/>
  <c r="CA46" i="14"/>
  <c r="CC46" i="14"/>
  <c r="CE46" i="14"/>
  <c r="CG46" i="14"/>
  <c r="CI46" i="14"/>
  <c r="G48" i="14"/>
  <c r="K48" i="14"/>
  <c r="AQ48" i="14"/>
  <c r="AS48" i="14"/>
  <c r="AU48" i="14"/>
  <c r="AW48" i="14"/>
  <c r="AY48" i="14"/>
  <c r="BA48" i="14"/>
  <c r="BC48" i="14"/>
  <c r="BE48" i="14"/>
  <c r="BG48" i="14"/>
  <c r="BI48" i="14"/>
  <c r="BK48" i="14"/>
  <c r="BM48" i="14"/>
  <c r="BO48" i="14"/>
  <c r="BQ48" i="14"/>
  <c r="BS48" i="14"/>
  <c r="BU48" i="14"/>
  <c r="BW48" i="14"/>
  <c r="BY48" i="14"/>
  <c r="CA48" i="14"/>
  <c r="CC48" i="14"/>
  <c r="CE48" i="14"/>
  <c r="CG48" i="14"/>
  <c r="CI48" i="14"/>
  <c r="I50" i="14"/>
  <c r="M50" i="14"/>
  <c r="Q50" i="14"/>
  <c r="S50" i="14"/>
  <c r="W50" i="14"/>
  <c r="AA50" i="14"/>
  <c r="AC50" i="14"/>
  <c r="AE50" i="14"/>
  <c r="AI50" i="14"/>
  <c r="AK50" i="14"/>
  <c r="AM50" i="14"/>
  <c r="AO50" i="14"/>
  <c r="AQ50" i="14"/>
  <c r="AS50" i="14"/>
  <c r="AU50" i="14"/>
  <c r="AW50" i="14"/>
  <c r="AY50" i="14"/>
  <c r="BA50" i="14"/>
  <c r="BC50" i="14"/>
  <c r="BE50" i="14"/>
  <c r="BG50" i="14"/>
  <c r="BI50" i="14"/>
  <c r="BK50" i="14"/>
  <c r="BM50" i="14"/>
  <c r="BO50" i="14"/>
  <c r="BQ50" i="14"/>
  <c r="BS50" i="14"/>
  <c r="BU50" i="14"/>
  <c r="BW50" i="14"/>
  <c r="BY50" i="14"/>
  <c r="CA50" i="14"/>
  <c r="CC50" i="14"/>
  <c r="CE50" i="14"/>
  <c r="CG50" i="14"/>
  <c r="CI50" i="14"/>
  <c r="G29" i="14"/>
  <c r="I29" i="14"/>
  <c r="K29" i="14"/>
  <c r="M29" i="14"/>
  <c r="O29" i="14"/>
  <c r="Q29" i="14"/>
  <c r="S29" i="14"/>
  <c r="U29" i="14"/>
  <c r="W29" i="14"/>
  <c r="Y29" i="14"/>
  <c r="AA29" i="14"/>
  <c r="AC29" i="14"/>
  <c r="AE29" i="14"/>
  <c r="AG29" i="14"/>
  <c r="AI29" i="14"/>
  <c r="AK29" i="14"/>
  <c r="AM29" i="14"/>
  <c r="AO29" i="14"/>
  <c r="AQ29" i="14"/>
  <c r="AS29" i="14"/>
  <c r="AU29" i="14"/>
  <c r="AW29" i="14"/>
  <c r="AY29" i="14"/>
  <c r="BA29" i="14"/>
  <c r="BC29" i="14"/>
  <c r="BE29" i="14"/>
  <c r="BG29" i="14"/>
  <c r="BI29" i="14"/>
  <c r="BK29" i="14"/>
  <c r="BM29" i="14"/>
  <c r="BO29" i="14"/>
  <c r="BQ29" i="14"/>
  <c r="BS29" i="14"/>
  <c r="BU29" i="14"/>
  <c r="BW29" i="14"/>
  <c r="BY29" i="14"/>
  <c r="CA29" i="14"/>
  <c r="CC29" i="14"/>
  <c r="CE29" i="14"/>
  <c r="CG29" i="14"/>
  <c r="CI29" i="14"/>
  <c r="F30" i="14"/>
  <c r="H30" i="14"/>
  <c r="J30" i="14"/>
  <c r="L30" i="14"/>
  <c r="N30" i="14"/>
  <c r="P30" i="14"/>
  <c r="R30" i="14"/>
  <c r="T30" i="14"/>
  <c r="V30" i="14"/>
  <c r="X30" i="14"/>
  <c r="Z30" i="14"/>
  <c r="AB30" i="14"/>
  <c r="AD30" i="14"/>
  <c r="AF30" i="14"/>
  <c r="AH30" i="14"/>
  <c r="AJ30" i="14"/>
  <c r="AL30" i="14"/>
  <c r="AN30" i="14"/>
  <c r="AP30" i="14"/>
  <c r="AR30" i="14"/>
  <c r="AT30" i="14"/>
  <c r="AV30" i="14"/>
  <c r="AX30" i="14"/>
  <c r="AZ30" i="14"/>
  <c r="BB30" i="14"/>
  <c r="BD30" i="14"/>
  <c r="BF30" i="14"/>
  <c r="BH30" i="14"/>
  <c r="BJ30" i="14"/>
  <c r="BL30" i="14"/>
  <c r="BN30" i="14"/>
  <c r="BP30" i="14"/>
  <c r="BR30" i="14"/>
  <c r="BT30" i="14"/>
  <c r="BV30" i="14"/>
  <c r="BX30" i="14"/>
  <c r="BZ30" i="14"/>
  <c r="CB30" i="14"/>
  <c r="CD30" i="14"/>
  <c r="CF30" i="14"/>
  <c r="CH30" i="14"/>
  <c r="CJ30" i="14"/>
  <c r="G31" i="14"/>
  <c r="I31" i="14"/>
  <c r="K31" i="14"/>
  <c r="M31" i="14"/>
  <c r="O31" i="14"/>
  <c r="Q31" i="14"/>
  <c r="S31" i="14"/>
  <c r="U31" i="14"/>
  <c r="W31" i="14"/>
  <c r="Y31" i="14"/>
  <c r="AA31" i="14"/>
  <c r="AC31" i="14"/>
  <c r="AE31" i="14"/>
  <c r="AG31" i="14"/>
  <c r="AI31" i="14"/>
  <c r="AK31" i="14"/>
  <c r="AM31" i="14"/>
  <c r="AO31" i="14"/>
  <c r="AQ31" i="14"/>
  <c r="AS31" i="14"/>
  <c r="AU31" i="14"/>
  <c r="AW31" i="14"/>
  <c r="AY31" i="14"/>
  <c r="BA31" i="14"/>
  <c r="BC31" i="14"/>
  <c r="BE31" i="14"/>
  <c r="BG31" i="14"/>
  <c r="BI31" i="14"/>
  <c r="BK31" i="14"/>
  <c r="BM31" i="14"/>
  <c r="BO31" i="14"/>
  <c r="BQ31" i="14"/>
  <c r="BS31" i="14"/>
  <c r="BU31" i="14"/>
  <c r="BW31" i="14"/>
  <c r="BY31" i="14"/>
  <c r="CA31" i="14"/>
  <c r="CC31" i="14"/>
  <c r="CE31" i="14"/>
  <c r="CG31" i="14"/>
  <c r="CI31" i="14"/>
  <c r="F32" i="14"/>
  <c r="H32" i="14"/>
  <c r="J32" i="14"/>
  <c r="L32" i="14"/>
  <c r="N32" i="14"/>
  <c r="P32" i="14"/>
  <c r="R32" i="14"/>
  <c r="T32" i="14"/>
  <c r="V32" i="14"/>
  <c r="X32" i="14"/>
  <c r="Z32" i="14"/>
  <c r="AB32" i="14"/>
  <c r="AD32" i="14"/>
  <c r="AF32" i="14"/>
  <c r="AH32" i="14"/>
  <c r="AJ32" i="14"/>
  <c r="AL32" i="14"/>
  <c r="AN32" i="14"/>
  <c r="AP32" i="14"/>
  <c r="AR32" i="14"/>
  <c r="AT32" i="14"/>
  <c r="AV32" i="14"/>
  <c r="AX32" i="14"/>
  <c r="AZ32" i="14"/>
  <c r="BB32" i="14"/>
  <c r="BD32" i="14"/>
  <c r="BF32" i="14"/>
  <c r="BH32" i="14"/>
  <c r="BJ32" i="14"/>
  <c r="BL32" i="14"/>
  <c r="BN32" i="14"/>
  <c r="BP32" i="14"/>
  <c r="BR32" i="14"/>
  <c r="BT32" i="14"/>
  <c r="BV32" i="14"/>
  <c r="BX32" i="14"/>
  <c r="BZ32" i="14"/>
  <c r="CB32" i="14"/>
  <c r="CD32" i="14"/>
  <c r="CF32" i="14"/>
  <c r="CH32" i="14"/>
  <c r="CJ32" i="14"/>
  <c r="G33" i="14"/>
  <c r="I33" i="14"/>
  <c r="K33" i="14"/>
  <c r="M33" i="14"/>
  <c r="O33" i="14"/>
  <c r="Q33" i="14"/>
  <c r="S33" i="14"/>
  <c r="U33" i="14"/>
  <c r="W33" i="14"/>
  <c r="Y33" i="14"/>
  <c r="AA33" i="14"/>
  <c r="AC33" i="14"/>
  <c r="AE33" i="14"/>
  <c r="AG33" i="14"/>
  <c r="AI33" i="14"/>
  <c r="AK33" i="14"/>
  <c r="AM33" i="14"/>
  <c r="AO33" i="14"/>
  <c r="AQ33" i="14"/>
  <c r="AS33" i="14"/>
  <c r="AU33" i="14"/>
  <c r="AW33" i="14"/>
  <c r="AY33" i="14"/>
  <c r="BA33" i="14"/>
  <c r="BC33" i="14"/>
  <c r="BE33" i="14"/>
  <c r="BG33" i="14"/>
  <c r="BI33" i="14"/>
  <c r="BK33" i="14"/>
  <c r="BM33" i="14"/>
  <c r="BO33" i="14"/>
  <c r="BQ33" i="14"/>
  <c r="BS33" i="14"/>
  <c r="BU33" i="14"/>
  <c r="BW33" i="14"/>
  <c r="BY33" i="14"/>
  <c r="CA33" i="14"/>
  <c r="CC33" i="14"/>
  <c r="CE33" i="14"/>
  <c r="CG33" i="14"/>
  <c r="CI33" i="14"/>
  <c r="F34" i="14"/>
  <c r="H34" i="14"/>
  <c r="J34" i="14"/>
  <c r="L34" i="14"/>
  <c r="N34" i="14"/>
  <c r="P34" i="14"/>
  <c r="R34" i="14"/>
  <c r="T34" i="14"/>
  <c r="V34" i="14"/>
  <c r="X34" i="14"/>
  <c r="Z34" i="14"/>
  <c r="AB34" i="14"/>
  <c r="AD34" i="14"/>
  <c r="AF34" i="14"/>
  <c r="AH34" i="14"/>
  <c r="AJ34" i="14"/>
  <c r="AL34" i="14"/>
  <c r="AN34" i="14"/>
  <c r="AP34" i="14"/>
  <c r="AR34" i="14"/>
  <c r="AT34" i="14"/>
  <c r="AV34" i="14"/>
  <c r="AX34" i="14"/>
  <c r="AZ34" i="14"/>
  <c r="BB34" i="14"/>
  <c r="BD34" i="14"/>
  <c r="BF34" i="14"/>
  <c r="BH34" i="14"/>
  <c r="BJ34" i="14"/>
  <c r="BL34" i="14"/>
  <c r="BN34" i="14"/>
  <c r="BP34" i="14"/>
  <c r="BR34" i="14"/>
  <c r="BT34" i="14"/>
  <c r="BV34" i="14"/>
  <c r="BX34" i="14"/>
  <c r="BZ34" i="14"/>
  <c r="CB34" i="14"/>
  <c r="CD34" i="14"/>
  <c r="CF34" i="14"/>
  <c r="CH34" i="14"/>
  <c r="CJ34" i="14"/>
  <c r="G35" i="14"/>
  <c r="I35" i="14"/>
  <c r="K35" i="14"/>
  <c r="M35" i="14"/>
  <c r="O35" i="14"/>
  <c r="Q35" i="14"/>
  <c r="S35" i="14"/>
  <c r="U35" i="14"/>
  <c r="W35" i="14"/>
  <c r="Y35" i="14"/>
  <c r="AA35" i="14"/>
  <c r="AC35" i="14"/>
  <c r="AE35" i="14"/>
  <c r="AG35" i="14"/>
  <c r="AI35" i="14"/>
  <c r="AK35" i="14"/>
  <c r="AM35" i="14"/>
  <c r="AO35" i="14"/>
  <c r="AQ35" i="14"/>
  <c r="AS35" i="14"/>
  <c r="AU35" i="14"/>
  <c r="AW35" i="14"/>
  <c r="AY35" i="14"/>
  <c r="BA35" i="14"/>
  <c r="BC35" i="14"/>
  <c r="BE35" i="14"/>
  <c r="BG35" i="14"/>
  <c r="BI35" i="14"/>
  <c r="BK35" i="14"/>
  <c r="BM35" i="14"/>
  <c r="BO35" i="14"/>
  <c r="BQ35" i="14"/>
  <c r="BS35" i="14"/>
  <c r="BU35" i="14"/>
  <c r="BW35" i="14"/>
  <c r="BY35" i="14"/>
  <c r="CA35" i="14"/>
  <c r="CC35" i="14"/>
  <c r="CE35" i="14"/>
  <c r="CG35" i="14"/>
  <c r="CI35" i="14"/>
  <c r="F36" i="14"/>
  <c r="H36" i="14"/>
  <c r="J36" i="14"/>
  <c r="L36" i="14"/>
  <c r="N36" i="14"/>
  <c r="P36" i="14"/>
  <c r="R36" i="14"/>
  <c r="T36" i="14"/>
  <c r="V36" i="14"/>
  <c r="X36" i="14"/>
  <c r="Z36" i="14"/>
  <c r="AB36" i="14"/>
  <c r="AD36" i="14"/>
  <c r="AF36" i="14"/>
  <c r="AH36" i="14"/>
  <c r="AJ36" i="14"/>
  <c r="AL36" i="14"/>
  <c r="AN36" i="14"/>
  <c r="AP36" i="14"/>
  <c r="AR36" i="14"/>
  <c r="AT36" i="14"/>
  <c r="AV36" i="14"/>
  <c r="AX36" i="14"/>
  <c r="AZ36" i="14"/>
  <c r="BB36" i="14"/>
  <c r="BD36" i="14"/>
  <c r="BF36" i="14"/>
  <c r="BH36" i="14"/>
  <c r="BJ36" i="14"/>
  <c r="BL36" i="14"/>
  <c r="BN36" i="14"/>
  <c r="BP36" i="14"/>
  <c r="BR36" i="14"/>
  <c r="BT36" i="14"/>
  <c r="BV36" i="14"/>
  <c r="BX36" i="14"/>
  <c r="BZ36" i="14"/>
  <c r="CB36" i="14"/>
  <c r="CD36" i="14"/>
  <c r="CF36" i="14"/>
  <c r="CH36" i="14"/>
  <c r="CJ36" i="14"/>
  <c r="G37" i="14"/>
  <c r="I37" i="14"/>
  <c r="K37" i="14"/>
  <c r="M37" i="14"/>
  <c r="O37" i="14"/>
  <c r="Q37" i="14"/>
  <c r="S37" i="14"/>
  <c r="U37" i="14"/>
  <c r="W37" i="14"/>
  <c r="Y37" i="14"/>
  <c r="AA37" i="14"/>
  <c r="AC37" i="14"/>
  <c r="AE37" i="14"/>
  <c r="AG37" i="14"/>
  <c r="AI37" i="14"/>
  <c r="AK37" i="14"/>
  <c r="AM37" i="14"/>
  <c r="AO37" i="14"/>
  <c r="AQ37" i="14"/>
  <c r="AS37" i="14"/>
  <c r="AU37" i="14"/>
  <c r="AW37" i="14"/>
  <c r="AY37" i="14"/>
  <c r="BA37" i="14"/>
  <c r="BC37" i="14"/>
  <c r="BE37" i="14"/>
  <c r="BG37" i="14"/>
  <c r="BI37" i="14"/>
  <c r="BK37" i="14"/>
  <c r="BM37" i="14"/>
  <c r="BO37" i="14"/>
  <c r="BQ37" i="14"/>
  <c r="BS37" i="14"/>
  <c r="BU37" i="14"/>
  <c r="BW37" i="14"/>
  <c r="BY37" i="14"/>
  <c r="CA37" i="14"/>
  <c r="CC37" i="14"/>
  <c r="CE37" i="14"/>
  <c r="CG37" i="14"/>
  <c r="CI37" i="14"/>
  <c r="F38" i="14"/>
  <c r="H38" i="14"/>
  <c r="J38" i="14"/>
  <c r="L38" i="14"/>
  <c r="N38" i="14"/>
  <c r="P38" i="14"/>
  <c r="R38" i="14"/>
  <c r="T38" i="14"/>
  <c r="V38" i="14"/>
  <c r="X38" i="14"/>
  <c r="Z38" i="14"/>
  <c r="AB38" i="14"/>
  <c r="AD38" i="14"/>
  <c r="AF38" i="14"/>
  <c r="AH38" i="14"/>
  <c r="AJ38" i="14"/>
  <c r="AL38" i="14"/>
  <c r="AN38" i="14"/>
  <c r="AP38" i="14"/>
  <c r="AR38" i="14"/>
  <c r="AT38" i="14"/>
  <c r="AV38" i="14"/>
  <c r="AX38" i="14"/>
  <c r="AZ38" i="14"/>
  <c r="BB38" i="14"/>
  <c r="BD38" i="14"/>
  <c r="BF38" i="14"/>
  <c r="BH38" i="14"/>
  <c r="BJ38" i="14"/>
  <c r="BL38" i="14"/>
  <c r="BN38" i="14"/>
  <c r="BP38" i="14"/>
  <c r="BR38" i="14"/>
  <c r="BT38" i="14"/>
  <c r="BV38" i="14"/>
  <c r="BX38" i="14"/>
  <c r="BZ38" i="14"/>
  <c r="CB38" i="14"/>
  <c r="CD38" i="14"/>
  <c r="CF38" i="14"/>
  <c r="CH38" i="14"/>
  <c r="CJ38" i="14"/>
  <c r="G39" i="14"/>
  <c r="I39" i="14"/>
  <c r="K39" i="14"/>
  <c r="M39" i="14"/>
  <c r="O39" i="14"/>
  <c r="Q39" i="14"/>
  <c r="S39" i="14"/>
  <c r="U39" i="14"/>
  <c r="W39" i="14"/>
  <c r="Y39" i="14"/>
  <c r="AA39" i="14"/>
  <c r="AC39" i="14"/>
  <c r="AE39" i="14"/>
  <c r="AG39" i="14"/>
  <c r="AI39" i="14"/>
  <c r="AK39" i="14"/>
  <c r="AM39" i="14"/>
  <c r="AO39" i="14"/>
  <c r="AQ39" i="14"/>
  <c r="AS39" i="14"/>
  <c r="AU39" i="14"/>
  <c r="AW39" i="14"/>
  <c r="AY39" i="14"/>
  <c r="BA39" i="14"/>
  <c r="BC39" i="14"/>
  <c r="BE39" i="14"/>
  <c r="BG39" i="14"/>
  <c r="BI39" i="14"/>
  <c r="BK39" i="14"/>
  <c r="BM39" i="14"/>
  <c r="BO39" i="14"/>
  <c r="BQ39" i="14"/>
  <c r="BS39" i="14"/>
  <c r="BU39" i="14"/>
  <c r="BW39" i="14"/>
  <c r="BY39" i="14"/>
  <c r="CA39" i="14"/>
  <c r="CC39" i="14"/>
  <c r="CE39" i="14"/>
  <c r="CG39" i="14"/>
  <c r="CI39" i="14"/>
  <c r="F40" i="14"/>
  <c r="H40" i="14"/>
  <c r="J40" i="14"/>
  <c r="L40" i="14"/>
  <c r="N40" i="14"/>
  <c r="P40" i="14"/>
  <c r="R40" i="14"/>
  <c r="T40" i="14"/>
  <c r="V40" i="14"/>
  <c r="X40" i="14"/>
  <c r="Z40" i="14"/>
  <c r="AB40" i="14"/>
  <c r="AD40" i="14"/>
  <c r="AF40" i="14"/>
  <c r="AH40" i="14"/>
  <c r="AJ40" i="14"/>
  <c r="AL40" i="14"/>
  <c r="AN40" i="14"/>
  <c r="AP40" i="14"/>
  <c r="AR40" i="14"/>
  <c r="AT40" i="14"/>
  <c r="AV40" i="14"/>
  <c r="AX40" i="14"/>
  <c r="AZ40" i="14"/>
  <c r="BB40" i="14"/>
  <c r="BD40" i="14"/>
  <c r="BF40" i="14"/>
  <c r="BH40" i="14"/>
  <c r="BJ40" i="14"/>
  <c r="BL40" i="14"/>
  <c r="BN40" i="14"/>
  <c r="BP40" i="14"/>
  <c r="BR40" i="14"/>
  <c r="BT40" i="14"/>
  <c r="BV40" i="14"/>
  <c r="BX40" i="14"/>
  <c r="BZ40" i="14"/>
  <c r="CB40" i="14"/>
  <c r="CD40" i="14"/>
  <c r="CF40" i="14"/>
  <c r="CH40" i="14"/>
  <c r="CJ40" i="14"/>
  <c r="G41" i="14"/>
  <c r="I41" i="14"/>
  <c r="K41" i="14"/>
  <c r="M41" i="14"/>
  <c r="O41" i="14"/>
  <c r="Q41" i="14"/>
  <c r="S41" i="14"/>
  <c r="U41" i="14"/>
  <c r="W41" i="14"/>
  <c r="Y41" i="14"/>
  <c r="AA41" i="14"/>
  <c r="AC41" i="14"/>
  <c r="AE41" i="14"/>
  <c r="AG41" i="14"/>
  <c r="AI41" i="14"/>
  <c r="AK41" i="14"/>
  <c r="AM41" i="14"/>
  <c r="AO41" i="14"/>
  <c r="AQ41" i="14"/>
  <c r="AS41" i="14"/>
  <c r="AU41" i="14"/>
  <c r="AW41" i="14"/>
  <c r="AY41" i="14"/>
  <c r="BA41" i="14"/>
  <c r="BC41" i="14"/>
  <c r="BE41" i="14"/>
  <c r="BG41" i="14"/>
  <c r="BI41" i="14"/>
  <c r="BK41" i="14"/>
  <c r="BM41" i="14"/>
  <c r="BO41" i="14"/>
  <c r="BQ41" i="14"/>
  <c r="BS41" i="14"/>
  <c r="BU41" i="14"/>
  <c r="BW41" i="14"/>
  <c r="BY41" i="14"/>
  <c r="CA41" i="14"/>
  <c r="CC41" i="14"/>
  <c r="CE41" i="14"/>
  <c r="CG41" i="14"/>
  <c r="CI41" i="14"/>
  <c r="F42" i="14"/>
  <c r="H42" i="14"/>
  <c r="J42" i="14"/>
  <c r="L42" i="14"/>
  <c r="N42" i="14"/>
  <c r="P42" i="14"/>
  <c r="R42" i="14"/>
  <c r="T42" i="14"/>
  <c r="V42" i="14"/>
  <c r="X42" i="14"/>
  <c r="Z42" i="14"/>
  <c r="AB42" i="14"/>
  <c r="AD42" i="14"/>
  <c r="AF42" i="14"/>
  <c r="AH42" i="14"/>
  <c r="AJ42" i="14"/>
  <c r="AL42" i="14"/>
  <c r="AN42" i="14"/>
  <c r="AP42" i="14"/>
  <c r="AR42" i="14"/>
  <c r="AT42" i="14"/>
  <c r="AV42" i="14"/>
  <c r="AX42" i="14"/>
  <c r="AZ42" i="14"/>
  <c r="BB42" i="14"/>
  <c r="BD42" i="14"/>
  <c r="BF42" i="14"/>
  <c r="BH42" i="14"/>
  <c r="BJ42" i="14"/>
  <c r="BL42" i="14"/>
  <c r="BN42" i="14"/>
  <c r="BP42" i="14"/>
  <c r="BR42" i="14"/>
  <c r="BT42" i="14"/>
  <c r="BV42" i="14"/>
  <c r="BX42" i="14"/>
  <c r="BZ42" i="14"/>
  <c r="CB42" i="14"/>
  <c r="CD42" i="14"/>
  <c r="CF42" i="14"/>
  <c r="CH42" i="14"/>
  <c r="CJ42" i="14"/>
  <c r="G43" i="14"/>
  <c r="I43" i="14"/>
  <c r="K43" i="14"/>
  <c r="M43" i="14"/>
  <c r="O43" i="14"/>
  <c r="Q43" i="14"/>
  <c r="S43" i="14"/>
  <c r="U43" i="14"/>
  <c r="W43" i="14"/>
  <c r="Y43" i="14"/>
  <c r="AA43" i="14"/>
  <c r="AC43" i="14"/>
  <c r="AE43" i="14"/>
  <c r="AG43" i="14"/>
  <c r="AI43" i="14"/>
  <c r="AK43" i="14"/>
  <c r="AM43" i="14"/>
  <c r="AO43" i="14"/>
  <c r="AQ43" i="14"/>
  <c r="AS43" i="14"/>
  <c r="AU43" i="14"/>
  <c r="AW43" i="14"/>
  <c r="AY43" i="14"/>
  <c r="BA43" i="14"/>
  <c r="BC43" i="14"/>
  <c r="BE43" i="14"/>
  <c r="BG43" i="14"/>
  <c r="BI43" i="14"/>
  <c r="BK43" i="14"/>
  <c r="BM43" i="14"/>
  <c r="BO43" i="14"/>
  <c r="BQ43" i="14"/>
  <c r="BS43" i="14"/>
  <c r="BU43" i="14"/>
  <c r="BW43" i="14"/>
  <c r="BY43" i="14"/>
  <c r="CA43" i="14"/>
  <c r="CC43" i="14"/>
  <c r="CE43" i="14"/>
  <c r="CG43" i="14"/>
  <c r="CI43" i="14"/>
  <c r="F44" i="14"/>
  <c r="H44" i="14"/>
  <c r="J44" i="14"/>
  <c r="L44" i="14"/>
  <c r="N44" i="14"/>
  <c r="P44" i="14"/>
  <c r="R44" i="14"/>
  <c r="T44" i="14"/>
  <c r="V44" i="14"/>
  <c r="X44" i="14"/>
  <c r="Z44" i="14"/>
  <c r="AB44" i="14"/>
  <c r="AD44" i="14"/>
  <c r="AF44" i="14"/>
  <c r="AH44" i="14"/>
  <c r="AJ44" i="14"/>
  <c r="AL44" i="14"/>
  <c r="AN44" i="14"/>
  <c r="AP44" i="14"/>
  <c r="AR44" i="14"/>
  <c r="AT44" i="14"/>
  <c r="AV44" i="14"/>
  <c r="AX44" i="14"/>
  <c r="AZ44" i="14"/>
  <c r="BB44" i="14"/>
  <c r="BD44" i="14"/>
  <c r="BF44" i="14"/>
  <c r="BH44" i="14"/>
  <c r="BJ44" i="14"/>
  <c r="BL44" i="14"/>
  <c r="BN44" i="14"/>
  <c r="BP44" i="14"/>
  <c r="BR44" i="14"/>
  <c r="BT44" i="14"/>
  <c r="BV44" i="14"/>
  <c r="BX44" i="14"/>
  <c r="BZ44" i="14"/>
  <c r="CB44" i="14"/>
  <c r="CD44" i="14"/>
  <c r="CF44" i="14"/>
  <c r="CH44" i="14"/>
  <c r="CJ44" i="14"/>
  <c r="G45" i="14"/>
  <c r="I45" i="14"/>
  <c r="K45" i="14"/>
  <c r="M45" i="14"/>
  <c r="O45" i="14"/>
  <c r="Q45" i="14"/>
  <c r="S45" i="14"/>
  <c r="U45" i="14"/>
  <c r="W45" i="14"/>
  <c r="Y45" i="14"/>
  <c r="AA45" i="14"/>
  <c r="AC45" i="14"/>
  <c r="AE45" i="14"/>
  <c r="AG45" i="14"/>
  <c r="AI45" i="14"/>
  <c r="AK45" i="14"/>
  <c r="AM45" i="14"/>
  <c r="AO45" i="14"/>
  <c r="AQ45" i="14"/>
  <c r="AS45" i="14"/>
  <c r="AU45" i="14"/>
  <c r="AW45" i="14"/>
  <c r="AY45" i="14"/>
  <c r="BA45" i="14"/>
  <c r="BC45" i="14"/>
  <c r="BE45" i="14"/>
  <c r="BG45" i="14"/>
  <c r="BI45" i="14"/>
  <c r="BK45" i="14"/>
  <c r="BM45" i="14"/>
  <c r="BO45" i="14"/>
  <c r="BQ45" i="14"/>
  <c r="BS45" i="14"/>
  <c r="BU45" i="14"/>
  <c r="BW45" i="14"/>
  <c r="BY45" i="14"/>
  <c r="CA45" i="14"/>
  <c r="CC45" i="14"/>
  <c r="CE45" i="14"/>
  <c r="CG45" i="14"/>
  <c r="CI45" i="14"/>
  <c r="F46" i="14"/>
  <c r="H46" i="14"/>
  <c r="J46" i="14"/>
  <c r="L46" i="14"/>
  <c r="N46" i="14"/>
  <c r="P46" i="14"/>
  <c r="R46" i="14"/>
  <c r="T46" i="14"/>
  <c r="V46" i="14"/>
  <c r="X46" i="14"/>
  <c r="Z46" i="14"/>
  <c r="AB46" i="14"/>
  <c r="AD46" i="14"/>
  <c r="AF46" i="14"/>
  <c r="AH46" i="14"/>
  <c r="AJ46" i="14"/>
  <c r="AL46" i="14"/>
  <c r="AN46" i="14"/>
  <c r="AP46" i="14"/>
  <c r="AR46" i="14"/>
  <c r="AT46" i="14"/>
  <c r="AV46" i="14"/>
  <c r="AX46" i="14"/>
  <c r="AZ46" i="14"/>
  <c r="BB46" i="14"/>
  <c r="BD46" i="14"/>
  <c r="BF46" i="14"/>
  <c r="BH46" i="14"/>
  <c r="BJ46" i="14"/>
  <c r="BL46" i="14"/>
  <c r="BN46" i="14"/>
  <c r="BP46" i="14"/>
  <c r="BR46" i="14"/>
  <c r="BT46" i="14"/>
  <c r="BV46" i="14"/>
  <c r="BX46" i="14"/>
  <c r="BZ46" i="14"/>
  <c r="CB46" i="14"/>
  <c r="CD46" i="14"/>
  <c r="CF46" i="14"/>
  <c r="CH46" i="14"/>
  <c r="CJ46" i="14"/>
  <c r="G47" i="14"/>
  <c r="I47" i="14"/>
  <c r="K47" i="14"/>
  <c r="M47" i="14"/>
  <c r="O47" i="14"/>
  <c r="Q47" i="14"/>
  <c r="S47" i="14"/>
  <c r="U47" i="14"/>
  <c r="W47" i="14"/>
  <c r="Y47" i="14"/>
  <c r="AA47" i="14"/>
  <c r="AC47" i="14"/>
  <c r="AE47" i="14"/>
  <c r="AG47" i="14"/>
  <c r="AI47" i="14"/>
  <c r="AK47" i="14"/>
  <c r="AM47" i="14"/>
  <c r="AO47" i="14"/>
  <c r="AQ47" i="14"/>
  <c r="AS47" i="14"/>
  <c r="AU47" i="14"/>
  <c r="AW47" i="14"/>
  <c r="AY47" i="14"/>
  <c r="BA47" i="14"/>
  <c r="BC47" i="14"/>
  <c r="BE47" i="14"/>
  <c r="BG47" i="14"/>
  <c r="BI47" i="14"/>
  <c r="BK47" i="14"/>
  <c r="BM47" i="14"/>
  <c r="BO47" i="14"/>
  <c r="BQ47" i="14"/>
  <c r="BS47" i="14"/>
  <c r="BU47" i="14"/>
  <c r="BW47" i="14"/>
  <c r="BY47" i="14"/>
  <c r="CA47" i="14"/>
  <c r="CC47" i="14"/>
  <c r="CE47" i="14"/>
  <c r="CG47" i="14"/>
  <c r="CI47" i="14"/>
  <c r="F48" i="14"/>
  <c r="H48" i="14"/>
  <c r="J48" i="14"/>
  <c r="L48" i="14"/>
  <c r="N48" i="14"/>
  <c r="P48" i="14"/>
  <c r="R48" i="14"/>
  <c r="T48" i="14"/>
  <c r="V48" i="14"/>
  <c r="X48" i="14"/>
  <c r="Z48" i="14"/>
  <c r="AB48" i="14"/>
  <c r="AD48" i="14"/>
  <c r="AF48" i="14"/>
  <c r="AH48" i="14"/>
  <c r="AJ48" i="14"/>
  <c r="AL48" i="14"/>
  <c r="AN48" i="14"/>
  <c r="AP48" i="14"/>
  <c r="AR48" i="14"/>
  <c r="AT48" i="14"/>
  <c r="AV48" i="14"/>
  <c r="AX48" i="14"/>
  <c r="AZ48" i="14"/>
  <c r="BB48" i="14"/>
  <c r="BD48" i="14"/>
  <c r="BF48" i="14"/>
  <c r="BH48" i="14"/>
  <c r="BJ48" i="14"/>
  <c r="BL48" i="14"/>
  <c r="BN48" i="14"/>
  <c r="BP48" i="14"/>
  <c r="BR48" i="14"/>
  <c r="BT48" i="14"/>
  <c r="BV48" i="14"/>
  <c r="BX48" i="14"/>
  <c r="BZ48" i="14"/>
  <c r="CB48" i="14"/>
  <c r="CD48" i="14"/>
  <c r="CF48" i="14"/>
  <c r="CH48" i="14"/>
  <c r="CJ48" i="14"/>
  <c r="G49" i="14"/>
  <c r="I49" i="14"/>
  <c r="K49" i="14"/>
  <c r="M49" i="14"/>
  <c r="O49" i="14"/>
  <c r="Q49" i="14"/>
  <c r="S49" i="14"/>
  <c r="U49" i="14"/>
  <c r="W49" i="14"/>
  <c r="Y49" i="14"/>
  <c r="AA49" i="14"/>
  <c r="AC49" i="14"/>
  <c r="AE49" i="14"/>
  <c r="AG49" i="14"/>
  <c r="AI49" i="14"/>
  <c r="AK49" i="14"/>
  <c r="AM49" i="14"/>
  <c r="AO49" i="14"/>
  <c r="AQ49" i="14"/>
  <c r="AS49" i="14"/>
  <c r="AU49" i="14"/>
  <c r="AW49" i="14"/>
  <c r="AY49" i="14"/>
  <c r="BA49" i="14"/>
  <c r="BC49" i="14"/>
  <c r="BE49" i="14"/>
  <c r="BG49" i="14"/>
  <c r="BI49" i="14"/>
  <c r="BK49" i="14"/>
  <c r="BM49" i="14"/>
  <c r="BO49" i="14"/>
  <c r="BQ49" i="14"/>
  <c r="BS49" i="14"/>
  <c r="BU49" i="14"/>
  <c r="BW49" i="14"/>
  <c r="BY49" i="14"/>
  <c r="CA49" i="14"/>
  <c r="CC49" i="14"/>
  <c r="CE49" i="14"/>
  <c r="CG49" i="14"/>
  <c r="CI49" i="14"/>
  <c r="F50" i="14"/>
  <c r="H50" i="14"/>
  <c r="J50" i="14"/>
  <c r="L50" i="14"/>
  <c r="N50" i="14"/>
  <c r="P50" i="14"/>
  <c r="R50" i="14"/>
  <c r="T50" i="14"/>
  <c r="V50" i="14"/>
  <c r="X50" i="14"/>
  <c r="Z50" i="14"/>
  <c r="AB50" i="14"/>
  <c r="AD50" i="14"/>
  <c r="AF50" i="14"/>
  <c r="AH50" i="14"/>
  <c r="AJ50" i="14"/>
  <c r="AL50" i="14"/>
  <c r="AN50" i="14"/>
  <c r="AP50" i="14"/>
  <c r="AR50" i="14"/>
  <c r="AT50" i="14"/>
  <c r="AV50" i="14"/>
  <c r="AX50" i="14"/>
  <c r="AZ50" i="14"/>
  <c r="BB50" i="14"/>
  <c r="BD50" i="14"/>
  <c r="BF50" i="14"/>
  <c r="BH50" i="14"/>
  <c r="BJ50" i="14"/>
  <c r="BL50" i="14"/>
  <c r="BN50" i="14"/>
  <c r="BP50" i="14"/>
  <c r="BR50" i="14"/>
  <c r="BT50" i="14"/>
  <c r="BV50" i="14"/>
  <c r="BX50" i="14"/>
  <c r="BZ50" i="14"/>
  <c r="CB50" i="14"/>
  <c r="CD50" i="14"/>
  <c r="CF50" i="14"/>
  <c r="CH50" i="14"/>
  <c r="CJ50" i="14"/>
  <c r="G51" i="14"/>
  <c r="I51" i="14"/>
  <c r="K51" i="14"/>
  <c r="M51" i="14"/>
  <c r="O51" i="14"/>
  <c r="Q51" i="14"/>
  <c r="S51" i="14"/>
  <c r="U51" i="14"/>
  <c r="W51" i="14"/>
  <c r="Y51" i="14"/>
  <c r="AA51" i="14"/>
  <c r="AC51" i="14"/>
  <c r="AE51" i="14"/>
  <c r="AG51" i="14"/>
  <c r="AI51" i="14"/>
  <c r="AK51" i="14"/>
  <c r="AM51" i="14"/>
  <c r="AO51" i="14"/>
  <c r="AQ51" i="14"/>
  <c r="AS51" i="14"/>
  <c r="AU51" i="14"/>
  <c r="AW51" i="14"/>
  <c r="AY51" i="14"/>
  <c r="BA51" i="14"/>
  <c r="BC51" i="14"/>
  <c r="BE51" i="14"/>
  <c r="BG51" i="14"/>
  <c r="BI51" i="14"/>
  <c r="BK51" i="14"/>
  <c r="BM51" i="14"/>
  <c r="BO51" i="14"/>
  <c r="BQ51" i="14"/>
  <c r="BS51" i="14"/>
  <c r="BU51" i="14"/>
  <c r="BW51" i="14"/>
  <c r="BY51" i="14"/>
  <c r="CA51" i="14"/>
  <c r="CC51" i="14"/>
  <c r="CE51" i="14"/>
  <c r="CG51" i="14"/>
  <c r="CI51" i="14"/>
  <c r="AT2" i="12"/>
  <c r="AT3" i="12"/>
  <c r="AT4" i="12"/>
  <c r="AT5" i="12"/>
  <c r="AT6" i="12"/>
  <c r="AT7" i="12"/>
  <c r="AT8" i="12"/>
  <c r="AT9" i="12"/>
  <c r="AT10" i="12"/>
  <c r="AT11" i="12"/>
  <c r="AT12" i="12"/>
  <c r="AT13" i="12"/>
  <c r="AT14" i="12"/>
  <c r="AT15" i="12"/>
  <c r="AT16" i="12"/>
  <c r="AT17" i="12"/>
  <c r="AT18" i="12"/>
  <c r="AT19" i="12"/>
  <c r="AT20" i="12"/>
  <c r="AT21" i="12"/>
  <c r="AT22" i="12"/>
  <c r="AT23" i="12"/>
  <c r="AT24" i="12"/>
  <c r="AT25" i="12"/>
  <c r="AT26" i="12"/>
  <c r="AT27" i="12"/>
  <c r="AT28" i="12"/>
  <c r="AT29" i="12"/>
  <c r="AT30" i="12"/>
  <c r="AT31" i="12"/>
  <c r="AT32" i="12"/>
  <c r="AT33" i="12"/>
  <c r="AT34" i="12"/>
  <c r="AT35" i="12"/>
  <c r="AT36" i="12"/>
  <c r="AT37" i="12"/>
  <c r="AT38" i="12"/>
  <c r="AT39" i="12"/>
  <c r="AT40" i="12"/>
  <c r="AT41" i="12"/>
  <c r="AT42" i="12"/>
  <c r="AT43" i="12"/>
  <c r="AT44" i="12"/>
  <c r="AT45" i="12"/>
  <c r="AT46" i="12"/>
  <c r="AT47" i="12"/>
  <c r="AT48" i="12"/>
  <c r="AT49" i="12"/>
  <c r="AT50" i="12"/>
  <c r="AT51" i="12"/>
  <c r="AT52" i="12"/>
  <c r="AT53" i="12"/>
  <c r="AT54" i="12"/>
  <c r="AT55" i="12"/>
  <c r="AT56" i="12"/>
  <c r="AT57" i="12"/>
  <c r="AT58" i="12"/>
  <c r="AT59" i="12"/>
  <c r="AT60" i="12"/>
  <c r="AT61" i="12"/>
  <c r="AT62" i="12"/>
  <c r="AT63" i="12"/>
  <c r="AT64" i="12"/>
  <c r="AT65" i="12"/>
  <c r="AT66" i="12"/>
  <c r="AT67" i="12"/>
  <c r="AT68" i="12"/>
  <c r="AT69" i="12"/>
  <c r="AT70" i="12"/>
  <c r="AT71" i="12"/>
  <c r="AT72" i="12"/>
  <c r="AT73" i="12"/>
  <c r="AT74" i="12"/>
  <c r="AT75" i="12"/>
  <c r="AT76" i="12"/>
  <c r="AT77" i="12"/>
  <c r="AT78" i="12"/>
  <c r="AT79" i="12"/>
  <c r="AT80" i="12"/>
  <c r="AT81" i="12"/>
  <c r="AT82" i="12"/>
  <c r="AT83" i="12"/>
  <c r="AT84" i="12"/>
  <c r="AT85" i="12"/>
  <c r="AT86" i="12"/>
  <c r="AT87" i="12"/>
  <c r="AT88" i="12"/>
  <c r="AT89" i="12"/>
  <c r="AT90" i="12"/>
  <c r="AT91" i="12"/>
  <c r="AT92" i="12"/>
  <c r="AT93" i="12"/>
  <c r="AT94" i="12"/>
  <c r="AT95" i="12"/>
  <c r="AT96" i="12"/>
  <c r="AT97" i="12"/>
  <c r="AT98" i="12"/>
  <c r="AT99" i="12"/>
  <c r="AT100" i="12"/>
  <c r="AT101" i="12"/>
  <c r="AT102" i="12"/>
  <c r="AT103" i="12"/>
  <c r="AT104" i="12"/>
  <c r="AT105" i="12"/>
  <c r="AT106" i="12"/>
  <c r="AT107" i="12"/>
  <c r="AT108" i="12"/>
  <c r="AT109" i="12"/>
  <c r="AT110" i="12"/>
  <c r="AT111" i="12"/>
  <c r="AT112" i="12"/>
  <c r="AT113" i="12"/>
  <c r="AT114" i="12"/>
  <c r="AT115" i="12"/>
  <c r="AT116" i="12"/>
  <c r="AT117" i="12"/>
  <c r="AT118" i="12"/>
  <c r="AT119" i="12"/>
  <c r="AT120" i="12"/>
  <c r="AT121" i="12"/>
  <c r="AT122" i="12"/>
  <c r="AT123" i="12"/>
  <c r="AT124" i="12"/>
  <c r="AT125" i="12"/>
  <c r="AT126" i="12"/>
  <c r="AT127" i="12"/>
  <c r="AT128" i="12"/>
  <c r="AT129" i="12"/>
  <c r="AT130" i="12"/>
  <c r="AT131" i="12"/>
  <c r="AT132" i="12"/>
  <c r="AT133" i="12"/>
  <c r="AT134" i="12"/>
  <c r="AT135" i="12"/>
  <c r="AT136" i="12"/>
  <c r="AT137" i="12"/>
  <c r="AT138" i="12"/>
  <c r="AT139" i="12"/>
  <c r="AT140" i="12"/>
  <c r="AT141" i="12"/>
  <c r="AT142" i="12"/>
  <c r="AT143" i="12"/>
  <c r="AT144" i="12"/>
  <c r="AT145" i="12"/>
  <c r="AT146" i="12"/>
  <c r="AT147" i="12"/>
  <c r="AT148" i="12"/>
  <c r="AT149" i="12"/>
  <c r="AT150" i="12"/>
  <c r="AT151" i="12"/>
  <c r="AT152" i="12"/>
  <c r="AT153" i="12"/>
  <c r="AT154" i="12"/>
  <c r="AT155" i="12"/>
  <c r="AT156" i="12"/>
  <c r="AT157" i="12"/>
  <c r="AT158" i="12"/>
  <c r="AT159" i="12"/>
  <c r="AT160" i="12"/>
  <c r="AT161" i="12"/>
  <c r="AT162" i="12"/>
  <c r="AT163" i="12"/>
  <c r="AT164" i="12"/>
  <c r="AT165" i="12"/>
  <c r="AT166" i="12"/>
  <c r="AT167" i="12"/>
  <c r="AT168" i="12"/>
  <c r="AT169" i="12"/>
  <c r="AT170" i="12"/>
  <c r="AT171" i="12"/>
  <c r="AT172" i="12"/>
  <c r="AT173" i="12"/>
  <c r="AT174" i="12"/>
  <c r="AT175" i="12"/>
  <c r="AT176" i="12"/>
  <c r="AT177" i="12"/>
  <c r="AT178" i="12"/>
  <c r="AT179" i="12"/>
  <c r="AT180" i="12"/>
  <c r="AT181" i="12"/>
  <c r="AT182" i="12"/>
  <c r="AT183" i="12"/>
  <c r="AT184" i="12"/>
  <c r="AT185" i="12"/>
  <c r="AT186" i="12"/>
  <c r="AT187" i="12"/>
  <c r="AT188" i="12"/>
  <c r="AT189" i="12"/>
  <c r="AT190" i="12"/>
  <c r="AT191" i="12"/>
  <c r="AT192" i="12"/>
  <c r="AT193" i="12"/>
  <c r="AT194" i="12"/>
  <c r="AT195" i="12"/>
  <c r="AT196" i="12"/>
  <c r="AT197" i="12"/>
  <c r="AT198" i="12"/>
  <c r="AT199" i="12"/>
  <c r="AT200" i="12"/>
  <c r="AT201" i="12"/>
  <c r="AT202" i="12"/>
  <c r="AT203" i="12"/>
  <c r="AT204" i="12"/>
  <c r="AT205" i="12"/>
  <c r="AT206" i="12"/>
  <c r="AT207" i="12"/>
  <c r="AT208" i="12"/>
  <c r="AT209" i="12"/>
  <c r="AT210" i="12"/>
  <c r="AT211" i="12"/>
  <c r="AT212" i="12"/>
  <c r="AT213" i="12"/>
  <c r="AT214" i="12"/>
  <c r="AT215" i="12"/>
  <c r="AT216" i="12"/>
  <c r="AT217" i="12"/>
  <c r="AT218" i="12"/>
  <c r="AT219" i="12"/>
  <c r="AT220" i="12"/>
  <c r="AT221" i="12"/>
  <c r="AT222" i="12"/>
  <c r="AT223" i="12"/>
  <c r="AT224" i="12"/>
  <c r="AT225" i="12"/>
  <c r="AT226" i="12"/>
  <c r="AT227" i="12"/>
  <c r="AT228" i="12"/>
  <c r="AT229" i="12"/>
  <c r="AT230" i="12"/>
  <c r="AT231" i="12"/>
  <c r="AT232" i="12"/>
  <c r="AT233" i="12"/>
  <c r="AT234" i="12"/>
  <c r="AT235" i="12"/>
  <c r="AT236" i="12"/>
  <c r="AT237" i="12"/>
  <c r="AT238" i="12"/>
  <c r="AT239" i="12"/>
  <c r="AT240" i="12"/>
  <c r="AT241" i="12"/>
  <c r="AT242" i="12"/>
  <c r="AT243" i="12"/>
  <c r="AT244" i="12"/>
  <c r="AT245" i="12"/>
  <c r="AT246" i="12"/>
  <c r="AT247" i="12"/>
  <c r="AT248" i="12"/>
  <c r="AT249" i="12"/>
  <c r="AT250" i="12"/>
  <c r="AT251" i="12"/>
  <c r="AT252" i="12"/>
  <c r="AT253" i="12"/>
  <c r="AT254" i="12"/>
  <c r="AT255" i="12"/>
  <c r="AT256" i="12"/>
  <c r="AT257" i="12"/>
  <c r="AT258" i="12"/>
  <c r="AT259" i="12"/>
  <c r="AT260" i="12"/>
  <c r="AT261" i="12"/>
  <c r="AT262" i="12"/>
  <c r="AT263" i="12"/>
  <c r="AT264" i="12"/>
  <c r="AT265" i="12"/>
  <c r="AT266" i="12"/>
  <c r="AT267" i="12"/>
  <c r="AT268" i="12"/>
  <c r="AT269" i="12"/>
  <c r="AT270" i="12"/>
  <c r="AT271" i="12"/>
  <c r="AT272" i="12"/>
  <c r="AT273" i="12"/>
  <c r="AT274" i="12"/>
  <c r="AT275" i="12"/>
  <c r="AT276" i="12"/>
  <c r="AT277" i="12"/>
  <c r="AT278" i="12"/>
  <c r="AT279" i="12"/>
  <c r="AT280" i="12"/>
  <c r="AT281" i="12"/>
  <c r="Y2" i="7" l="1"/>
  <c r="Y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37" i="7"/>
  <c r="Y38" i="7"/>
  <c r="Y39" i="7"/>
  <c r="Y40" i="7"/>
  <c r="Y41" i="7"/>
  <c r="Y42" i="7"/>
  <c r="Y43" i="7"/>
  <c r="Y44" i="7"/>
  <c r="Y45" i="7"/>
  <c r="Y46" i="7"/>
  <c r="Y47" i="7"/>
  <c r="Y48" i="7"/>
  <c r="Y49" i="7"/>
  <c r="Y50" i="7"/>
  <c r="Y51" i="7"/>
  <c r="Y52" i="7"/>
  <c r="Y53" i="7"/>
  <c r="Y54" i="7"/>
  <c r="Y55" i="7"/>
  <c r="Y56" i="7"/>
  <c r="Y57" i="7"/>
  <c r="Y58" i="7"/>
  <c r="Y59" i="7"/>
  <c r="Y60" i="7"/>
  <c r="Y61" i="7"/>
  <c r="Y62" i="7"/>
  <c r="Y63" i="7"/>
  <c r="Y64" i="7"/>
  <c r="Y65" i="7"/>
  <c r="Y66" i="7"/>
  <c r="Y67" i="7"/>
  <c r="Y68" i="7"/>
  <c r="Y69" i="7"/>
  <c r="Y70" i="7"/>
  <c r="Y71" i="7"/>
  <c r="Y72" i="7"/>
  <c r="Y73" i="7"/>
  <c r="Y74" i="7"/>
  <c r="Y75" i="7"/>
  <c r="Y76" i="7"/>
  <c r="Y77" i="7"/>
  <c r="Y78" i="7"/>
  <c r="Y79" i="7"/>
  <c r="Y80" i="7"/>
  <c r="Y81" i="7"/>
  <c r="Y82" i="7"/>
  <c r="Y83" i="7"/>
  <c r="Y84" i="7"/>
  <c r="Y85" i="7"/>
  <c r="Y86" i="7"/>
  <c r="Y87" i="7"/>
  <c r="Y88" i="7"/>
  <c r="Y89" i="7"/>
  <c r="Y90" i="7"/>
  <c r="Y91" i="7"/>
  <c r="Y92" i="7"/>
  <c r="Y93" i="7"/>
  <c r="Y94" i="7"/>
  <c r="Y95" i="7"/>
  <c r="Y96" i="7"/>
  <c r="Y97" i="7"/>
  <c r="Y98" i="7"/>
  <c r="Y99" i="7"/>
  <c r="Y100" i="7"/>
  <c r="Y101" i="7"/>
  <c r="Y102" i="7"/>
  <c r="Y103" i="7"/>
  <c r="Y104" i="7"/>
  <c r="Y105" i="7"/>
  <c r="Y106" i="7"/>
  <c r="Y107" i="7"/>
  <c r="Y108" i="7"/>
  <c r="Y109" i="7"/>
  <c r="Y110" i="7"/>
  <c r="Y111" i="7"/>
  <c r="Y112" i="7"/>
  <c r="Y113" i="7"/>
  <c r="Y114" i="7"/>
  <c r="Y115" i="7"/>
  <c r="Y116" i="7"/>
  <c r="Y117" i="7"/>
  <c r="Y118" i="7"/>
  <c r="Y119" i="7"/>
  <c r="Y120" i="7"/>
  <c r="Y121" i="7"/>
  <c r="Y122" i="7"/>
  <c r="Y123" i="7"/>
  <c r="Y124" i="7"/>
  <c r="Y125" i="7"/>
  <c r="Y126" i="7"/>
  <c r="Y127" i="7"/>
  <c r="Y128" i="7"/>
  <c r="Y129" i="7"/>
  <c r="Y130" i="7"/>
  <c r="Y131" i="7"/>
  <c r="Y132" i="7"/>
  <c r="Y133" i="7"/>
  <c r="Y134" i="7"/>
  <c r="Y135" i="7"/>
  <c r="Y136" i="7"/>
  <c r="Y137" i="7"/>
  <c r="Y138" i="7"/>
  <c r="Y139" i="7"/>
  <c r="Y140" i="7"/>
  <c r="Y141" i="7"/>
  <c r="Y142" i="7"/>
  <c r="Y143" i="7"/>
  <c r="Y144" i="7"/>
  <c r="Y145" i="7"/>
  <c r="Y146" i="7"/>
  <c r="Y147" i="7"/>
  <c r="Y148" i="7"/>
  <c r="Y149" i="7"/>
  <c r="Y150" i="7"/>
  <c r="Y151" i="7"/>
  <c r="Y152" i="7"/>
  <c r="Y153" i="7"/>
  <c r="Y154" i="7"/>
  <c r="Y155" i="7"/>
  <c r="Y156" i="7"/>
  <c r="Y157" i="7"/>
  <c r="Y158" i="7"/>
  <c r="Y159" i="7"/>
  <c r="Y160" i="7"/>
  <c r="Y161" i="7"/>
  <c r="Y162" i="7"/>
  <c r="Y163" i="7"/>
  <c r="Y164" i="7"/>
  <c r="Y165" i="7"/>
  <c r="Y166" i="7"/>
  <c r="Y167" i="7"/>
  <c r="Y168" i="7"/>
  <c r="Y169" i="7"/>
  <c r="Y170" i="7"/>
  <c r="Y171" i="7"/>
  <c r="Y172" i="7"/>
  <c r="Y173" i="7"/>
  <c r="Y174" i="7"/>
  <c r="Y175" i="7"/>
  <c r="Y176" i="7"/>
  <c r="Y177" i="7"/>
  <c r="Y178" i="7"/>
  <c r="Y179" i="7"/>
  <c r="Y180" i="7"/>
  <c r="Y181" i="7"/>
  <c r="Y182" i="7"/>
  <c r="Y183" i="7"/>
  <c r="Y184" i="7"/>
  <c r="Y185" i="7"/>
  <c r="Y186" i="7"/>
  <c r="Y187" i="7"/>
  <c r="Y188" i="7"/>
  <c r="Y189" i="7"/>
  <c r="Y190" i="7"/>
  <c r="Y191" i="7"/>
  <c r="Y192" i="7"/>
  <c r="G84" i="8" l="1"/>
  <c r="G85" i="8"/>
  <c r="G86" i="8"/>
  <c r="G87" i="8"/>
  <c r="G88" i="8"/>
  <c r="C78" i="7"/>
  <c r="C79" i="7"/>
  <c r="C80" i="7"/>
  <c r="C81" i="7"/>
  <c r="C82" i="7"/>
  <c r="C83" i="7"/>
  <c r="C84" i="7"/>
  <c r="C85" i="7"/>
  <c r="C182" i="7"/>
  <c r="C183" i="7"/>
  <c r="C184" i="7"/>
  <c r="C185" i="7"/>
  <c r="C186" i="7"/>
  <c r="H15" i="13"/>
  <c r="G15" i="13" s="1"/>
  <c r="E2" i="13"/>
  <c r="E3" i="13"/>
  <c r="C7" i="7" s="1"/>
  <c r="E4" i="13"/>
  <c r="E5" i="13"/>
  <c r="C27" i="7" s="1"/>
  <c r="E6" i="13"/>
  <c r="E7" i="13"/>
  <c r="C39" i="7" s="1"/>
  <c r="E8" i="13"/>
  <c r="E9" i="13"/>
  <c r="C53" i="7" s="1"/>
  <c r="E10" i="13"/>
  <c r="E11" i="13"/>
  <c r="C61" i="7" s="1"/>
  <c r="E12" i="13"/>
  <c r="E14" i="13"/>
  <c r="E16" i="13"/>
  <c r="E17" i="13"/>
  <c r="C91" i="7" s="1"/>
  <c r="E25" i="13"/>
  <c r="C131" i="7" s="1"/>
  <c r="E26" i="13"/>
  <c r="E28" i="13"/>
  <c r="E30" i="13"/>
  <c r="E34" i="13"/>
  <c r="H34" i="13" l="1"/>
  <c r="G34" i="13" s="1"/>
  <c r="H25" i="13"/>
  <c r="G25" i="13" s="1"/>
  <c r="H17" i="13"/>
  <c r="G17" i="13" s="1"/>
  <c r="H11" i="13"/>
  <c r="G11" i="13" s="1"/>
  <c r="H9" i="13"/>
  <c r="G9" i="13" s="1"/>
  <c r="H7" i="13"/>
  <c r="G7" i="13" s="1"/>
  <c r="H5" i="13"/>
  <c r="G5" i="13" s="1"/>
  <c r="H3" i="13"/>
  <c r="G3" i="13" s="1"/>
  <c r="C192" i="7"/>
  <c r="C190" i="7"/>
  <c r="C176" i="7"/>
  <c r="C174" i="7"/>
  <c r="C172" i="7"/>
  <c r="C170" i="7"/>
  <c r="C160" i="7"/>
  <c r="C158" i="7"/>
  <c r="C156" i="7"/>
  <c r="C154" i="7"/>
  <c r="C146" i="7"/>
  <c r="C144" i="7"/>
  <c r="C142" i="7"/>
  <c r="C140" i="7"/>
  <c r="C138" i="7"/>
  <c r="C136" i="7"/>
  <c r="C134" i="7"/>
  <c r="C132" i="7"/>
  <c r="C130" i="7"/>
  <c r="C90" i="7"/>
  <c r="C88" i="7"/>
  <c r="C86" i="7"/>
  <c r="C76" i="7"/>
  <c r="C74" i="7"/>
  <c r="C70" i="7"/>
  <c r="C68" i="7"/>
  <c r="C66" i="7"/>
  <c r="C64" i="7"/>
  <c r="C62" i="7"/>
  <c r="C60" i="7"/>
  <c r="C58" i="7"/>
  <c r="C56" i="7"/>
  <c r="C54" i="7"/>
  <c r="C52" i="7"/>
  <c r="C50" i="7"/>
  <c r="C48" i="7"/>
  <c r="C46" i="7"/>
  <c r="C44" i="7"/>
  <c r="C42" i="7"/>
  <c r="C40" i="7"/>
  <c r="C38" i="7"/>
  <c r="C36" i="7"/>
  <c r="C34" i="7"/>
  <c r="C32" i="7"/>
  <c r="C30" i="7"/>
  <c r="C28" i="7"/>
  <c r="C26" i="7"/>
  <c r="C24" i="7"/>
  <c r="C22" i="7"/>
  <c r="C20" i="7"/>
  <c r="C18" i="7"/>
  <c r="C16" i="7"/>
  <c r="C14" i="7"/>
  <c r="C12" i="7"/>
  <c r="C10" i="7"/>
  <c r="C8" i="7"/>
  <c r="C6" i="7"/>
  <c r="C4" i="7"/>
  <c r="C2" i="7"/>
  <c r="H30" i="13"/>
  <c r="G30" i="13" s="1"/>
  <c r="H28" i="13"/>
  <c r="G28" i="13" s="1"/>
  <c r="H26" i="13"/>
  <c r="G26" i="13" s="1"/>
  <c r="H16" i="13"/>
  <c r="G16" i="13" s="1"/>
  <c r="H14" i="13"/>
  <c r="G14" i="13" s="1"/>
  <c r="H12" i="13"/>
  <c r="G12" i="13" s="1"/>
  <c r="H10" i="13"/>
  <c r="G10" i="13" s="1"/>
  <c r="H8" i="13"/>
  <c r="G8" i="13" s="1"/>
  <c r="H6" i="13"/>
  <c r="G6" i="13" s="1"/>
  <c r="H4" i="13"/>
  <c r="G4" i="13" s="1"/>
  <c r="H2" i="13"/>
  <c r="G2" i="13" s="1"/>
  <c r="C191" i="7"/>
  <c r="C175" i="7"/>
  <c r="C173" i="7"/>
  <c r="C171" i="7"/>
  <c r="C169" i="7"/>
  <c r="C161" i="7"/>
  <c r="C159" i="7"/>
  <c r="C157" i="7"/>
  <c r="C155" i="7"/>
  <c r="C153" i="7"/>
  <c r="C145" i="7"/>
  <c r="C143" i="7"/>
  <c r="C141" i="7"/>
  <c r="C139" i="7"/>
  <c r="C137" i="7"/>
  <c r="C135" i="7"/>
  <c r="C133" i="7"/>
  <c r="C89" i="7"/>
  <c r="C87" i="7"/>
  <c r="C77" i="7"/>
  <c r="C75" i="7"/>
  <c r="C69" i="7"/>
  <c r="C67" i="7"/>
  <c r="C65" i="7"/>
  <c r="C63" i="7"/>
  <c r="C59" i="7"/>
  <c r="C57" i="7"/>
  <c r="C55" i="7"/>
  <c r="C51" i="7"/>
  <c r="C49" i="7"/>
  <c r="C47" i="7"/>
  <c r="C45" i="7"/>
  <c r="C43" i="7"/>
  <c r="C41" i="7"/>
  <c r="C37" i="7"/>
  <c r="C35" i="7"/>
  <c r="C33" i="7"/>
  <c r="C31" i="7"/>
  <c r="C29" i="7"/>
  <c r="C25" i="7"/>
  <c r="C23" i="7"/>
  <c r="C21" i="7"/>
  <c r="C19" i="7"/>
  <c r="C17" i="7"/>
  <c r="C15" i="7"/>
  <c r="C13" i="7"/>
  <c r="C11" i="7"/>
  <c r="C9" i="7"/>
  <c r="C5" i="7"/>
  <c r="C3" i="7"/>
  <c r="F2" i="11"/>
  <c r="F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3" i="13"/>
  <c r="F16" i="13"/>
  <c r="F8" i="13"/>
  <c r="F25" i="13"/>
  <c r="F26" i="13"/>
  <c r="F11" i="13"/>
  <c r="F5" i="13"/>
  <c r="F15" i="13"/>
  <c r="F10" i="13"/>
  <c r="F6" i="13"/>
  <c r="F30" i="13"/>
  <c r="F34" i="13"/>
  <c r="F17" i="13"/>
  <c r="F14" i="13"/>
  <c r="F12" i="13"/>
  <c r="F4" i="13"/>
  <c r="F28" i="13"/>
  <c r="F9" i="13"/>
  <c r="F7" i="13"/>
  <c r="F2" i="13"/>
  <c r="Z3" i="7" l="1"/>
  <c r="AA3" i="7" s="1"/>
  <c r="B3" i="7" s="1"/>
  <c r="Z2" i="7"/>
  <c r="AA2" i="7" s="1"/>
  <c r="B2" i="7" s="1"/>
  <c r="Z9" i="7"/>
  <c r="AA9" i="7" s="1"/>
  <c r="B9" i="7" s="1"/>
  <c r="Z13" i="7"/>
  <c r="AA13" i="7" s="1"/>
  <c r="B13" i="7" s="1"/>
  <c r="Z17" i="7"/>
  <c r="AA17" i="7" s="1"/>
  <c r="B17" i="7" s="1"/>
  <c r="Z21" i="7"/>
  <c r="AA21" i="7" s="1"/>
  <c r="B21" i="7" s="1"/>
  <c r="Z25" i="7"/>
  <c r="AA25" i="7" s="1"/>
  <c r="B25" i="7" s="1"/>
  <c r="Z31" i="7"/>
  <c r="AA31" i="7" s="1"/>
  <c r="B31" i="7" s="1"/>
  <c r="Z35" i="7"/>
  <c r="AA35" i="7" s="1"/>
  <c r="B35" i="7" s="1"/>
  <c r="Z41" i="7"/>
  <c r="AA41" i="7" s="1"/>
  <c r="B41" i="7" s="1"/>
  <c r="Z45" i="7"/>
  <c r="AA45" i="7" s="1"/>
  <c r="B45" i="7" s="1"/>
  <c r="Z49" i="7"/>
  <c r="AA49" i="7" s="1"/>
  <c r="B49" i="7" s="1"/>
  <c r="Z55" i="7"/>
  <c r="AA55" i="7" s="1"/>
  <c r="B55" i="7" s="1"/>
  <c r="Z59" i="7"/>
  <c r="AA59" i="7" s="1"/>
  <c r="B59" i="7" s="1"/>
  <c r="Z65" i="7"/>
  <c r="AA65" i="7" s="1"/>
  <c r="B65" i="7" s="1"/>
  <c r="Z69" i="7"/>
  <c r="AA69" i="7" s="1"/>
  <c r="B69" i="7" s="1"/>
  <c r="Z4" i="7"/>
  <c r="AA4" i="7" s="1"/>
  <c r="B4" i="7" s="1"/>
  <c r="Z8" i="7"/>
  <c r="AA8" i="7" s="1"/>
  <c r="B8" i="7" s="1"/>
  <c r="Z12" i="7"/>
  <c r="AA12" i="7" s="1"/>
  <c r="B12" i="7" s="1"/>
  <c r="Z16" i="7"/>
  <c r="AA16" i="7" s="1"/>
  <c r="B16" i="7" s="1"/>
  <c r="Z20" i="7"/>
  <c r="AA20" i="7" s="1"/>
  <c r="B20" i="7" s="1"/>
  <c r="Z24" i="7"/>
  <c r="AA24" i="7" s="1"/>
  <c r="B24" i="7" s="1"/>
  <c r="Z28" i="7"/>
  <c r="AA28" i="7" s="1"/>
  <c r="B28" i="7" s="1"/>
  <c r="Z32" i="7"/>
  <c r="AA32" i="7" s="1"/>
  <c r="B32" i="7" s="1"/>
  <c r="Z36" i="7"/>
  <c r="AA36" i="7" s="1"/>
  <c r="B36" i="7" s="1"/>
  <c r="Z40" i="7"/>
  <c r="AA40" i="7" s="1"/>
  <c r="B40" i="7" s="1"/>
  <c r="Z44" i="7"/>
  <c r="AA44" i="7" s="1"/>
  <c r="B44" i="7" s="1"/>
  <c r="Z48" i="7"/>
  <c r="AA48" i="7" s="1"/>
  <c r="B48" i="7" s="1"/>
  <c r="Z52" i="7"/>
  <c r="AA52" i="7" s="1"/>
  <c r="B52" i="7" s="1"/>
  <c r="Z56" i="7"/>
  <c r="AA56" i="7" s="1"/>
  <c r="B56" i="7" s="1"/>
  <c r="Z60" i="7"/>
  <c r="AA60" i="7" s="1"/>
  <c r="B60" i="7" s="1"/>
  <c r="Z64" i="7"/>
  <c r="AA64" i="7" s="1"/>
  <c r="B64" i="7" s="1"/>
  <c r="Z68" i="7"/>
  <c r="AA68" i="7" s="1"/>
  <c r="B68" i="7" s="1"/>
  <c r="Z7" i="7"/>
  <c r="AA7" i="7" s="1"/>
  <c r="B7" i="7" s="1"/>
  <c r="Z39" i="7"/>
  <c r="AA39" i="7" s="1"/>
  <c r="B39" i="7" s="1"/>
  <c r="Z61" i="7"/>
  <c r="AA61" i="7" s="1"/>
  <c r="B61" i="7" s="1"/>
  <c r="Z5" i="7"/>
  <c r="AA5" i="7" s="1"/>
  <c r="B5" i="7" s="1"/>
  <c r="Z11" i="7"/>
  <c r="AA11" i="7" s="1"/>
  <c r="B11" i="7" s="1"/>
  <c r="Z15" i="7"/>
  <c r="AA15" i="7" s="1"/>
  <c r="B15" i="7" s="1"/>
  <c r="Z19" i="7"/>
  <c r="AA19" i="7" s="1"/>
  <c r="B19" i="7" s="1"/>
  <c r="Z23" i="7"/>
  <c r="AA23" i="7" s="1"/>
  <c r="B23" i="7" s="1"/>
  <c r="Z29" i="7"/>
  <c r="AA29" i="7" s="1"/>
  <c r="B29" i="7" s="1"/>
  <c r="Z33" i="7"/>
  <c r="AA33" i="7" s="1"/>
  <c r="B33" i="7" s="1"/>
  <c r="Z37" i="7"/>
  <c r="AA37" i="7" s="1"/>
  <c r="B37" i="7" s="1"/>
  <c r="Z43" i="7"/>
  <c r="AA43" i="7" s="1"/>
  <c r="B43" i="7" s="1"/>
  <c r="Z47" i="7"/>
  <c r="AA47" i="7" s="1"/>
  <c r="B47" i="7" s="1"/>
  <c r="Z51" i="7"/>
  <c r="AA51" i="7" s="1"/>
  <c r="B51" i="7" s="1"/>
  <c r="Z57" i="7"/>
  <c r="AA57" i="7" s="1"/>
  <c r="B57" i="7" s="1"/>
  <c r="Z63" i="7"/>
  <c r="AA63" i="7" s="1"/>
  <c r="B63" i="7" s="1"/>
  <c r="Z67" i="7"/>
  <c r="AA67" i="7" s="1"/>
  <c r="B67" i="7" s="1"/>
  <c r="Z6" i="7"/>
  <c r="AA6" i="7" s="1"/>
  <c r="B6" i="7" s="1"/>
  <c r="Z10" i="7"/>
  <c r="AA10" i="7" s="1"/>
  <c r="B10" i="7" s="1"/>
  <c r="Z14" i="7"/>
  <c r="AA14" i="7" s="1"/>
  <c r="B14" i="7" s="1"/>
  <c r="Z18" i="7"/>
  <c r="AA18" i="7" s="1"/>
  <c r="B18" i="7" s="1"/>
  <c r="Z22" i="7"/>
  <c r="AA22" i="7" s="1"/>
  <c r="B22" i="7" s="1"/>
  <c r="Z26" i="7"/>
  <c r="AA26" i="7" s="1"/>
  <c r="B26" i="7" s="1"/>
  <c r="Z30" i="7"/>
  <c r="AA30" i="7" s="1"/>
  <c r="B30" i="7" s="1"/>
  <c r="Z34" i="7"/>
  <c r="AA34" i="7" s="1"/>
  <c r="B34" i="7" s="1"/>
  <c r="Z38" i="7"/>
  <c r="AA38" i="7" s="1"/>
  <c r="B38" i="7" s="1"/>
  <c r="Z42" i="7"/>
  <c r="AA42" i="7" s="1"/>
  <c r="B42" i="7" s="1"/>
  <c r="Z46" i="7"/>
  <c r="AA46" i="7" s="1"/>
  <c r="B46" i="7" s="1"/>
  <c r="Z50" i="7"/>
  <c r="AA50" i="7" s="1"/>
  <c r="B50" i="7" s="1"/>
  <c r="Z54" i="7"/>
  <c r="AA54" i="7" s="1"/>
  <c r="B54" i="7" s="1"/>
  <c r="Z58" i="7"/>
  <c r="AA58" i="7" s="1"/>
  <c r="B58" i="7" s="1"/>
  <c r="Z62" i="7"/>
  <c r="AA62" i="7" s="1"/>
  <c r="B62" i="7" s="1"/>
  <c r="Z66" i="7"/>
  <c r="AA66" i="7" s="1"/>
  <c r="B66" i="7" s="1"/>
  <c r="Z70" i="7"/>
  <c r="AA70" i="7" s="1"/>
  <c r="B70" i="7" s="1"/>
  <c r="Z27" i="7"/>
  <c r="AA27" i="7" s="1"/>
  <c r="B27" i="7" s="1"/>
  <c r="Z53" i="7"/>
  <c r="AA53" i="7" s="1"/>
  <c r="B53" i="7" s="1"/>
  <c r="E2" i="11"/>
  <c r="E46" i="11"/>
  <c r="E47" i="11"/>
  <c r="E48" i="11"/>
  <c r="E49" i="11"/>
  <c r="E50" i="11"/>
  <c r="E51" i="11"/>
  <c r="E53" i="11"/>
  <c r="K65" i="11"/>
  <c r="K66" i="11"/>
  <c r="K67" i="11"/>
  <c r="K68" i="11"/>
  <c r="K69" i="11"/>
  <c r="K70" i="11"/>
  <c r="K71" i="11"/>
  <c r="K72" i="11"/>
  <c r="K73" i="11"/>
  <c r="E15" i="11" s="1"/>
  <c r="K74" i="11"/>
  <c r="K75" i="11"/>
  <c r="K76" i="11"/>
  <c r="K77" i="11"/>
  <c r="E42" i="11" s="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21" i="11"/>
  <c r="K122" i="11"/>
  <c r="E26" i="11" s="1"/>
  <c r="K123" i="11"/>
  <c r="K124" i="11"/>
  <c r="E54" i="11" s="1"/>
  <c r="K125" i="11"/>
  <c r="K126" i="11"/>
  <c r="K127" i="11"/>
  <c r="K128" i="11"/>
  <c r="K129" i="11"/>
  <c r="K130" i="11"/>
  <c r="K131" i="11"/>
  <c r="E31" i="11" s="1"/>
  <c r="K132" i="11"/>
  <c r="K133" i="11"/>
  <c r="K134" i="11"/>
  <c r="K135" i="11"/>
  <c r="K136" i="11"/>
  <c r="K137" i="11"/>
  <c r="K138" i="11"/>
  <c r="K139" i="11"/>
  <c r="K140" i="11"/>
  <c r="K141" i="11"/>
  <c r="E9" i="11" s="1"/>
  <c r="K142" i="11"/>
  <c r="E40" i="11" s="1"/>
  <c r="K143" i="11"/>
  <c r="K144" i="11"/>
  <c r="E8" i="11" s="1"/>
  <c r="K145" i="11"/>
  <c r="K146" i="11"/>
  <c r="E3" i="11" s="1"/>
  <c r="K147" i="11"/>
  <c r="K148" i="11"/>
  <c r="K149" i="11"/>
  <c r="K150" i="11"/>
  <c r="E12" i="11" s="1"/>
  <c r="K151" i="11"/>
  <c r="K152" i="11"/>
  <c r="E27" i="11" s="1"/>
  <c r="K153" i="11"/>
  <c r="E28" i="11" s="1"/>
  <c r="K154" i="11"/>
  <c r="K155" i="11"/>
  <c r="E18" i="11" s="1"/>
  <c r="K156" i="11"/>
  <c r="K157" i="11"/>
  <c r="E11" i="11" s="1"/>
  <c r="K158" i="11"/>
  <c r="E52" i="11" s="1"/>
  <c r="K159" i="11"/>
  <c r="E23" i="11" s="1"/>
  <c r="K160" i="11"/>
  <c r="K161" i="11"/>
  <c r="K162" i="11"/>
  <c r="K163" i="11"/>
  <c r="E24" i="11" s="1"/>
  <c r="K164" i="11"/>
  <c r="K165" i="11"/>
  <c r="K166" i="11"/>
  <c r="K167" i="11"/>
  <c r="K168" i="11"/>
  <c r="K169" i="11"/>
  <c r="K170" i="11"/>
  <c r="E13" i="11" s="1"/>
  <c r="K171" i="11"/>
  <c r="K172" i="11"/>
  <c r="K173" i="11"/>
  <c r="K174" i="11"/>
  <c r="E33" i="11" s="1"/>
  <c r="K175" i="11"/>
  <c r="K176" i="11"/>
  <c r="E45" i="11" s="1"/>
  <c r="K177" i="11"/>
  <c r="K178" i="11"/>
  <c r="E20" i="11" s="1"/>
  <c r="K179" i="11"/>
  <c r="K180" i="11"/>
  <c r="K181" i="11"/>
  <c r="E43" i="11" s="1"/>
  <c r="K182" i="11"/>
  <c r="K183" i="11"/>
  <c r="K184" i="11"/>
  <c r="K185" i="11"/>
  <c r="K186" i="11"/>
  <c r="K187" i="11"/>
  <c r="K188" i="11"/>
  <c r="K189" i="11"/>
  <c r="K190" i="11"/>
  <c r="E5" i="11" s="1"/>
  <c r="K191" i="11"/>
  <c r="E44" i="11" s="1"/>
  <c r="K192" i="11"/>
  <c r="K193" i="11"/>
  <c r="E21" i="11" s="1"/>
  <c r="K194" i="11"/>
  <c r="K195" i="11"/>
  <c r="E6" i="11" s="1"/>
  <c r="K196" i="11"/>
  <c r="K197" i="11"/>
  <c r="K198" i="11"/>
  <c r="K199" i="11"/>
  <c r="K200" i="11"/>
  <c r="K201" i="11"/>
  <c r="K202" i="11"/>
  <c r="K203" i="11"/>
  <c r="K204" i="11"/>
  <c r="K205" i="11"/>
  <c r="K206" i="11"/>
  <c r="E7" i="11" s="1"/>
  <c r="K207" i="11"/>
  <c r="K208" i="11"/>
  <c r="K209" i="11"/>
  <c r="K210" i="11"/>
  <c r="K211" i="11"/>
  <c r="K212" i="11"/>
  <c r="K213" i="11"/>
  <c r="E17" i="11" s="1"/>
  <c r="K214" i="11"/>
  <c r="K215" i="11"/>
  <c r="K216" i="11"/>
  <c r="K217" i="11"/>
  <c r="K218" i="11"/>
  <c r="K219" i="11"/>
  <c r="K220" i="11"/>
  <c r="K221" i="11"/>
  <c r="K222" i="11"/>
  <c r="K223" i="11"/>
  <c r="K224" i="11"/>
  <c r="K225" i="11"/>
  <c r="K226" i="11"/>
  <c r="K227" i="11"/>
  <c r="K228" i="11"/>
  <c r="K229" i="11"/>
  <c r="K230" i="11"/>
  <c r="K231" i="11"/>
  <c r="K232" i="11"/>
  <c r="K233" i="11"/>
  <c r="K234" i="11"/>
  <c r="K235" i="11"/>
  <c r="K236" i="11"/>
  <c r="K237" i="11"/>
  <c r="K238" i="11"/>
  <c r="K239" i="11"/>
  <c r="K240" i="11"/>
  <c r="K241" i="11"/>
  <c r="K242" i="11"/>
  <c r="K243" i="11"/>
  <c r="K244" i="11"/>
  <c r="K245" i="11"/>
  <c r="K246" i="11"/>
  <c r="K247" i="11"/>
  <c r="K248" i="11"/>
  <c r="E25" i="11" s="1"/>
  <c r="K249" i="11"/>
  <c r="K250" i="11"/>
  <c r="K251" i="11"/>
  <c r="K252" i="11"/>
  <c r="E29" i="11" s="1"/>
  <c r="K253" i="11"/>
  <c r="E38" i="11" s="1"/>
  <c r="K254" i="11"/>
  <c r="K255" i="11"/>
  <c r="K256" i="11"/>
  <c r="K257" i="11"/>
  <c r="E32" i="11" s="1"/>
  <c r="K258" i="11"/>
  <c r="K259" i="11"/>
  <c r="E37" i="11" s="1"/>
  <c r="K260" i="11"/>
  <c r="E39" i="11" s="1"/>
  <c r="K261" i="11"/>
  <c r="E16" i="11" s="1"/>
  <c r="K262" i="11"/>
  <c r="K263" i="11"/>
  <c r="K264" i="11"/>
  <c r="K265" i="11"/>
  <c r="E14" i="11" s="1"/>
  <c r="K266" i="11"/>
  <c r="K267" i="11"/>
  <c r="K268" i="11"/>
  <c r="K269" i="11"/>
  <c r="K270" i="11"/>
  <c r="K271" i="11"/>
  <c r="K272" i="11"/>
  <c r="K273" i="11"/>
  <c r="K274" i="11"/>
  <c r="E19" i="11" s="1"/>
  <c r="K275" i="11"/>
  <c r="K276" i="11"/>
  <c r="K277" i="11"/>
  <c r="K278" i="11"/>
  <c r="K279" i="11"/>
  <c r="K280" i="11"/>
  <c r="K281" i="11"/>
  <c r="K282" i="11"/>
  <c r="K283" i="11"/>
  <c r="K284" i="11"/>
  <c r="K285" i="11"/>
  <c r="K286" i="11"/>
  <c r="K287" i="11"/>
  <c r="K288" i="11"/>
  <c r="K289" i="11"/>
  <c r="K290" i="11"/>
  <c r="K291" i="11"/>
  <c r="K292" i="11"/>
  <c r="K293" i="11"/>
  <c r="E36" i="11" s="1"/>
  <c r="K294" i="11"/>
  <c r="K295" i="11"/>
  <c r="E30" i="11" s="1"/>
  <c r="K296" i="11"/>
  <c r="K297" i="11"/>
  <c r="K298" i="11"/>
  <c r="K299" i="11"/>
  <c r="K300" i="11"/>
  <c r="K301" i="11"/>
  <c r="K302" i="11"/>
  <c r="K303" i="11"/>
  <c r="E10" i="11" s="1"/>
  <c r="K304" i="11"/>
  <c r="K305" i="11"/>
  <c r="K306" i="11"/>
  <c r="E35" i="11" s="1"/>
  <c r="K307" i="11"/>
  <c r="E22" i="11" s="1"/>
  <c r="K308" i="11"/>
  <c r="K309" i="11"/>
  <c r="K310" i="11"/>
  <c r="E4" i="11" s="1"/>
  <c r="K311" i="11"/>
  <c r="K312" i="11"/>
  <c r="K313" i="11"/>
  <c r="K314" i="11"/>
  <c r="K315" i="11"/>
  <c r="K316" i="11"/>
  <c r="K317" i="11"/>
  <c r="K318" i="11"/>
  <c r="K319" i="11"/>
  <c r="K320" i="11"/>
  <c r="K321" i="11"/>
  <c r="K322" i="11"/>
  <c r="K323" i="11"/>
  <c r="E34" i="11" s="1"/>
  <c r="K324" i="11"/>
  <c r="K325" i="11"/>
  <c r="E41" i="11" s="1"/>
  <c r="D2" i="11"/>
  <c r="D46" i="11"/>
  <c r="D47" i="11"/>
  <c r="D48" i="11"/>
  <c r="D49" i="11"/>
  <c r="D50" i="11"/>
  <c r="D51" i="11"/>
  <c r="D53" i="11"/>
  <c r="C2" i="11"/>
  <c r="C42" i="11"/>
  <c r="C46" i="11"/>
  <c r="C47" i="11"/>
  <c r="C48" i="11"/>
  <c r="C49" i="11"/>
  <c r="C50" i="11"/>
  <c r="C51" i="11"/>
  <c r="C53" i="11"/>
  <c r="J65" i="11"/>
  <c r="J66" i="11"/>
  <c r="J67" i="11"/>
  <c r="J68" i="11"/>
  <c r="J69" i="11"/>
  <c r="J70" i="11"/>
  <c r="J71" i="11"/>
  <c r="J72" i="11"/>
  <c r="J73" i="11"/>
  <c r="C15" i="11" s="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C26" i="11" s="1"/>
  <c r="J123" i="11"/>
  <c r="J124" i="11"/>
  <c r="C54" i="11" s="1"/>
  <c r="J125" i="11"/>
  <c r="J126" i="11"/>
  <c r="J127" i="11"/>
  <c r="J128" i="11"/>
  <c r="J129" i="11"/>
  <c r="J130" i="11"/>
  <c r="J131" i="11"/>
  <c r="C31" i="11" s="1"/>
  <c r="J132" i="11"/>
  <c r="J133" i="11"/>
  <c r="J134" i="11"/>
  <c r="J135" i="11"/>
  <c r="J136" i="11"/>
  <c r="J137" i="11"/>
  <c r="J138" i="11"/>
  <c r="J139" i="11"/>
  <c r="J140" i="11"/>
  <c r="J141" i="11"/>
  <c r="C9" i="11" s="1"/>
  <c r="J142" i="11"/>
  <c r="C40" i="11" s="1"/>
  <c r="J143" i="11"/>
  <c r="J144" i="11"/>
  <c r="C8" i="11" s="1"/>
  <c r="J145" i="11"/>
  <c r="J146" i="11"/>
  <c r="C3" i="11" s="1"/>
  <c r="J147" i="11"/>
  <c r="J148" i="11"/>
  <c r="J149" i="11"/>
  <c r="J150" i="11"/>
  <c r="C12" i="11" s="1"/>
  <c r="J151" i="11"/>
  <c r="J152" i="11"/>
  <c r="C27" i="11" s="1"/>
  <c r="J153" i="11"/>
  <c r="C28" i="11" s="1"/>
  <c r="J154" i="11"/>
  <c r="J155" i="11"/>
  <c r="C18" i="11" s="1"/>
  <c r="J156" i="11"/>
  <c r="J157" i="11"/>
  <c r="C11" i="11" s="1"/>
  <c r="J158" i="11"/>
  <c r="C52" i="11" s="1"/>
  <c r="J159" i="11"/>
  <c r="C23" i="11" s="1"/>
  <c r="J160" i="11"/>
  <c r="J161" i="11"/>
  <c r="J162" i="11"/>
  <c r="J163" i="11"/>
  <c r="C24" i="11" s="1"/>
  <c r="J164" i="11"/>
  <c r="J165" i="11"/>
  <c r="J166" i="11"/>
  <c r="J167" i="11"/>
  <c r="J168" i="11"/>
  <c r="J169" i="11"/>
  <c r="J170" i="11"/>
  <c r="C13" i="11" s="1"/>
  <c r="J171" i="11"/>
  <c r="J172" i="11"/>
  <c r="J173" i="11"/>
  <c r="J174" i="11"/>
  <c r="C33" i="11" s="1"/>
  <c r="J175" i="11"/>
  <c r="J176" i="11"/>
  <c r="C45" i="11" s="1"/>
  <c r="J177" i="11"/>
  <c r="J178" i="11"/>
  <c r="C20" i="11" s="1"/>
  <c r="J179" i="11"/>
  <c r="J180" i="11"/>
  <c r="J181" i="11"/>
  <c r="C43" i="11" s="1"/>
  <c r="J182" i="11"/>
  <c r="J183" i="11"/>
  <c r="J184" i="11"/>
  <c r="J185" i="11"/>
  <c r="J186" i="11"/>
  <c r="J187" i="11"/>
  <c r="J188" i="11"/>
  <c r="J189" i="11"/>
  <c r="J190" i="11"/>
  <c r="C5" i="11" s="1"/>
  <c r="J191" i="11"/>
  <c r="C44" i="11" s="1"/>
  <c r="J192" i="11"/>
  <c r="J193" i="11"/>
  <c r="C21" i="11" s="1"/>
  <c r="J194" i="11"/>
  <c r="J195" i="11"/>
  <c r="C6" i="11" s="1"/>
  <c r="J196" i="11"/>
  <c r="J197" i="11"/>
  <c r="J198" i="11"/>
  <c r="J199" i="11"/>
  <c r="J200" i="11"/>
  <c r="J201" i="11"/>
  <c r="J202" i="11"/>
  <c r="J203" i="11"/>
  <c r="J204" i="11"/>
  <c r="J205" i="11"/>
  <c r="J206" i="11"/>
  <c r="C7" i="11" s="1"/>
  <c r="J207" i="11"/>
  <c r="J208" i="11"/>
  <c r="J209" i="11"/>
  <c r="J210" i="11"/>
  <c r="J211" i="11"/>
  <c r="J212" i="11"/>
  <c r="J213" i="11"/>
  <c r="C17" i="11" s="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C25" i="11" s="1"/>
  <c r="J249" i="11"/>
  <c r="J250" i="11"/>
  <c r="J251" i="11"/>
  <c r="J252" i="11"/>
  <c r="C29" i="11" s="1"/>
  <c r="J253" i="11"/>
  <c r="C38" i="11" s="1"/>
  <c r="J254" i="11"/>
  <c r="J255" i="11"/>
  <c r="J256" i="11"/>
  <c r="J257" i="11"/>
  <c r="C32" i="11" s="1"/>
  <c r="J258" i="11"/>
  <c r="J259" i="11"/>
  <c r="C37" i="11" s="1"/>
  <c r="J260" i="11"/>
  <c r="C39" i="11" s="1"/>
  <c r="J261" i="11"/>
  <c r="C16" i="11" s="1"/>
  <c r="J262" i="11"/>
  <c r="J263" i="11"/>
  <c r="J264" i="11"/>
  <c r="J265" i="11"/>
  <c r="C14" i="11" s="1"/>
  <c r="J266" i="11"/>
  <c r="J267" i="11"/>
  <c r="J268" i="11"/>
  <c r="J269" i="11"/>
  <c r="J270" i="11"/>
  <c r="J271" i="11"/>
  <c r="J272" i="11"/>
  <c r="J273" i="11"/>
  <c r="J274" i="11"/>
  <c r="C19" i="11" s="1"/>
  <c r="J275" i="11"/>
  <c r="J276" i="11"/>
  <c r="J277" i="11"/>
  <c r="J278" i="11"/>
  <c r="J279" i="11"/>
  <c r="J280" i="11"/>
  <c r="J281" i="11"/>
  <c r="J282" i="11"/>
  <c r="J283" i="11"/>
  <c r="J284" i="11"/>
  <c r="J285" i="11"/>
  <c r="J286" i="11"/>
  <c r="J287" i="11"/>
  <c r="J288" i="11"/>
  <c r="J289" i="11"/>
  <c r="J290" i="11"/>
  <c r="J291" i="11"/>
  <c r="J292" i="11"/>
  <c r="J293" i="11"/>
  <c r="C36" i="11" s="1"/>
  <c r="J294" i="11"/>
  <c r="J295" i="11"/>
  <c r="C30" i="11" s="1"/>
  <c r="J296" i="11"/>
  <c r="J297" i="11"/>
  <c r="J298" i="11"/>
  <c r="J299" i="11"/>
  <c r="J300" i="11"/>
  <c r="J301" i="11"/>
  <c r="J302" i="11"/>
  <c r="J303" i="11"/>
  <c r="C10" i="11" s="1"/>
  <c r="J304" i="11"/>
  <c r="J305" i="11"/>
  <c r="J306" i="11"/>
  <c r="C35" i="11" s="1"/>
  <c r="J307" i="11"/>
  <c r="C22" i="11" s="1"/>
  <c r="J308" i="11"/>
  <c r="J309" i="11"/>
  <c r="J310" i="11"/>
  <c r="C4" i="11" s="1"/>
  <c r="J311" i="11"/>
  <c r="J312" i="11"/>
  <c r="J313" i="11"/>
  <c r="J314" i="11"/>
  <c r="J315" i="11"/>
  <c r="J316" i="11"/>
  <c r="J317" i="11"/>
  <c r="J318" i="11"/>
  <c r="J319" i="11"/>
  <c r="J320" i="11"/>
  <c r="J321" i="11"/>
  <c r="J322" i="11"/>
  <c r="J323" i="11"/>
  <c r="C34" i="11" s="1"/>
  <c r="J324" i="11"/>
  <c r="J325" i="11"/>
  <c r="C41" i="11" s="1"/>
  <c r="I65" i="11"/>
  <c r="I66" i="11"/>
  <c r="I67" i="11"/>
  <c r="I68" i="11"/>
  <c r="I69" i="11"/>
  <c r="I70" i="11"/>
  <c r="I71" i="11"/>
  <c r="I72" i="11"/>
  <c r="I73" i="11"/>
  <c r="D15" i="11" s="1"/>
  <c r="I74" i="11"/>
  <c r="I75" i="11"/>
  <c r="I76" i="11"/>
  <c r="I77" i="11"/>
  <c r="D42" i="11" s="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D26" i="11" s="1"/>
  <c r="I123" i="11"/>
  <c r="I124" i="11"/>
  <c r="D54" i="11" s="1"/>
  <c r="I125" i="11"/>
  <c r="I126" i="11"/>
  <c r="I127" i="11"/>
  <c r="I128" i="11"/>
  <c r="I129" i="11"/>
  <c r="I130" i="11"/>
  <c r="I131" i="11"/>
  <c r="D31" i="11" s="1"/>
  <c r="I132" i="11"/>
  <c r="I133" i="11"/>
  <c r="I134" i="11"/>
  <c r="I135" i="11"/>
  <c r="I136" i="11"/>
  <c r="I137" i="11"/>
  <c r="I138" i="11"/>
  <c r="I139" i="11"/>
  <c r="I140" i="11"/>
  <c r="I141" i="11"/>
  <c r="D9" i="11" s="1"/>
  <c r="I142" i="11"/>
  <c r="D40" i="11" s="1"/>
  <c r="I143" i="11"/>
  <c r="I144" i="11"/>
  <c r="D8" i="11" s="1"/>
  <c r="I145" i="11"/>
  <c r="I146" i="11"/>
  <c r="D3" i="11" s="1"/>
  <c r="I147" i="11"/>
  <c r="I148" i="11"/>
  <c r="I149" i="11"/>
  <c r="I150" i="11"/>
  <c r="D12" i="11" s="1"/>
  <c r="I151" i="11"/>
  <c r="I152" i="11"/>
  <c r="D27" i="11" s="1"/>
  <c r="I153" i="11"/>
  <c r="D28" i="11" s="1"/>
  <c r="I154" i="11"/>
  <c r="I155" i="11"/>
  <c r="D18" i="11" s="1"/>
  <c r="I156" i="11"/>
  <c r="I157" i="11"/>
  <c r="D11" i="11" s="1"/>
  <c r="I158" i="11"/>
  <c r="D52" i="11" s="1"/>
  <c r="I159" i="11"/>
  <c r="D23" i="11" s="1"/>
  <c r="I160" i="11"/>
  <c r="I161" i="11"/>
  <c r="I162" i="11"/>
  <c r="I163" i="11"/>
  <c r="D24" i="11" s="1"/>
  <c r="I164" i="11"/>
  <c r="I165" i="11"/>
  <c r="I166" i="11"/>
  <c r="I167" i="11"/>
  <c r="I168" i="11"/>
  <c r="I169" i="11"/>
  <c r="I170" i="11"/>
  <c r="D13" i="11" s="1"/>
  <c r="I171" i="11"/>
  <c r="I172" i="11"/>
  <c r="I173" i="11"/>
  <c r="I174" i="11"/>
  <c r="D33" i="11" s="1"/>
  <c r="I175" i="11"/>
  <c r="I176" i="11"/>
  <c r="D45" i="11" s="1"/>
  <c r="I177" i="11"/>
  <c r="I178" i="11"/>
  <c r="D20" i="11" s="1"/>
  <c r="I179" i="11"/>
  <c r="I180" i="11"/>
  <c r="I181" i="11"/>
  <c r="D43" i="11" s="1"/>
  <c r="I182" i="11"/>
  <c r="I183" i="11"/>
  <c r="I184" i="11"/>
  <c r="I185" i="11"/>
  <c r="I186" i="11"/>
  <c r="I187" i="11"/>
  <c r="I188" i="11"/>
  <c r="I189" i="11"/>
  <c r="I190" i="11"/>
  <c r="D5" i="11" s="1"/>
  <c r="I191" i="11"/>
  <c r="D44" i="11" s="1"/>
  <c r="I192" i="11"/>
  <c r="I193" i="11"/>
  <c r="D21" i="11" s="1"/>
  <c r="I194" i="11"/>
  <c r="I195" i="11"/>
  <c r="D6" i="11" s="1"/>
  <c r="I196" i="11"/>
  <c r="I197" i="11"/>
  <c r="I198" i="11"/>
  <c r="I199" i="11"/>
  <c r="I200" i="11"/>
  <c r="I201" i="11"/>
  <c r="I202" i="11"/>
  <c r="I203" i="11"/>
  <c r="I204" i="11"/>
  <c r="I205" i="11"/>
  <c r="I206" i="11"/>
  <c r="D7" i="11" s="1"/>
  <c r="I207" i="11"/>
  <c r="I208" i="11"/>
  <c r="I209" i="11"/>
  <c r="I210" i="11"/>
  <c r="I211" i="11"/>
  <c r="I212" i="11"/>
  <c r="I213" i="11"/>
  <c r="D17" i="11" s="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D25" i="11" s="1"/>
  <c r="I249" i="11"/>
  <c r="I250" i="11"/>
  <c r="I251" i="11"/>
  <c r="I252" i="11"/>
  <c r="D29" i="11" s="1"/>
  <c r="I253" i="11"/>
  <c r="D38" i="11" s="1"/>
  <c r="I254" i="11"/>
  <c r="I255" i="11"/>
  <c r="I256" i="11"/>
  <c r="I257" i="11"/>
  <c r="D32" i="11" s="1"/>
  <c r="I258" i="11"/>
  <c r="I259" i="11"/>
  <c r="D37" i="11" s="1"/>
  <c r="I260" i="11"/>
  <c r="D39" i="11" s="1"/>
  <c r="I261" i="11"/>
  <c r="D16" i="11" s="1"/>
  <c r="I262" i="11"/>
  <c r="I263" i="11"/>
  <c r="I264" i="11"/>
  <c r="I265" i="11"/>
  <c r="D14" i="11" s="1"/>
  <c r="I266" i="11"/>
  <c r="I267" i="11"/>
  <c r="I268" i="11"/>
  <c r="I269" i="11"/>
  <c r="I270" i="11"/>
  <c r="I271" i="11"/>
  <c r="I272" i="11"/>
  <c r="I273" i="11"/>
  <c r="I274" i="11"/>
  <c r="D19" i="11" s="1"/>
  <c r="I275" i="11"/>
  <c r="I276" i="11"/>
  <c r="I277" i="11"/>
  <c r="I278" i="11"/>
  <c r="I279" i="11"/>
  <c r="I280" i="11"/>
  <c r="I281" i="11"/>
  <c r="I282" i="11"/>
  <c r="I283" i="11"/>
  <c r="I284" i="11"/>
  <c r="I285" i="11"/>
  <c r="I286" i="11"/>
  <c r="I287" i="11"/>
  <c r="I288" i="11"/>
  <c r="I289" i="11"/>
  <c r="I290" i="11"/>
  <c r="I291" i="11"/>
  <c r="I292" i="11"/>
  <c r="I293" i="11"/>
  <c r="D36" i="11" s="1"/>
  <c r="I294" i="11"/>
  <c r="I295" i="11"/>
  <c r="D30" i="11" s="1"/>
  <c r="I296" i="11"/>
  <c r="I297" i="11"/>
  <c r="I298" i="11"/>
  <c r="I299" i="11"/>
  <c r="I300" i="11"/>
  <c r="I301" i="11"/>
  <c r="I302" i="11"/>
  <c r="I303" i="11"/>
  <c r="D10" i="11" s="1"/>
  <c r="I304" i="11"/>
  <c r="I305" i="11"/>
  <c r="I306" i="11"/>
  <c r="D35" i="11" s="1"/>
  <c r="I307" i="11"/>
  <c r="D22" i="11" s="1"/>
  <c r="I308" i="11"/>
  <c r="I309" i="11"/>
  <c r="I310" i="11"/>
  <c r="D4" i="11" s="1"/>
  <c r="I311" i="11"/>
  <c r="I312" i="11"/>
  <c r="I313" i="11"/>
  <c r="I314" i="11"/>
  <c r="I315" i="11"/>
  <c r="I316" i="11"/>
  <c r="I317" i="11"/>
  <c r="I318" i="11"/>
  <c r="I319" i="11"/>
  <c r="I320" i="11"/>
  <c r="I321" i="11"/>
  <c r="I322" i="11"/>
  <c r="I323" i="11"/>
  <c r="D34" i="11" s="1"/>
  <c r="I324" i="11"/>
  <c r="I325" i="11"/>
  <c r="D41" i="11" s="1"/>
  <c r="C84" i="8"/>
  <c r="C85" i="8"/>
  <c r="C86" i="8"/>
  <c r="C87" i="8"/>
  <c r="C88" i="8"/>
  <c r="F2" i="8"/>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G53" i="8" s="1"/>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L2" i="9"/>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E86" i="8" s="1"/>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E87" i="8" s="1"/>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256" i="9"/>
  <c r="L257" i="9"/>
  <c r="L258" i="9"/>
  <c r="L259" i="9"/>
  <c r="L260" i="9"/>
  <c r="L261" i="9"/>
  <c r="L262" i="9"/>
  <c r="L263" i="9"/>
  <c r="L264" i="9"/>
  <c r="L265" i="9"/>
  <c r="L266" i="9"/>
  <c r="L267" i="9"/>
  <c r="L268" i="9"/>
  <c r="L269" i="9"/>
  <c r="L270" i="9"/>
  <c r="L271" i="9"/>
  <c r="L272" i="9"/>
  <c r="L273" i="9"/>
  <c r="L274" i="9"/>
  <c r="L275" i="9"/>
  <c r="L276" i="9"/>
  <c r="L277" i="9"/>
  <c r="L278" i="9"/>
  <c r="L279" i="9"/>
  <c r="L280" i="9"/>
  <c r="L281" i="9"/>
  <c r="L282" i="9"/>
  <c r="L283" i="9"/>
  <c r="L284" i="9"/>
  <c r="L285" i="9"/>
  <c r="L286" i="9"/>
  <c r="L287" i="9"/>
  <c r="L288" i="9"/>
  <c r="L289" i="9"/>
  <c r="L290" i="9"/>
  <c r="L291" i="9"/>
  <c r="L292" i="9"/>
  <c r="L293" i="9"/>
  <c r="L294" i="9"/>
  <c r="L295" i="9"/>
  <c r="L296" i="9"/>
  <c r="L297" i="9"/>
  <c r="L298" i="9"/>
  <c r="L299" i="9"/>
  <c r="L300" i="9"/>
  <c r="L301" i="9"/>
  <c r="L302" i="9"/>
  <c r="L303" i="9"/>
  <c r="L304" i="9"/>
  <c r="L305" i="9"/>
  <c r="L306" i="9"/>
  <c r="L307" i="9"/>
  <c r="L308" i="9"/>
  <c r="L309" i="9"/>
  <c r="L310" i="9"/>
  <c r="L311" i="9"/>
  <c r="L312" i="9"/>
  <c r="L313" i="9"/>
  <c r="L314" i="9"/>
  <c r="L315" i="9"/>
  <c r="L316" i="9"/>
  <c r="L317" i="9"/>
  <c r="L318" i="9"/>
  <c r="L319" i="9"/>
  <c r="L320" i="9"/>
  <c r="L321" i="9"/>
  <c r="L322" i="9"/>
  <c r="L323" i="9"/>
  <c r="L324" i="9"/>
  <c r="L325" i="9"/>
  <c r="L326" i="9"/>
  <c r="L327" i="9"/>
  <c r="L328" i="9"/>
  <c r="L329" i="9"/>
  <c r="L330" i="9"/>
  <c r="L331" i="9"/>
  <c r="L332" i="9"/>
  <c r="L333" i="9"/>
  <c r="L334" i="9"/>
  <c r="L335" i="9"/>
  <c r="L336" i="9"/>
  <c r="L337" i="9"/>
  <c r="L338" i="9"/>
  <c r="L339" i="9"/>
  <c r="L340" i="9"/>
  <c r="L341" i="9"/>
  <c r="L342" i="9"/>
  <c r="L343" i="9"/>
  <c r="L344" i="9"/>
  <c r="L345" i="9"/>
  <c r="L346" i="9"/>
  <c r="L347" i="9"/>
  <c r="L348" i="9"/>
  <c r="L349" i="9"/>
  <c r="L350" i="9"/>
  <c r="L351" i="9"/>
  <c r="L352" i="9"/>
  <c r="L353" i="9"/>
  <c r="L354" i="9"/>
  <c r="L355" i="9"/>
  <c r="L356" i="9"/>
  <c r="L357" i="9"/>
  <c r="L358" i="9"/>
  <c r="L359" i="9"/>
  <c r="L360" i="9"/>
  <c r="L361" i="9"/>
  <c r="L362" i="9"/>
  <c r="L363" i="9"/>
  <c r="L364" i="9"/>
  <c r="L365" i="9"/>
  <c r="L366" i="9"/>
  <c r="L367" i="9"/>
  <c r="L368" i="9"/>
  <c r="L369" i="9"/>
  <c r="L370" i="9"/>
  <c r="L371" i="9"/>
  <c r="L372" i="9"/>
  <c r="L373" i="9"/>
  <c r="L374" i="9"/>
  <c r="L375" i="9"/>
  <c r="L376" i="9"/>
  <c r="L377" i="9"/>
  <c r="L378" i="9"/>
  <c r="L379" i="9"/>
  <c r="L380" i="9"/>
  <c r="L381" i="9"/>
  <c r="L382" i="9"/>
  <c r="L383" i="9"/>
  <c r="L384" i="9"/>
  <c r="L385" i="9"/>
  <c r="L386" i="9"/>
  <c r="L387" i="9"/>
  <c r="L388" i="9"/>
  <c r="L389" i="9"/>
  <c r="L390" i="9"/>
  <c r="L391" i="9"/>
  <c r="E88" i="8" s="1"/>
  <c r="L392" i="9"/>
  <c r="L393" i="9"/>
  <c r="L394" i="9"/>
  <c r="L395" i="9"/>
  <c r="L396" i="9"/>
  <c r="L397" i="9"/>
  <c r="L398" i="9"/>
  <c r="E85" i="8" s="1"/>
  <c r="L399" i="9"/>
  <c r="L400" i="9"/>
  <c r="L401" i="9"/>
  <c r="L402" i="9"/>
  <c r="L403" i="9"/>
  <c r="L404" i="9"/>
  <c r="L405" i="9"/>
  <c r="L406" i="9"/>
  <c r="L407" i="9"/>
  <c r="L408" i="9"/>
  <c r="L409" i="9"/>
  <c r="L410" i="9"/>
  <c r="L411" i="9"/>
  <c r="L412" i="9"/>
  <c r="L413" i="9"/>
  <c r="L414" i="9"/>
  <c r="L415" i="9"/>
  <c r="L416" i="9"/>
  <c r="L417" i="9"/>
  <c r="L418" i="9"/>
  <c r="L419" i="9"/>
  <c r="L420" i="9"/>
  <c r="L421" i="9"/>
  <c r="L422" i="9"/>
  <c r="L423" i="9"/>
  <c r="L424" i="9"/>
  <c r="L425" i="9"/>
  <c r="L426" i="9"/>
  <c r="L427" i="9"/>
  <c r="L428" i="9"/>
  <c r="L429" i="9"/>
  <c r="L430" i="9"/>
  <c r="L431" i="9"/>
  <c r="L432" i="9"/>
  <c r="L433" i="9"/>
  <c r="L434" i="9"/>
  <c r="L435" i="9"/>
  <c r="L436" i="9"/>
  <c r="L437" i="9"/>
  <c r="L438" i="9"/>
  <c r="L439" i="9"/>
  <c r="L440" i="9"/>
  <c r="L441" i="9"/>
  <c r="L442" i="9"/>
  <c r="L443" i="9"/>
  <c r="L444" i="9"/>
  <c r="L445" i="9"/>
  <c r="L446" i="9"/>
  <c r="L447" i="9"/>
  <c r="L448" i="9"/>
  <c r="L449" i="9"/>
  <c r="L450" i="9"/>
  <c r="L451" i="9"/>
  <c r="L452" i="9"/>
  <c r="L453" i="9"/>
  <c r="L454" i="9"/>
  <c r="L455" i="9"/>
  <c r="L456" i="9"/>
  <c r="L457" i="9"/>
  <c r="L458" i="9"/>
  <c r="L459" i="9"/>
  <c r="L460" i="9"/>
  <c r="L461" i="9"/>
  <c r="L462" i="9"/>
  <c r="L463" i="9"/>
  <c r="L464" i="9"/>
  <c r="L465" i="9"/>
  <c r="L466" i="9"/>
  <c r="L467" i="9"/>
  <c r="L468" i="9"/>
  <c r="L469" i="9"/>
  <c r="L470" i="9"/>
  <c r="L471" i="9"/>
  <c r="L472" i="9"/>
  <c r="L473" i="9"/>
  <c r="L474" i="9"/>
  <c r="L475" i="9"/>
  <c r="L476" i="9"/>
  <c r="L477" i="9"/>
  <c r="L478" i="9"/>
  <c r="L479" i="9"/>
  <c r="L480" i="9"/>
  <c r="L481" i="9"/>
  <c r="L482" i="9"/>
  <c r="L483" i="9"/>
  <c r="L484" i="9"/>
  <c r="L485" i="9"/>
  <c r="L486" i="9"/>
  <c r="L487" i="9"/>
  <c r="L488" i="9"/>
  <c r="L489" i="9"/>
  <c r="L490" i="9"/>
  <c r="L491" i="9"/>
  <c r="L492" i="9"/>
  <c r="L493" i="9"/>
  <c r="L494" i="9"/>
  <c r="L495" i="9"/>
  <c r="L496" i="9"/>
  <c r="L497" i="9"/>
  <c r="L498" i="9"/>
  <c r="L499" i="9"/>
  <c r="L500" i="9"/>
  <c r="L501" i="9"/>
  <c r="L502" i="9"/>
  <c r="L503" i="9"/>
  <c r="L504" i="9"/>
  <c r="L505" i="9"/>
  <c r="L506" i="9"/>
  <c r="L507" i="9"/>
  <c r="L508" i="9"/>
  <c r="L509" i="9"/>
  <c r="L510" i="9"/>
  <c r="L511" i="9"/>
  <c r="L512" i="9"/>
  <c r="L513" i="9"/>
  <c r="L514" i="9"/>
  <c r="L515" i="9"/>
  <c r="L516" i="9"/>
  <c r="L517" i="9"/>
  <c r="L518" i="9"/>
  <c r="L519" i="9"/>
  <c r="L520" i="9"/>
  <c r="L521" i="9"/>
  <c r="L522" i="9"/>
  <c r="L523" i="9"/>
  <c r="L524" i="9"/>
  <c r="L525" i="9"/>
  <c r="L526" i="9"/>
  <c r="L527" i="9"/>
  <c r="L528" i="9"/>
  <c r="L529" i="9"/>
  <c r="L530" i="9"/>
  <c r="L531" i="9"/>
  <c r="L532" i="9"/>
  <c r="L533" i="9"/>
  <c r="L534" i="9"/>
  <c r="L535" i="9"/>
  <c r="L536" i="9"/>
  <c r="L537" i="9"/>
  <c r="L538" i="9"/>
  <c r="L539" i="9"/>
  <c r="L540" i="9"/>
  <c r="L541" i="9"/>
  <c r="L542" i="9"/>
  <c r="L543" i="9"/>
  <c r="L544" i="9"/>
  <c r="L545" i="9"/>
  <c r="L546" i="9"/>
  <c r="L547" i="9"/>
  <c r="L548" i="9"/>
  <c r="L549" i="9"/>
  <c r="L550" i="9"/>
  <c r="L551" i="9"/>
  <c r="L552" i="9"/>
  <c r="L553" i="9"/>
  <c r="L554" i="9"/>
  <c r="L555" i="9"/>
  <c r="L556" i="9"/>
  <c r="L557" i="9"/>
  <c r="L558" i="9"/>
  <c r="L559" i="9"/>
  <c r="L560" i="9"/>
  <c r="L561" i="9"/>
  <c r="L562" i="9"/>
  <c r="L563" i="9"/>
  <c r="L564" i="9"/>
  <c r="L565" i="9"/>
  <c r="L566" i="9"/>
  <c r="L567" i="9"/>
  <c r="L568" i="9"/>
  <c r="L569" i="9"/>
  <c r="L570" i="9"/>
  <c r="L571" i="9"/>
  <c r="L572" i="9"/>
  <c r="L573" i="9"/>
  <c r="L574" i="9"/>
  <c r="L575" i="9"/>
  <c r="L576" i="9"/>
  <c r="L577" i="9"/>
  <c r="L578" i="9"/>
  <c r="L579" i="9"/>
  <c r="L580" i="9"/>
  <c r="E84" i="8" s="1"/>
  <c r="L581" i="9"/>
  <c r="L582" i="9"/>
  <c r="L583" i="9"/>
  <c r="L584" i="9"/>
  <c r="L585" i="9"/>
  <c r="L586" i="9"/>
  <c r="L587" i="9"/>
  <c r="L588" i="9"/>
  <c r="L589" i="9"/>
  <c r="L590" i="9"/>
  <c r="L591" i="9"/>
  <c r="L592" i="9"/>
  <c r="L593" i="9"/>
  <c r="L594" i="9"/>
  <c r="L595" i="9"/>
  <c r="L596" i="9"/>
  <c r="L597" i="9"/>
  <c r="L598" i="9"/>
  <c r="L599" i="9"/>
  <c r="L600" i="9"/>
  <c r="L601" i="9"/>
  <c r="L602" i="9"/>
  <c r="L603" i="9"/>
  <c r="L604" i="9"/>
  <c r="L605" i="9"/>
  <c r="L606" i="9"/>
  <c r="L607" i="9"/>
  <c r="L608" i="9"/>
  <c r="L609" i="9"/>
  <c r="L610" i="9"/>
  <c r="L611" i="9"/>
  <c r="L612" i="9"/>
  <c r="L613" i="9"/>
  <c r="L614" i="9"/>
  <c r="L615" i="9"/>
  <c r="L616" i="9"/>
  <c r="L617" i="9"/>
  <c r="L618" i="9"/>
  <c r="L619" i="9"/>
  <c r="L620" i="9"/>
  <c r="L621" i="9"/>
  <c r="L622" i="9"/>
  <c r="L623" i="9"/>
  <c r="L624" i="9"/>
  <c r="I666" i="9"/>
  <c r="I704" i="9"/>
  <c r="I663" i="9"/>
  <c r="I648" i="9"/>
  <c r="I632" i="9"/>
  <c r="I634" i="9"/>
  <c r="I635" i="9"/>
  <c r="I636" i="9"/>
  <c r="I695" i="9"/>
  <c r="I638" i="9"/>
  <c r="I639" i="9"/>
  <c r="I640" i="9"/>
  <c r="I680" i="9"/>
  <c r="I647" i="9"/>
  <c r="I643" i="9"/>
  <c r="I644" i="9"/>
  <c r="I699" i="9"/>
  <c r="I646" i="9"/>
  <c r="I673" i="9"/>
  <c r="I697" i="9"/>
  <c r="I649" i="9"/>
  <c r="I650" i="9"/>
  <c r="I718" i="9"/>
  <c r="I652" i="9"/>
  <c r="I653" i="9"/>
  <c r="I654" i="9"/>
  <c r="I655" i="9"/>
  <c r="I656" i="9"/>
  <c r="I657" i="9"/>
  <c r="I658" i="9"/>
  <c r="I659" i="9"/>
  <c r="I660" i="9"/>
  <c r="I661" i="9"/>
  <c r="I662" i="9"/>
  <c r="I679" i="9"/>
  <c r="I694" i="9"/>
  <c r="I665" i="9"/>
  <c r="I702" i="9"/>
  <c r="I708" i="9"/>
  <c r="I668" i="9"/>
  <c r="I669" i="9"/>
  <c r="I670" i="9"/>
  <c r="I671" i="9"/>
  <c r="I672" i="9"/>
  <c r="I645" i="9"/>
  <c r="I641" i="9"/>
  <c r="I675" i="9"/>
  <c r="I719" i="9"/>
  <c r="I677" i="9"/>
  <c r="I678" i="9"/>
  <c r="I676" i="9"/>
  <c r="I683" i="9"/>
  <c r="I674" i="9"/>
  <c r="I682" i="9"/>
  <c r="I701" i="9"/>
  <c r="I684" i="9"/>
  <c r="I685" i="9"/>
  <c r="I687" i="9"/>
  <c r="I688" i="9"/>
  <c r="I689" i="9"/>
  <c r="I693" i="9"/>
  <c r="I691" i="9"/>
  <c r="I692" i="9"/>
  <c r="I710" i="9"/>
  <c r="I709" i="9"/>
  <c r="I714" i="9"/>
  <c r="I696" i="9"/>
  <c r="I642" i="9"/>
  <c r="I698" i="9"/>
  <c r="I717" i="9"/>
  <c r="I700" i="9"/>
  <c r="I712" i="9"/>
  <c r="I686" i="9"/>
  <c r="I703" i="9"/>
  <c r="I690" i="9"/>
  <c r="I705" i="9"/>
  <c r="I706" i="9"/>
  <c r="I707" i="9"/>
  <c r="I681" i="9"/>
  <c r="I716" i="9"/>
  <c r="I711" i="9"/>
  <c r="I713" i="9"/>
  <c r="I715" i="9"/>
  <c r="I667" i="9"/>
  <c r="I633" i="9"/>
  <c r="I664" i="9"/>
  <c r="I651" i="9"/>
  <c r="I637" i="9"/>
  <c r="I720" i="9"/>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AF3" i="7" l="1"/>
  <c r="AF5" i="7"/>
  <c r="AF7" i="7"/>
  <c r="AF9" i="7"/>
  <c r="AG3" i="7"/>
  <c r="AG5" i="7"/>
  <c r="AG7" i="7"/>
  <c r="AG9" i="7"/>
  <c r="AH3" i="7"/>
  <c r="AH5" i="7"/>
  <c r="AH7" i="7"/>
  <c r="AI3" i="7"/>
  <c r="AI5" i="7"/>
  <c r="AI7" i="7"/>
  <c r="AI9" i="7"/>
  <c r="AJ3" i="7"/>
  <c r="AJ5" i="7"/>
  <c r="AJ7" i="7"/>
  <c r="AK3" i="7"/>
  <c r="AL3" i="7"/>
  <c r="AL5" i="7"/>
  <c r="AL7" i="7"/>
  <c r="AM3" i="7"/>
  <c r="AM5" i="7"/>
  <c r="AM7" i="7"/>
  <c r="AM9" i="7"/>
  <c r="AN3" i="7"/>
  <c r="AN5" i="7"/>
  <c r="AF4" i="7"/>
  <c r="AF6" i="7"/>
  <c r="AF8" i="7"/>
  <c r="AF10" i="7"/>
  <c r="AG4" i="7"/>
  <c r="AG6" i="7"/>
  <c r="AG8" i="7"/>
  <c r="AG10" i="7"/>
  <c r="AH4" i="7"/>
  <c r="AH6" i="7"/>
  <c r="AI4" i="7"/>
  <c r="AI6" i="7"/>
  <c r="AI8" i="7"/>
  <c r="AJ4" i="7"/>
  <c r="AJ6" i="7"/>
  <c r="AJ8" i="7"/>
  <c r="AK4" i="7"/>
  <c r="AL4" i="7"/>
  <c r="AL6" i="7"/>
  <c r="AL8" i="7"/>
  <c r="AM4" i="7"/>
  <c r="AM6" i="7"/>
  <c r="AM8" i="7"/>
  <c r="AM10" i="7"/>
  <c r="AN4" i="7"/>
  <c r="AE4" i="7"/>
  <c r="AE6" i="7"/>
  <c r="AE8" i="7"/>
  <c r="AE10" i="7"/>
  <c r="AE12" i="7"/>
  <c r="AE14" i="7"/>
  <c r="AD4" i="7"/>
  <c r="AD6" i="7"/>
  <c r="AE3" i="7"/>
  <c r="AE5" i="7"/>
  <c r="AE7" i="7"/>
  <c r="AE9" i="7"/>
  <c r="AE11" i="7"/>
  <c r="AE13" i="7"/>
  <c r="AD3" i="7"/>
  <c r="AD5" i="7"/>
  <c r="G82" i="8"/>
  <c r="G80" i="8"/>
  <c r="G78" i="8"/>
  <c r="G76" i="8"/>
  <c r="G74" i="8"/>
  <c r="G72" i="8"/>
  <c r="G70" i="8"/>
  <c r="G68" i="8"/>
  <c r="G66" i="8"/>
  <c r="G64" i="8"/>
  <c r="G62" i="8"/>
  <c r="G60" i="8"/>
  <c r="G58" i="8"/>
  <c r="G56" i="8"/>
  <c r="G54" i="8"/>
  <c r="G52" i="8"/>
  <c r="G50" i="8"/>
  <c r="G48" i="8"/>
  <c r="G46" i="8"/>
  <c r="G44" i="8"/>
  <c r="G42" i="8"/>
  <c r="G40" i="8"/>
  <c r="G38" i="8"/>
  <c r="G36" i="8"/>
  <c r="G34" i="8"/>
  <c r="G32" i="8"/>
  <c r="G30" i="8"/>
  <c r="G28" i="8"/>
  <c r="G26" i="8"/>
  <c r="G24" i="8"/>
  <c r="G22" i="8"/>
  <c r="G20" i="8"/>
  <c r="G18" i="8"/>
  <c r="G16" i="8"/>
  <c r="G14" i="8"/>
  <c r="G12" i="8"/>
  <c r="G10" i="8"/>
  <c r="G8" i="8"/>
  <c r="G6" i="8"/>
  <c r="G4" i="8"/>
  <c r="G2" i="8"/>
  <c r="G83" i="8"/>
  <c r="G81" i="8"/>
  <c r="G79" i="8"/>
  <c r="G77" i="8"/>
  <c r="G75" i="8"/>
  <c r="G73" i="8"/>
  <c r="G71" i="8"/>
  <c r="G69" i="8"/>
  <c r="G67" i="8"/>
  <c r="G65" i="8"/>
  <c r="G63" i="8"/>
  <c r="G61" i="8"/>
  <c r="G59" i="8"/>
  <c r="G57" i="8"/>
  <c r="G55" i="8"/>
  <c r="G51" i="8"/>
  <c r="G49" i="8"/>
  <c r="G47" i="8"/>
  <c r="G45" i="8"/>
  <c r="G43" i="8"/>
  <c r="G41" i="8"/>
  <c r="G39" i="8"/>
  <c r="G37" i="8"/>
  <c r="G35" i="8"/>
  <c r="G33" i="8"/>
  <c r="G31" i="8"/>
  <c r="G29" i="8"/>
  <c r="G27" i="8"/>
  <c r="G25" i="8"/>
  <c r="G23" i="8"/>
  <c r="G21" i="8"/>
  <c r="G19" i="8"/>
  <c r="G17" i="8"/>
  <c r="G15" i="8"/>
  <c r="G13" i="8"/>
  <c r="G11" i="8"/>
  <c r="G9" i="8"/>
  <c r="G7" i="8"/>
  <c r="G5" i="8"/>
  <c r="G3" i="8"/>
  <c r="D3" i="13"/>
  <c r="D5" i="13"/>
  <c r="D7" i="13"/>
  <c r="D9" i="13"/>
  <c r="D11" i="13"/>
  <c r="D13" i="13"/>
  <c r="C13" i="13" s="1"/>
  <c r="E13" i="13" s="1"/>
  <c r="D15" i="13"/>
  <c r="D17" i="13"/>
  <c r="D19" i="13"/>
  <c r="C19" i="13" s="1"/>
  <c r="E19" i="13" s="1"/>
  <c r="D21" i="13"/>
  <c r="C21" i="13" s="1"/>
  <c r="E21" i="13" s="1"/>
  <c r="D23" i="13"/>
  <c r="C23" i="13" s="1"/>
  <c r="E23" i="13" s="1"/>
  <c r="D25" i="13"/>
  <c r="D27" i="13"/>
  <c r="C27" i="13" s="1"/>
  <c r="E27" i="13" s="1"/>
  <c r="D29" i="13"/>
  <c r="C29" i="13" s="1"/>
  <c r="E29" i="13" s="1"/>
  <c r="D31" i="13"/>
  <c r="C31" i="13" s="1"/>
  <c r="E31" i="13" s="1"/>
  <c r="D33" i="13"/>
  <c r="C33" i="13" s="1"/>
  <c r="E33" i="13" s="1"/>
  <c r="D2" i="13"/>
  <c r="D4" i="13"/>
  <c r="D6" i="13"/>
  <c r="D8" i="13"/>
  <c r="D10" i="13"/>
  <c r="D12" i="13"/>
  <c r="D14" i="13"/>
  <c r="D16" i="13"/>
  <c r="D18" i="13"/>
  <c r="C18" i="13" s="1"/>
  <c r="E18" i="13" s="1"/>
  <c r="D20" i="13"/>
  <c r="C20" i="13" s="1"/>
  <c r="E20" i="13" s="1"/>
  <c r="D22" i="13"/>
  <c r="C22" i="13" s="1"/>
  <c r="E22" i="13" s="1"/>
  <c r="D24" i="13"/>
  <c r="C24" i="13" s="1"/>
  <c r="E24" i="13" s="1"/>
  <c r="D26" i="13"/>
  <c r="D28" i="13"/>
  <c r="D30" i="13"/>
  <c r="D32" i="13"/>
  <c r="D34" i="13"/>
  <c r="I22" i="13" l="1"/>
  <c r="C115" i="7"/>
  <c r="C117" i="7"/>
  <c r="H22" i="13"/>
  <c r="G22" i="13" s="1"/>
  <c r="F22" i="13"/>
  <c r="C114" i="7"/>
  <c r="C116" i="7"/>
  <c r="C177" i="7"/>
  <c r="C179" i="7"/>
  <c r="C181" i="7"/>
  <c r="I31" i="13"/>
  <c r="C178" i="7"/>
  <c r="C180" i="7"/>
  <c r="H31" i="13"/>
  <c r="G31" i="13" s="1"/>
  <c r="F31" i="13"/>
  <c r="C99" i="7"/>
  <c r="C101" i="7"/>
  <c r="C103" i="7"/>
  <c r="F19" i="13"/>
  <c r="I19" i="13"/>
  <c r="C100" i="7"/>
  <c r="C102" i="7"/>
  <c r="C104" i="7"/>
  <c r="H19" i="13"/>
  <c r="G19" i="13" s="1"/>
  <c r="I18" i="13"/>
  <c r="C93" i="7"/>
  <c r="C95" i="7"/>
  <c r="C97" i="7"/>
  <c r="H18" i="13"/>
  <c r="G18" i="13" s="1"/>
  <c r="F18" i="13"/>
  <c r="C92" i="7"/>
  <c r="C94" i="7"/>
  <c r="C96" i="7"/>
  <c r="C98" i="7"/>
  <c r="C147" i="7"/>
  <c r="C149" i="7"/>
  <c r="C151" i="7"/>
  <c r="I27" i="13"/>
  <c r="C148" i="7"/>
  <c r="C150" i="7"/>
  <c r="C152" i="7"/>
  <c r="H27" i="13"/>
  <c r="G27" i="13" s="1"/>
  <c r="F27" i="13"/>
  <c r="C119" i="7"/>
  <c r="C121" i="7"/>
  <c r="F23" i="13"/>
  <c r="I23" i="13"/>
  <c r="C118" i="7"/>
  <c r="C120" i="7"/>
  <c r="C122" i="7"/>
  <c r="H23" i="13"/>
  <c r="G23" i="13" s="1"/>
  <c r="I24" i="13"/>
  <c r="C123" i="7"/>
  <c r="C125" i="7"/>
  <c r="C127" i="7"/>
  <c r="C129" i="7"/>
  <c r="H24" i="13"/>
  <c r="G24" i="13" s="1"/>
  <c r="F24" i="13"/>
  <c r="C124" i="7"/>
  <c r="C126" i="7"/>
  <c r="C128" i="7"/>
  <c r="I20" i="13"/>
  <c r="C105" i="7"/>
  <c r="C107" i="7"/>
  <c r="C109" i="7"/>
  <c r="H20" i="13"/>
  <c r="G20" i="13" s="1"/>
  <c r="F20" i="13"/>
  <c r="C106" i="7"/>
  <c r="C108" i="7"/>
  <c r="C110" i="7"/>
  <c r="C187" i="7"/>
  <c r="C189" i="7"/>
  <c r="H33" i="13"/>
  <c r="G33" i="13" s="1"/>
  <c r="F33" i="13"/>
  <c r="I33" i="13"/>
  <c r="C188" i="7"/>
  <c r="C163" i="7"/>
  <c r="C165" i="7"/>
  <c r="C167" i="7"/>
  <c r="I29" i="13"/>
  <c r="C162" i="7"/>
  <c r="C164" i="7"/>
  <c r="C166" i="7"/>
  <c r="C168" i="7"/>
  <c r="H29" i="13"/>
  <c r="G29" i="13" s="1"/>
  <c r="F29" i="13"/>
  <c r="C111" i="7"/>
  <c r="C113" i="7"/>
  <c r="F21" i="13"/>
  <c r="I21" i="13"/>
  <c r="C112" i="7"/>
  <c r="H21" i="13"/>
  <c r="G21" i="13" s="1"/>
  <c r="C71" i="7"/>
  <c r="C73" i="7"/>
  <c r="F13" i="13"/>
  <c r="I13" i="13"/>
  <c r="C72" i="7"/>
  <c r="H13" i="13"/>
  <c r="G13" i="13" s="1"/>
  <c r="I28" i="13"/>
  <c r="I12" i="13"/>
  <c r="I8" i="13"/>
  <c r="I4" i="13"/>
  <c r="I34" i="13"/>
  <c r="I26" i="13"/>
  <c r="I17" i="13"/>
  <c r="I11" i="13"/>
  <c r="I7" i="13"/>
  <c r="I3" i="13"/>
  <c r="I16" i="13"/>
  <c r="I10" i="13"/>
  <c r="I6" i="13"/>
  <c r="I2" i="13"/>
  <c r="I30" i="13"/>
  <c r="I14" i="13"/>
  <c r="I25" i="13"/>
  <c r="I15" i="13"/>
  <c r="I9" i="13"/>
  <c r="I5" i="13"/>
  <c r="I32" i="13"/>
  <c r="Z73" i="7" l="1"/>
  <c r="AA73" i="7" s="1"/>
  <c r="B73" i="7" s="1"/>
  <c r="Z72" i="7"/>
  <c r="AA72" i="7" s="1"/>
  <c r="B72" i="7" s="1"/>
  <c r="Z113" i="7"/>
  <c r="AA113" i="7" s="1"/>
  <c r="B113" i="7" s="1"/>
  <c r="Z168" i="7"/>
  <c r="AA168" i="7" s="1"/>
  <c r="B168" i="7" s="1"/>
  <c r="Z164" i="7"/>
  <c r="AA164" i="7" s="1"/>
  <c r="B164" i="7" s="1"/>
  <c r="Z165" i="7"/>
  <c r="AA165" i="7" s="1"/>
  <c r="B165" i="7" s="1"/>
  <c r="Z188" i="7"/>
  <c r="AA188" i="7" s="1"/>
  <c r="B188" i="7" s="1"/>
  <c r="Z189" i="7"/>
  <c r="AA189" i="7" s="1"/>
  <c r="B189" i="7" s="1"/>
  <c r="Z110" i="7"/>
  <c r="AA110" i="7" s="1"/>
  <c r="B110" i="7" s="1"/>
  <c r="Z106" i="7"/>
  <c r="AA106" i="7" s="1"/>
  <c r="B106" i="7" s="1"/>
  <c r="Z107" i="7"/>
  <c r="AA107" i="7" s="1"/>
  <c r="B107" i="7" s="1"/>
  <c r="Z126" i="7"/>
  <c r="AA126" i="7" s="1"/>
  <c r="B126" i="7" s="1"/>
  <c r="Z129" i="7"/>
  <c r="AA129" i="7" s="1"/>
  <c r="B129" i="7" s="1"/>
  <c r="Z125" i="7"/>
  <c r="AA125" i="7" s="1"/>
  <c r="B125" i="7" s="1"/>
  <c r="Z122" i="7"/>
  <c r="AA122" i="7" s="1"/>
  <c r="B122" i="7" s="1"/>
  <c r="Z118" i="7"/>
  <c r="AA118" i="7" s="1"/>
  <c r="B118" i="7" s="1"/>
  <c r="Z119" i="7"/>
  <c r="AA119" i="7" s="1"/>
  <c r="B119" i="7" s="1"/>
  <c r="Z150" i="7"/>
  <c r="AA150" i="7" s="1"/>
  <c r="B150" i="7" s="1"/>
  <c r="Z149" i="7"/>
  <c r="AA149" i="7" s="1"/>
  <c r="B149" i="7" s="1"/>
  <c r="Z98" i="7"/>
  <c r="AA98" i="7" s="1"/>
  <c r="B98" i="7" s="1"/>
  <c r="Z94" i="7"/>
  <c r="AA94" i="7" s="1"/>
  <c r="B94" i="7" s="1"/>
  <c r="Z97" i="7"/>
  <c r="AA97" i="7" s="1"/>
  <c r="B97" i="7" s="1"/>
  <c r="Z93" i="7"/>
  <c r="AA93" i="7" s="1"/>
  <c r="B93" i="7" s="1"/>
  <c r="Z102" i="7"/>
  <c r="AA102" i="7" s="1"/>
  <c r="B102" i="7" s="1"/>
  <c r="Z103" i="7"/>
  <c r="AA103" i="7" s="1"/>
  <c r="B103" i="7" s="1"/>
  <c r="Z99" i="7"/>
  <c r="AA99" i="7" s="1"/>
  <c r="B99" i="7" s="1"/>
  <c r="Z178" i="7"/>
  <c r="AA178" i="7" s="1"/>
  <c r="B178" i="7" s="1"/>
  <c r="Z181" i="7"/>
  <c r="AA181" i="7" s="1"/>
  <c r="B181" i="7" s="1"/>
  <c r="Z177" i="7"/>
  <c r="AA177" i="7" s="1"/>
  <c r="B177" i="7" s="1"/>
  <c r="Z114" i="7"/>
  <c r="AA114" i="7" s="1"/>
  <c r="B114" i="7" s="1"/>
  <c r="Z115" i="7"/>
  <c r="AA115" i="7" s="1"/>
  <c r="B115" i="7" s="1"/>
  <c r="Z71" i="7"/>
  <c r="AA71" i="7" s="1"/>
  <c r="B71" i="7" s="1"/>
  <c r="Z77" i="7"/>
  <c r="AA77" i="7" s="1"/>
  <c r="B77" i="7" s="1"/>
  <c r="Z135" i="7"/>
  <c r="AA135" i="7" s="1"/>
  <c r="B135" i="7" s="1"/>
  <c r="Z143" i="7"/>
  <c r="AA143" i="7" s="1"/>
  <c r="B143" i="7" s="1"/>
  <c r="Z157" i="7"/>
  <c r="AA157" i="7" s="1"/>
  <c r="B157" i="7" s="1"/>
  <c r="Z171" i="7"/>
  <c r="AA171" i="7" s="1"/>
  <c r="B171" i="7" s="1"/>
  <c r="Z86" i="7"/>
  <c r="AA86" i="7" s="1"/>
  <c r="B86" i="7" s="1"/>
  <c r="Z132" i="7"/>
  <c r="AA132" i="7" s="1"/>
  <c r="B132" i="7" s="1"/>
  <c r="Z140" i="7"/>
  <c r="AA140" i="7" s="1"/>
  <c r="B140" i="7" s="1"/>
  <c r="Z154" i="7"/>
  <c r="AA154" i="7" s="1"/>
  <c r="B154" i="7" s="1"/>
  <c r="Z170" i="7"/>
  <c r="AA170" i="7" s="1"/>
  <c r="B170" i="7" s="1"/>
  <c r="Z190" i="7"/>
  <c r="AA190" i="7" s="1"/>
  <c r="B190" i="7" s="1"/>
  <c r="Z83" i="7"/>
  <c r="AA83" i="7" s="1"/>
  <c r="B83" i="7" s="1"/>
  <c r="Z82" i="7"/>
  <c r="AA82" i="7" s="1"/>
  <c r="B82" i="7" s="1"/>
  <c r="Z186" i="7"/>
  <c r="AA186" i="7" s="1"/>
  <c r="B186" i="7" s="1"/>
  <c r="Z87" i="7"/>
  <c r="AA87" i="7" s="1"/>
  <c r="B87" i="7" s="1"/>
  <c r="Z137" i="7"/>
  <c r="AA137" i="7" s="1"/>
  <c r="B137" i="7" s="1"/>
  <c r="Z145" i="7"/>
  <c r="AA145" i="7" s="1"/>
  <c r="B145" i="7" s="1"/>
  <c r="Z159" i="7"/>
  <c r="AA159" i="7" s="1"/>
  <c r="B159" i="7" s="1"/>
  <c r="Z173" i="7"/>
  <c r="AA173" i="7" s="1"/>
  <c r="B173" i="7" s="1"/>
  <c r="Z88" i="7"/>
  <c r="AA88" i="7" s="1"/>
  <c r="B88" i="7" s="1"/>
  <c r="Z134" i="7"/>
  <c r="AA134" i="7" s="1"/>
  <c r="B134" i="7" s="1"/>
  <c r="Z142" i="7"/>
  <c r="AA142" i="7" s="1"/>
  <c r="B142" i="7" s="1"/>
  <c r="Z156" i="7"/>
  <c r="AA156" i="7" s="1"/>
  <c r="B156" i="7" s="1"/>
  <c r="Z172" i="7"/>
  <c r="AA172" i="7" s="1"/>
  <c r="B172" i="7" s="1"/>
  <c r="Z192" i="7"/>
  <c r="AA192" i="7" s="1"/>
  <c r="B192" i="7" s="1"/>
  <c r="Z85" i="7"/>
  <c r="AA85" i="7" s="1"/>
  <c r="B85" i="7" s="1"/>
  <c r="Z91" i="7"/>
  <c r="AA91" i="7" s="1"/>
  <c r="B91" i="7" s="1"/>
  <c r="Z84" i="7"/>
  <c r="AA84" i="7" s="1"/>
  <c r="B84" i="7" s="1"/>
  <c r="Z131" i="7"/>
  <c r="AA131" i="7" s="1"/>
  <c r="B131" i="7" s="1"/>
  <c r="Z76" i="7"/>
  <c r="AA76" i="7" s="1"/>
  <c r="B76" i="7" s="1"/>
  <c r="Z138" i="7"/>
  <c r="AA138" i="7" s="1"/>
  <c r="B138" i="7" s="1"/>
  <c r="Z160" i="7"/>
  <c r="AA160" i="7" s="1"/>
  <c r="B160" i="7" s="1"/>
  <c r="Z81" i="7"/>
  <c r="AA81" i="7" s="1"/>
  <c r="B81" i="7" s="1"/>
  <c r="Z185" i="7"/>
  <c r="AA185" i="7" s="1"/>
  <c r="B185" i="7" s="1"/>
  <c r="Z80" i="7"/>
  <c r="AA80" i="7" s="1"/>
  <c r="B80" i="7" s="1"/>
  <c r="Z89" i="7"/>
  <c r="AA89" i="7" s="1"/>
  <c r="B89" i="7" s="1"/>
  <c r="Z139" i="7"/>
  <c r="AA139" i="7" s="1"/>
  <c r="B139" i="7" s="1"/>
  <c r="Z153" i="7"/>
  <c r="AA153" i="7" s="1"/>
  <c r="B153" i="7" s="1"/>
  <c r="Z161" i="7"/>
  <c r="AA161" i="7" s="1"/>
  <c r="B161" i="7" s="1"/>
  <c r="Z175" i="7"/>
  <c r="AA175" i="7" s="1"/>
  <c r="B175" i="7" s="1"/>
  <c r="Z74" i="7"/>
  <c r="AA74" i="7" s="1"/>
  <c r="B74" i="7" s="1"/>
  <c r="Z90" i="7"/>
  <c r="AA90" i="7" s="1"/>
  <c r="B90" i="7" s="1"/>
  <c r="Z136" i="7"/>
  <c r="AA136" i="7" s="1"/>
  <c r="B136" i="7" s="1"/>
  <c r="Z144" i="7"/>
  <c r="AA144" i="7" s="1"/>
  <c r="B144" i="7" s="1"/>
  <c r="Z158" i="7"/>
  <c r="AA158" i="7" s="1"/>
  <c r="B158" i="7" s="1"/>
  <c r="Z174" i="7"/>
  <c r="AA174" i="7" s="1"/>
  <c r="B174" i="7" s="1"/>
  <c r="Z79" i="7"/>
  <c r="AA79" i="7" s="1"/>
  <c r="B79" i="7" s="1"/>
  <c r="Z183" i="7"/>
  <c r="AA183" i="7" s="1"/>
  <c r="B183" i="7" s="1"/>
  <c r="Z78" i="7"/>
  <c r="AA78" i="7" s="1"/>
  <c r="B78" i="7" s="1"/>
  <c r="Z182" i="7"/>
  <c r="AA182" i="7" s="1"/>
  <c r="B182" i="7" s="1"/>
  <c r="Z75" i="7"/>
  <c r="AA75" i="7" s="1"/>
  <c r="B75" i="7" s="1"/>
  <c r="Z133" i="7"/>
  <c r="AA133" i="7" s="1"/>
  <c r="B133" i="7" s="1"/>
  <c r="Z141" i="7"/>
  <c r="AA141" i="7" s="1"/>
  <c r="B141" i="7" s="1"/>
  <c r="Z155" i="7"/>
  <c r="AA155" i="7" s="1"/>
  <c r="B155" i="7" s="1"/>
  <c r="Z169" i="7"/>
  <c r="AA169" i="7" s="1"/>
  <c r="B169" i="7" s="1"/>
  <c r="Z191" i="7"/>
  <c r="AA191" i="7" s="1"/>
  <c r="B191" i="7" s="1"/>
  <c r="Z130" i="7"/>
  <c r="AA130" i="7" s="1"/>
  <c r="B130" i="7" s="1"/>
  <c r="Z146" i="7"/>
  <c r="AA146" i="7" s="1"/>
  <c r="B146" i="7" s="1"/>
  <c r="Z176" i="7"/>
  <c r="AA176" i="7" s="1"/>
  <c r="B176" i="7" s="1"/>
  <c r="Z184" i="7"/>
  <c r="AA184" i="7" s="1"/>
  <c r="B184" i="7" s="1"/>
  <c r="Z112" i="7"/>
  <c r="AA112" i="7" s="1"/>
  <c r="B112" i="7" s="1"/>
  <c r="Z111" i="7"/>
  <c r="AA111" i="7" s="1"/>
  <c r="B111" i="7" s="1"/>
  <c r="Z166" i="7"/>
  <c r="AA166" i="7" s="1"/>
  <c r="B166" i="7" s="1"/>
  <c r="Z162" i="7"/>
  <c r="AA162" i="7" s="1"/>
  <c r="B162" i="7" s="1"/>
  <c r="Z167" i="7"/>
  <c r="AA167" i="7" s="1"/>
  <c r="B167" i="7" s="1"/>
  <c r="Z163" i="7"/>
  <c r="AA163" i="7" s="1"/>
  <c r="B163" i="7" s="1"/>
  <c r="Z187" i="7"/>
  <c r="AA187" i="7" s="1"/>
  <c r="B187" i="7" s="1"/>
  <c r="Z108" i="7"/>
  <c r="AA108" i="7" s="1"/>
  <c r="B108" i="7" s="1"/>
  <c r="Z109" i="7"/>
  <c r="AA109" i="7" s="1"/>
  <c r="B109" i="7" s="1"/>
  <c r="Z105" i="7"/>
  <c r="AA105" i="7" s="1"/>
  <c r="B105" i="7" s="1"/>
  <c r="Z128" i="7"/>
  <c r="AA128" i="7" s="1"/>
  <c r="B128" i="7" s="1"/>
  <c r="Z124" i="7"/>
  <c r="AA124" i="7" s="1"/>
  <c r="B124" i="7" s="1"/>
  <c r="Z127" i="7"/>
  <c r="AA127" i="7" s="1"/>
  <c r="B127" i="7" s="1"/>
  <c r="Z123" i="7"/>
  <c r="AA123" i="7" s="1"/>
  <c r="B123" i="7" s="1"/>
  <c r="Z120" i="7"/>
  <c r="AA120" i="7" s="1"/>
  <c r="B120" i="7" s="1"/>
  <c r="Z121" i="7"/>
  <c r="AA121" i="7" s="1"/>
  <c r="B121" i="7" s="1"/>
  <c r="Z152" i="7"/>
  <c r="AA152" i="7" s="1"/>
  <c r="B152" i="7" s="1"/>
  <c r="Z148" i="7"/>
  <c r="AA148" i="7" s="1"/>
  <c r="B148" i="7" s="1"/>
  <c r="Z151" i="7"/>
  <c r="AA151" i="7" s="1"/>
  <c r="B151" i="7" s="1"/>
  <c r="Z147" i="7"/>
  <c r="AA147" i="7" s="1"/>
  <c r="B147" i="7" s="1"/>
  <c r="Z96" i="7"/>
  <c r="AA96" i="7" s="1"/>
  <c r="B96" i="7" s="1"/>
  <c r="Z92" i="7"/>
  <c r="AA92" i="7" s="1"/>
  <c r="B92" i="7" s="1"/>
  <c r="Z95" i="7"/>
  <c r="AA95" i="7" s="1"/>
  <c r="B95" i="7" s="1"/>
  <c r="Z104" i="7"/>
  <c r="AA104" i="7" s="1"/>
  <c r="B104" i="7" s="1"/>
  <c r="Z100" i="7"/>
  <c r="AA100" i="7" s="1"/>
  <c r="B100" i="7" s="1"/>
  <c r="Z101" i="7"/>
  <c r="AA101" i="7" s="1"/>
  <c r="B101" i="7" s="1"/>
  <c r="Z180" i="7"/>
  <c r="AA180" i="7" s="1"/>
  <c r="B180" i="7" s="1"/>
  <c r="Z179" i="7"/>
  <c r="AA179" i="7" s="1"/>
  <c r="B179" i="7" s="1"/>
  <c r="Z116" i="7"/>
  <c r="AA116" i="7" s="1"/>
  <c r="B116" i="7" s="1"/>
  <c r="Z117" i="7"/>
  <c r="AA117" i="7" s="1"/>
  <c r="B117" i="7" s="1"/>
  <c r="F53" i="14" l="1"/>
  <c r="AF11" i="7"/>
  <c r="AF15" i="7"/>
  <c r="AF19" i="7"/>
  <c r="AG13" i="7"/>
  <c r="AG17" i="7"/>
  <c r="AH11" i="7"/>
  <c r="AH15" i="7"/>
  <c r="AH19" i="7"/>
  <c r="AI13" i="7"/>
  <c r="AI17" i="7"/>
  <c r="AJ11" i="7"/>
  <c r="AJ15" i="7"/>
  <c r="AJ19" i="7"/>
  <c r="AK5" i="7"/>
  <c r="AK9" i="7"/>
  <c r="AK13" i="7"/>
  <c r="AK17" i="7"/>
  <c r="AL11" i="7"/>
  <c r="AL15" i="7"/>
  <c r="AL19" i="7"/>
  <c r="AM13" i="7"/>
  <c r="AM17" i="7"/>
  <c r="AN7" i="7"/>
  <c r="AN11" i="7"/>
  <c r="AN15" i="7"/>
  <c r="AN19" i="7"/>
  <c r="AO5" i="7"/>
  <c r="AF12" i="7"/>
  <c r="AF16" i="7"/>
  <c r="AF20" i="7"/>
  <c r="AG14" i="7"/>
  <c r="AG18" i="7"/>
  <c r="AH8" i="7"/>
  <c r="AH12" i="7"/>
  <c r="AH16" i="7"/>
  <c r="AH20" i="7"/>
  <c r="AI10" i="7"/>
  <c r="AI14" i="7"/>
  <c r="AI18" i="7"/>
  <c r="AJ12" i="7"/>
  <c r="AJ16" i="7"/>
  <c r="AJ20" i="7"/>
  <c r="AK6" i="7"/>
  <c r="AK10" i="7"/>
  <c r="AK14" i="7"/>
  <c r="AK18" i="7"/>
  <c r="AL12" i="7"/>
  <c r="AL16" i="7"/>
  <c r="AL20" i="7"/>
  <c r="AM14" i="7"/>
  <c r="AM18" i="7"/>
  <c r="AN8" i="7"/>
  <c r="AN12" i="7"/>
  <c r="AN16" i="7"/>
  <c r="AN20" i="7"/>
  <c r="AO6" i="7"/>
  <c r="AO9" i="7"/>
  <c r="AO13" i="7"/>
  <c r="AO17" i="7"/>
  <c r="AP3" i="7"/>
  <c r="AP7" i="7"/>
  <c r="AP11" i="7"/>
  <c r="AP15" i="7"/>
  <c r="AP19" i="7"/>
  <c r="AQ5" i="7"/>
  <c r="AQ9" i="7"/>
  <c r="AQ13" i="7"/>
  <c r="AQ17" i="7"/>
  <c r="AR3" i="7"/>
  <c r="AR7" i="7"/>
  <c r="AR11" i="7"/>
  <c r="AR15" i="7"/>
  <c r="AR19" i="7"/>
  <c r="AS5" i="7"/>
  <c r="AS9" i="7"/>
  <c r="AS13" i="7"/>
  <c r="AS17" i="7"/>
  <c r="AT3" i="7"/>
  <c r="AT7" i="7"/>
  <c r="AT11" i="7"/>
  <c r="AT15" i="7"/>
  <c r="AT19" i="7"/>
  <c r="AU5" i="7"/>
  <c r="AU9" i="7"/>
  <c r="AU13" i="7"/>
  <c r="AU17" i="7"/>
  <c r="AV3" i="7"/>
  <c r="AV7" i="7"/>
  <c r="AV11" i="7"/>
  <c r="AV15" i="7"/>
  <c r="AV19" i="7"/>
  <c r="AW5" i="7"/>
  <c r="AW9" i="7"/>
  <c r="AW13" i="7"/>
  <c r="AW17" i="7"/>
  <c r="AX3" i="7"/>
  <c r="AX7" i="7"/>
  <c r="AX11" i="7"/>
  <c r="AX15" i="7"/>
  <c r="AX19" i="7"/>
  <c r="AY5" i="7"/>
  <c r="AY9" i="7"/>
  <c r="AY13" i="7"/>
  <c r="AY17" i="7"/>
  <c r="AZ3" i="7"/>
  <c r="AZ7" i="7"/>
  <c r="AO10" i="7"/>
  <c r="AO14" i="7"/>
  <c r="AO18" i="7"/>
  <c r="AP4" i="7"/>
  <c r="AP8" i="7"/>
  <c r="AP12" i="7"/>
  <c r="AP16" i="7"/>
  <c r="AP20" i="7"/>
  <c r="AQ6" i="7"/>
  <c r="AQ10" i="7"/>
  <c r="AQ14" i="7"/>
  <c r="AQ18" i="7"/>
  <c r="AR4" i="7"/>
  <c r="AR8" i="7"/>
  <c r="AR12" i="7"/>
  <c r="AR16" i="7"/>
  <c r="AR20" i="7"/>
  <c r="AS6" i="7"/>
  <c r="AS10" i="7"/>
  <c r="AS14" i="7"/>
  <c r="AS18" i="7"/>
  <c r="AT4" i="7"/>
  <c r="AT8" i="7"/>
  <c r="AT12" i="7"/>
  <c r="AT16" i="7"/>
  <c r="AT20" i="7"/>
  <c r="AU6" i="7"/>
  <c r="AU10" i="7"/>
  <c r="AU14" i="7"/>
  <c r="AU18" i="7"/>
  <c r="AV4" i="7"/>
  <c r="AV8" i="7"/>
  <c r="AV12" i="7"/>
  <c r="AV16" i="7"/>
  <c r="AV20" i="7"/>
  <c r="AW6" i="7"/>
  <c r="AW10" i="7"/>
  <c r="AW14" i="7"/>
  <c r="AW18" i="7"/>
  <c r="AX4" i="7"/>
  <c r="AX8" i="7"/>
  <c r="AX12" i="7"/>
  <c r="AX16" i="7"/>
  <c r="AY4" i="7"/>
  <c r="AY12" i="7"/>
  <c r="AY20" i="7"/>
  <c r="AZ10" i="7"/>
  <c r="AZ14" i="7"/>
  <c r="AZ18" i="7"/>
  <c r="BA4" i="7"/>
  <c r="BA8" i="7"/>
  <c r="BA12" i="7"/>
  <c r="BA16" i="7"/>
  <c r="BA20" i="7"/>
  <c r="BB6" i="7"/>
  <c r="BB10" i="7"/>
  <c r="BB14" i="7"/>
  <c r="BB18" i="7"/>
  <c r="BC4" i="7"/>
  <c r="BC8" i="7"/>
  <c r="BC12" i="7"/>
  <c r="BC16" i="7"/>
  <c r="BC20" i="7"/>
  <c r="BD6" i="7"/>
  <c r="AF13" i="7"/>
  <c r="AF17" i="7"/>
  <c r="AG11" i="7"/>
  <c r="AG15" i="7"/>
  <c r="AG19" i="7"/>
  <c r="AH9" i="7"/>
  <c r="AH13" i="7"/>
  <c r="AH17" i="7"/>
  <c r="AI11" i="7"/>
  <c r="AI15" i="7"/>
  <c r="AI19" i="7"/>
  <c r="AJ9" i="7"/>
  <c r="AJ13" i="7"/>
  <c r="AJ17" i="7"/>
  <c r="AK7" i="7"/>
  <c r="AK11" i="7"/>
  <c r="AK15" i="7"/>
  <c r="AK19" i="7"/>
  <c r="AL9" i="7"/>
  <c r="AL13" i="7"/>
  <c r="AL17" i="7"/>
  <c r="AM11" i="7"/>
  <c r="AM15" i="7"/>
  <c r="AM19" i="7"/>
  <c r="AN9" i="7"/>
  <c r="AN13" i="7"/>
  <c r="AN17" i="7"/>
  <c r="AO3" i="7"/>
  <c r="AO7" i="7"/>
  <c r="AF14" i="7"/>
  <c r="AF18" i="7"/>
  <c r="AG12" i="7"/>
  <c r="AG16" i="7"/>
  <c r="AG20" i="7"/>
  <c r="AH10" i="7"/>
  <c r="AH14" i="7"/>
  <c r="AH18" i="7"/>
  <c r="AI12" i="7"/>
  <c r="AI16" i="7"/>
  <c r="AI20" i="7"/>
  <c r="AJ10" i="7"/>
  <c r="AJ14" i="7"/>
  <c r="AJ18" i="7"/>
  <c r="AK8" i="7"/>
  <c r="AK12" i="7"/>
  <c r="AK16" i="7"/>
  <c r="AK20" i="7"/>
  <c r="AL10" i="7"/>
  <c r="AL14" i="7"/>
  <c r="AL18" i="7"/>
  <c r="AM12" i="7"/>
  <c r="AM16" i="7"/>
  <c r="AM20" i="7"/>
  <c r="AN6" i="7"/>
  <c r="AN10" i="7"/>
  <c r="AN14" i="7"/>
  <c r="AN18" i="7"/>
  <c r="AO4" i="7"/>
  <c r="AO8" i="7"/>
  <c r="AO11" i="7"/>
  <c r="AO15" i="7"/>
  <c r="AO19" i="7"/>
  <c r="AP5" i="7"/>
  <c r="AP9" i="7"/>
  <c r="AP13" i="7"/>
  <c r="AP17" i="7"/>
  <c r="AQ3" i="7"/>
  <c r="AQ7" i="7"/>
  <c r="AQ11" i="7"/>
  <c r="AQ15" i="7"/>
  <c r="AQ19" i="7"/>
  <c r="AR5" i="7"/>
  <c r="AR9" i="7"/>
  <c r="AR13" i="7"/>
  <c r="AR17" i="7"/>
  <c r="AS3" i="7"/>
  <c r="AS7" i="7"/>
  <c r="AS11" i="7"/>
  <c r="AS15" i="7"/>
  <c r="AS19" i="7"/>
  <c r="AT5" i="7"/>
  <c r="AT9" i="7"/>
  <c r="AT13" i="7"/>
  <c r="AT17" i="7"/>
  <c r="AU3" i="7"/>
  <c r="AU7" i="7"/>
  <c r="AU11" i="7"/>
  <c r="AU15" i="7"/>
  <c r="AU19" i="7"/>
  <c r="AV5" i="7"/>
  <c r="AV9" i="7"/>
  <c r="AV13" i="7"/>
  <c r="AV17" i="7"/>
  <c r="AW3" i="7"/>
  <c r="AW7" i="7"/>
  <c r="AW11" i="7"/>
  <c r="AW15" i="7"/>
  <c r="AW19" i="7"/>
  <c r="AX5" i="7"/>
  <c r="AX9" i="7"/>
  <c r="AX13" i="7"/>
  <c r="AX17" i="7"/>
  <c r="AY3" i="7"/>
  <c r="AY7" i="7"/>
  <c r="AY11" i="7"/>
  <c r="AY15" i="7"/>
  <c r="AY19" i="7"/>
  <c r="AZ5" i="7"/>
  <c r="AZ9" i="7"/>
  <c r="AO12" i="7"/>
  <c r="AO16" i="7"/>
  <c r="AO20" i="7"/>
  <c r="AP6" i="7"/>
  <c r="AP10" i="7"/>
  <c r="AP14" i="7"/>
  <c r="AP18" i="7"/>
  <c r="AQ4" i="7"/>
  <c r="AQ8" i="7"/>
  <c r="AQ12" i="7"/>
  <c r="AQ16" i="7"/>
  <c r="AQ20" i="7"/>
  <c r="AR6" i="7"/>
  <c r="AR10" i="7"/>
  <c r="AR14" i="7"/>
  <c r="AR18" i="7"/>
  <c r="AS4" i="7"/>
  <c r="AS8" i="7"/>
  <c r="AS12" i="7"/>
  <c r="AS16" i="7"/>
  <c r="AS20" i="7"/>
  <c r="AT6" i="7"/>
  <c r="AT10" i="7"/>
  <c r="AT14" i="7"/>
  <c r="AT18" i="7"/>
  <c r="AU4" i="7"/>
  <c r="AU8" i="7"/>
  <c r="AU12" i="7"/>
  <c r="AU16" i="7"/>
  <c r="AU20" i="7"/>
  <c r="AV6" i="7"/>
  <c r="AV10" i="7"/>
  <c r="AV14" i="7"/>
  <c r="AV18" i="7"/>
  <c r="AW4" i="7"/>
  <c r="AW8" i="7"/>
  <c r="AW12" i="7"/>
  <c r="AW16" i="7"/>
  <c r="AW20" i="7"/>
  <c r="AX6" i="7"/>
  <c r="AX10" i="7"/>
  <c r="AX14" i="7"/>
  <c r="AX18" i="7"/>
  <c r="AY8" i="7"/>
  <c r="AY16" i="7"/>
  <c r="AZ6" i="7"/>
  <c r="AZ12" i="7"/>
  <c r="AZ16" i="7"/>
  <c r="AZ20" i="7"/>
  <c r="BA6" i="7"/>
  <c r="BA10" i="7"/>
  <c r="BA14" i="7"/>
  <c r="BA18" i="7"/>
  <c r="BB4" i="7"/>
  <c r="BB8" i="7"/>
  <c r="BB12" i="7"/>
  <c r="BB16" i="7"/>
  <c r="BB20" i="7"/>
  <c r="BC6" i="7"/>
  <c r="BC10" i="7"/>
  <c r="BC18" i="7"/>
  <c r="BD8" i="7"/>
  <c r="BD12" i="7"/>
  <c r="BD16" i="7"/>
  <c r="BD20" i="7"/>
  <c r="BE6" i="7"/>
  <c r="BE10" i="7"/>
  <c r="BE14" i="7"/>
  <c r="BE18" i="7"/>
  <c r="BF4" i="7"/>
  <c r="BF8" i="7"/>
  <c r="BF12" i="7"/>
  <c r="BF16" i="7"/>
  <c r="BF20" i="7"/>
  <c r="BG6" i="7"/>
  <c r="BG10" i="7"/>
  <c r="BG14" i="7"/>
  <c r="BG18" i="7"/>
  <c r="BH4" i="7"/>
  <c r="BH8" i="7"/>
  <c r="BH12" i="7"/>
  <c r="BH16" i="7"/>
  <c r="BH20" i="7"/>
  <c r="BI6" i="7"/>
  <c r="BI10" i="7"/>
  <c r="BI14" i="7"/>
  <c r="BI18" i="7"/>
  <c r="BJ4" i="7"/>
  <c r="BJ8" i="7"/>
  <c r="BJ12" i="7"/>
  <c r="BJ16" i="7"/>
  <c r="BJ20" i="7"/>
  <c r="AE18" i="7"/>
  <c r="AD8" i="7"/>
  <c r="AD12" i="7"/>
  <c r="AD16" i="7"/>
  <c r="AD20" i="7"/>
  <c r="AY6" i="7"/>
  <c r="AY14" i="7"/>
  <c r="AZ4" i="7"/>
  <c r="AZ11" i="7"/>
  <c r="AZ15" i="7"/>
  <c r="AZ19" i="7"/>
  <c r="BA5" i="7"/>
  <c r="BA9" i="7"/>
  <c r="BA13" i="7"/>
  <c r="BA17" i="7"/>
  <c r="BB3" i="7"/>
  <c r="BB7" i="7"/>
  <c r="BB11" i="7"/>
  <c r="BB15" i="7"/>
  <c r="BB19" i="7"/>
  <c r="BC5" i="7"/>
  <c r="BC9" i="7"/>
  <c r="BC13" i="7"/>
  <c r="BC17" i="7"/>
  <c r="BD3" i="7"/>
  <c r="BD7" i="7"/>
  <c r="BD11" i="7"/>
  <c r="BD15" i="7"/>
  <c r="BD19" i="7"/>
  <c r="BE5" i="7"/>
  <c r="BE9" i="7"/>
  <c r="BE13" i="7"/>
  <c r="BE17" i="7"/>
  <c r="BF3" i="7"/>
  <c r="BF7" i="7"/>
  <c r="BF11" i="7"/>
  <c r="BF15" i="7"/>
  <c r="BF19" i="7"/>
  <c r="BG5" i="7"/>
  <c r="BG9" i="7"/>
  <c r="BG13" i="7"/>
  <c r="BG17" i="7"/>
  <c r="BH3" i="7"/>
  <c r="BH7" i="7"/>
  <c r="BH11" i="7"/>
  <c r="BH15" i="7"/>
  <c r="BH19" i="7"/>
  <c r="BI5" i="7"/>
  <c r="BI9" i="7"/>
  <c r="BI13" i="7"/>
  <c r="BI17" i="7"/>
  <c r="BJ3" i="7"/>
  <c r="BJ7" i="7"/>
  <c r="BJ11" i="7"/>
  <c r="BJ15" i="7"/>
  <c r="BJ19" i="7"/>
  <c r="AE17" i="7"/>
  <c r="AD7" i="7"/>
  <c r="AD11" i="7"/>
  <c r="AD15" i="7"/>
  <c r="AD19" i="7"/>
  <c r="BC14" i="7"/>
  <c r="BD4" i="7"/>
  <c r="BD10" i="7"/>
  <c r="BD14" i="7"/>
  <c r="BD18" i="7"/>
  <c r="BE4" i="7"/>
  <c r="BE8" i="7"/>
  <c r="BE12" i="7"/>
  <c r="BE16" i="7"/>
  <c r="BE20" i="7"/>
  <c r="BF6" i="7"/>
  <c r="BF10" i="7"/>
  <c r="BF14" i="7"/>
  <c r="BF18" i="7"/>
  <c r="BG4" i="7"/>
  <c r="BG8" i="7"/>
  <c r="BG12" i="7"/>
  <c r="BG16" i="7"/>
  <c r="BG20" i="7"/>
  <c r="BH6" i="7"/>
  <c r="BH10" i="7"/>
  <c r="BH14" i="7"/>
  <c r="BH18" i="7"/>
  <c r="BI4" i="7"/>
  <c r="BI8" i="7"/>
  <c r="BI12" i="7"/>
  <c r="BI16" i="7"/>
  <c r="BI20" i="7"/>
  <c r="BJ6" i="7"/>
  <c r="BJ10" i="7"/>
  <c r="BJ14" i="7"/>
  <c r="BJ18" i="7"/>
  <c r="AE16" i="7"/>
  <c r="AE20" i="7"/>
  <c r="AD10" i="7"/>
  <c r="AD14" i="7"/>
  <c r="AD18" i="7"/>
  <c r="AX20" i="7"/>
  <c r="AY10" i="7"/>
  <c r="AY18" i="7"/>
  <c r="AZ8" i="7"/>
  <c r="AZ13" i="7"/>
  <c r="AZ17" i="7"/>
  <c r="BA3" i="7"/>
  <c r="BA7" i="7"/>
  <c r="BA11" i="7"/>
  <c r="BA15" i="7"/>
  <c r="BA19" i="7"/>
  <c r="BB5" i="7"/>
  <c r="BB9" i="7"/>
  <c r="BB13" i="7"/>
  <c r="BB17" i="7"/>
  <c r="BC3" i="7"/>
  <c r="BC7" i="7"/>
  <c r="BC11" i="7"/>
  <c r="BC15" i="7"/>
  <c r="BC19" i="7"/>
  <c r="BD5" i="7"/>
  <c r="BD9" i="7"/>
  <c r="BD13" i="7"/>
  <c r="BD17" i="7"/>
  <c r="BE3" i="7"/>
  <c r="BE7" i="7"/>
  <c r="BE11" i="7"/>
  <c r="BE15" i="7"/>
  <c r="BE19" i="7"/>
  <c r="BF5" i="7"/>
  <c r="BF9" i="7"/>
  <c r="BF13" i="7"/>
  <c r="BF17" i="7"/>
  <c r="BG3" i="7"/>
  <c r="BG7" i="7"/>
  <c r="BG11" i="7"/>
  <c r="BG15" i="7"/>
  <c r="BG19" i="7"/>
  <c r="BH5" i="7"/>
  <c r="BH9" i="7"/>
  <c r="BH13" i="7"/>
  <c r="BH17" i="7"/>
  <c r="BI3" i="7"/>
  <c r="BI7" i="7"/>
  <c r="BI11" i="7"/>
  <c r="BI15" i="7"/>
  <c r="BI19" i="7"/>
  <c r="BJ5" i="7"/>
  <c r="BJ9" i="7"/>
  <c r="BJ13" i="7"/>
  <c r="BJ17" i="7"/>
  <c r="AE15" i="7"/>
  <c r="AE19" i="7"/>
  <c r="AD9" i="7"/>
  <c r="AD13" i="7"/>
  <c r="AD17" i="7"/>
</calcChain>
</file>

<file path=xl/sharedStrings.xml><?xml version="1.0" encoding="utf-8"?>
<sst xmlns="http://schemas.openxmlformats.org/spreadsheetml/2006/main" count="25265" uniqueCount="4838">
  <si>
    <t>JA</t>
  </si>
  <si>
    <t>NEE</t>
  </si>
  <si>
    <t>Références pour Menus déroulants</t>
  </si>
  <si>
    <t>NAAM ACTOR</t>
  </si>
  <si>
    <t xml:space="preserve">Analyse kwaliteit rapporten </t>
  </si>
  <si>
    <t>A</t>
  </si>
  <si>
    <t>B</t>
  </si>
  <si>
    <t>C</t>
  </si>
  <si>
    <t>D</t>
  </si>
  <si>
    <t>ALGEMENE BUDGETUITVOERING</t>
  </si>
  <si>
    <t>NIET VAN TOEPASSING</t>
  </si>
  <si>
    <t>DIVERS</t>
  </si>
  <si>
    <t>Score in performantiescore</t>
  </si>
  <si>
    <t xml:space="preserve">Analyse doelstelling via indicatoren </t>
  </si>
  <si>
    <t>EERDER IN LIJN</t>
  </si>
  <si>
    <t>EERDER NIET IN LIJN</t>
  </si>
  <si>
    <t>NIET ALLES IN LIJN</t>
  </si>
  <si>
    <t>OPVOLGING VAN DE VEREFFENINGEN</t>
  </si>
  <si>
    <t>Land type</t>
  </si>
  <si>
    <t>Programma type - 1</t>
  </si>
  <si>
    <t>Programma type - 2</t>
  </si>
  <si>
    <t>SDG lijst</t>
  </si>
  <si>
    <t>JA - INDICATOREN 90%-100% BEHAALD</t>
  </si>
  <si>
    <t>NEE - INDICATOREN &lt; 40% BEHAALD</t>
  </si>
  <si>
    <t>EERDER NEE - INDICATOREN 40%-64% BEHAALD</t>
  </si>
  <si>
    <t>EERDER JA - INDICATOREN 65%-89% BEHAALD</t>
  </si>
  <si>
    <t xml:space="preserve">ALLE NODIGE ELEMENTEN ZITTEN VERVAT IN UITLEG VAN SCORE. </t>
  </si>
  <si>
    <t xml:space="preserve">DETAIL ELEMENTEN DIENEN OPGEVRAAGD TE WORDEN OM OPVOLGING TE KUNNEN DOEN. </t>
  </si>
  <si>
    <t xml:space="preserve">UITLEG IS NIET VOLLEDIG DUIDELIJK.  VRAGEN DIENEN HIEROVER GESTELD TE WORDEN DOOR DOSSIERBEHEERDER OM OPVOLGING TE KUNNEN DOEN. </t>
  </si>
  <si>
    <t xml:space="preserve">UITLEG WERD NIET GEGEVEN OF IS HELEMAAL NIET DUIDELIJK.  VRAGEN ZIJN NOODZAKELIJK OM BEGRIP TE HEBBEN VAN PROBLEMEN. </t>
  </si>
  <si>
    <t>1. NO POVERTY</t>
  </si>
  <si>
    <t>2. ZERO HUNGER</t>
  </si>
  <si>
    <t>3. GOOD HEALTH AND WELL BEING</t>
  </si>
  <si>
    <t>4. QUALITY EDUCATION</t>
  </si>
  <si>
    <t>5. GENDER EQUALITY</t>
  </si>
  <si>
    <t>6. CLEAN WATER AND SANITATION</t>
  </si>
  <si>
    <t>7. AFFORDABLE AND CLEAN ENERGY</t>
  </si>
  <si>
    <t>8. DECENT WORK AND ECONOMIC GROWTH</t>
  </si>
  <si>
    <t>9. INDUSTRY, INNOVATION AND INFRASTRUCTURE</t>
  </si>
  <si>
    <t>10.  REDUCED INEQUALITIES</t>
  </si>
  <si>
    <t>11. SUSTAINABLE CITIES AND COMMUNITIES</t>
  </si>
  <si>
    <t>12. RESPONSIBLE CONSUMPTION AND PRODUCTION</t>
  </si>
  <si>
    <t>13. CLIMATE ACTION</t>
  </si>
  <si>
    <t>14.  LIFE BELOW WATER</t>
  </si>
  <si>
    <t>15.  LIFE ON LAND</t>
  </si>
  <si>
    <t>16. PEACE, JUSTICE AND STRONG INSTITUTIONS</t>
  </si>
  <si>
    <t>17.  PARTNERSHIPS FOR THE GOALS</t>
  </si>
  <si>
    <t>INDIVIDUEEL PROGRAMMA</t>
  </si>
  <si>
    <t>GEMEENSCHAPPELIJK PROGRAMMA</t>
  </si>
  <si>
    <t>GEGROEPEERDE AANVRAAG</t>
  </si>
  <si>
    <t>AFRIQUE DU SUD</t>
  </si>
  <si>
    <t>BANGLADESH</t>
  </si>
  <si>
    <t>Belgique</t>
  </si>
  <si>
    <t>BENIN</t>
  </si>
  <si>
    <t>BOLIVIE</t>
  </si>
  <si>
    <t>BRESIL</t>
  </si>
  <si>
    <t>BURKINA FASO</t>
  </si>
  <si>
    <t>BURUNDI</t>
  </si>
  <si>
    <t>CAMBODGE</t>
  </si>
  <si>
    <t>CAMEROUN</t>
  </si>
  <si>
    <t>CHINE</t>
  </si>
  <si>
    <t>COLOMBIE</t>
  </si>
  <si>
    <t>COTE D'IVOIRE</t>
  </si>
  <si>
    <t>CUBA</t>
  </si>
  <si>
    <t>EQUATEUR</t>
  </si>
  <si>
    <t>EL SALVADOR</t>
  </si>
  <si>
    <t>ETHIOPIE</t>
  </si>
  <si>
    <t>GHANA</t>
  </si>
  <si>
    <t>GUATEMALA</t>
  </si>
  <si>
    <t>GUINEE</t>
  </si>
  <si>
    <t>HAITI</t>
  </si>
  <si>
    <t>HONDURAS</t>
  </si>
  <si>
    <t>INDE</t>
  </si>
  <si>
    <t>INDONESIE</t>
  </si>
  <si>
    <t>KENYA</t>
  </si>
  <si>
    <t>LAOS</t>
  </si>
  <si>
    <t>MADAGASCAR</t>
  </si>
  <si>
    <t>MALAWI</t>
  </si>
  <si>
    <t>MALI</t>
  </si>
  <si>
    <t>MAROC</t>
  </si>
  <si>
    <t>MAURITANIE</t>
  </si>
  <si>
    <t>MOZAMBIQUE</t>
  </si>
  <si>
    <t>NEPAL</t>
  </si>
  <si>
    <t>NICARAGUA</t>
  </si>
  <si>
    <t>NIGER</t>
  </si>
  <si>
    <t>PALESTINE</t>
  </si>
  <si>
    <t>PEROU</t>
  </si>
  <si>
    <t>PHILIPPINES</t>
  </si>
  <si>
    <t>R.D. CONGO</t>
  </si>
  <si>
    <t>REPUBLIQUE DOMINICAINE</t>
  </si>
  <si>
    <t>REGION : AFRIQUE</t>
  </si>
  <si>
    <t>REGION : ASIE</t>
  </si>
  <si>
    <t>REGION : AMERIQUE LATINE</t>
  </si>
  <si>
    <t>RWANDA</t>
  </si>
  <si>
    <t>SENEGAL</t>
  </si>
  <si>
    <t>SURINAME</t>
  </si>
  <si>
    <t>TANZANIE</t>
  </si>
  <si>
    <t>TOGO</t>
  </si>
  <si>
    <t>TUNISIE</t>
  </si>
  <si>
    <t>OUGANDA</t>
  </si>
  <si>
    <t>VIETNAM</t>
  </si>
  <si>
    <t>ZAMBIE</t>
  </si>
  <si>
    <t>ZIMBABWE</t>
  </si>
  <si>
    <t>NOM ACTEUR</t>
  </si>
  <si>
    <t>NON - INDICATEURS:  &lt; 40% REALISÉS</t>
  </si>
  <si>
    <t>PLUTÔT NON - INDICATEURS 40%-64% REALISÉS</t>
  </si>
  <si>
    <t>PLUTÔT OUI - INDICATEURS: 65%-89% REALISÉS</t>
  </si>
  <si>
    <t>L'EXPLICATION N'EST PAS DONNÉE OU N'EST CLAIREMENT PAS SUFFISANTE. DES QUESTIONS SONT NÉCESSAIRES POUR COMPRENDRE LE PROBLEME ET FAIRE LE SUIVI</t>
  </si>
  <si>
    <t>LES EXPLICATIONS NE SONT PAS CLAIRES . DES QUESTIONS SERONT SOUMISES  PAR LE GESTIONNAIRE DE DOSSIERS  AFIN D'ASSURER LE SUIVI</t>
  </si>
  <si>
    <t>CERTAINS ELEMENTS DOIVENT ETRE DEMANDES POUR POUVOIR FAIRE LE SUIVI</t>
  </si>
  <si>
    <t>TOUS LES ELEMENTS DONNES EXPLIQUENT LES SCORES</t>
  </si>
  <si>
    <t>PAS D'APPLICATION</t>
  </si>
  <si>
    <t>PAS DU TOUT EN LIGNE</t>
  </si>
  <si>
    <t>PLUTÔT PAS EN LIGNE</t>
  </si>
  <si>
    <t>PLUTÔT EN LIGNE</t>
  </si>
  <si>
    <t>EN LIGNE</t>
  </si>
  <si>
    <t>SUIVI DES LIQUIDATIONS</t>
  </si>
  <si>
    <t>EXECUTION BUDGETAIRE</t>
  </si>
  <si>
    <t>DEMANDE GROUPÉE</t>
  </si>
  <si>
    <t>DEMANDE DIRECTE</t>
  </si>
  <si>
    <t>Programme type - 2</t>
  </si>
  <si>
    <t>NON</t>
  </si>
  <si>
    <t>OUI</t>
  </si>
  <si>
    <t>PROGRAMME COMMUN</t>
  </si>
  <si>
    <t>PROGRAMME INDIVIDUEL</t>
  </si>
  <si>
    <t>Programme type - 1</t>
  </si>
  <si>
    <t>MIC - Middle-Income Country</t>
  </si>
  <si>
    <t>LIC - Low-Income Country</t>
  </si>
  <si>
    <t>HIC- High-Income Country</t>
  </si>
  <si>
    <t>OUI - INDICATEURS: 90%-100% REALISÉS</t>
  </si>
  <si>
    <t>EXECUTION BUDGETAIRE vs REALISATION</t>
  </si>
  <si>
    <t>PAS D'APPLICATION - PAS DE DIVERGENCE</t>
  </si>
  <si>
    <t>BUDGETUITVOERING vs REALISATIES</t>
  </si>
  <si>
    <t>NIET VAN TOEPASSING - GEEN DISCREPANTIE</t>
  </si>
  <si>
    <t>IN LIJN</t>
  </si>
  <si>
    <t>OUI - SOLDE &gt; 50%</t>
  </si>
  <si>
    <t>NON - SOLDE OK</t>
  </si>
  <si>
    <t>OUI - SOLDE &gt; 25%</t>
  </si>
  <si>
    <t>JA - SALDO &gt; 50%</t>
  </si>
  <si>
    <t>NEE - SALDO OK</t>
  </si>
  <si>
    <t>JA - SALDO &gt; 25%</t>
  </si>
  <si>
    <t>Liste Pays - D3</t>
  </si>
  <si>
    <t>Liste Pays Prisma</t>
  </si>
  <si>
    <t>SOUTH AFRICA</t>
  </si>
  <si>
    <t>BELGIUM</t>
  </si>
  <si>
    <t>BOLIVIA</t>
  </si>
  <si>
    <t>BRAZIL</t>
  </si>
  <si>
    <t>CAMBODIA</t>
  </si>
  <si>
    <t>CAMEROON</t>
  </si>
  <si>
    <t>CHINA (PEOPLE'S REPUBLIC)</t>
  </si>
  <si>
    <t>COLOMBIA</t>
  </si>
  <si>
    <t>CÔTE D'IVOIRE</t>
  </si>
  <si>
    <t>ECUADOR</t>
  </si>
  <si>
    <t>ETHIOPIA</t>
  </si>
  <si>
    <t>GUINEA REPUBLIC</t>
  </si>
  <si>
    <t>HONDURAS REP</t>
  </si>
  <si>
    <t>INDIA</t>
  </si>
  <si>
    <t>INDONESIA</t>
  </si>
  <si>
    <t>MADAGASCAR DR</t>
  </si>
  <si>
    <t>MALI REP</t>
  </si>
  <si>
    <t>MOROCCO</t>
  </si>
  <si>
    <t>MAURITANIA</t>
  </si>
  <si>
    <t>NIGER REP</t>
  </si>
  <si>
    <t>UGANDA</t>
  </si>
  <si>
    <t>PERU</t>
  </si>
  <si>
    <t>CONGO (DEMOCRATIC REP.)</t>
  </si>
  <si>
    <t>DOMINICAN REPUBLIC</t>
  </si>
  <si>
    <t>SURINAM</t>
  </si>
  <si>
    <t>TANZANIA</t>
  </si>
  <si>
    <t>TOGO,REP</t>
  </si>
  <si>
    <t>TUNISIA</t>
  </si>
  <si>
    <t>ZAMBIA</t>
  </si>
  <si>
    <t>REGION : LATIN AMERICA</t>
  </si>
  <si>
    <t>REGION : ASIA</t>
  </si>
  <si>
    <t>REGION : AFRICA</t>
  </si>
  <si>
    <t>DIRECTE AANVRAAG</t>
  </si>
  <si>
    <t>ACTEC</t>
  </si>
  <si>
    <t>ADA</t>
  </si>
  <si>
    <t>ADG</t>
  </si>
  <si>
    <t>AFRICALIA</t>
  </si>
  <si>
    <t>APEFE</t>
  </si>
  <si>
    <t>ARES</t>
  </si>
  <si>
    <t>ASF</t>
  </si>
  <si>
    <t>AZV</t>
  </si>
  <si>
    <t>BAC</t>
  </si>
  <si>
    <t>BOS</t>
  </si>
  <si>
    <t>CADTM</t>
  </si>
  <si>
    <t>CARITAS</t>
  </si>
  <si>
    <t>CDE-B</t>
  </si>
  <si>
    <t>CEC</t>
  </si>
  <si>
    <t>CETRI</t>
  </si>
  <si>
    <t>CJP</t>
  </si>
  <si>
    <t>CNCD</t>
  </si>
  <si>
    <t>Congodorpen</t>
  </si>
  <si>
    <t>CRB</t>
  </si>
  <si>
    <t>CSA</t>
  </si>
  <si>
    <t>DA-AD</t>
  </si>
  <si>
    <t>DBA</t>
  </si>
  <si>
    <t>DJAPO</t>
  </si>
  <si>
    <t>DYNAMO</t>
  </si>
  <si>
    <t>ECHOS</t>
  </si>
  <si>
    <t>ETM</t>
  </si>
  <si>
    <t>Fairtrade Belgium</t>
  </si>
  <si>
    <t>FIAN</t>
  </si>
  <si>
    <t>FONCABA</t>
  </si>
  <si>
    <t>FOS</t>
  </si>
  <si>
    <t>FUCID</t>
  </si>
  <si>
    <t>G3W</t>
  </si>
  <si>
    <t>GEOMOUN</t>
  </si>
  <si>
    <t>HI</t>
  </si>
  <si>
    <t>IdP</t>
  </si>
  <si>
    <t>IFSI</t>
  </si>
  <si>
    <t>IIAV</t>
  </si>
  <si>
    <t>IMT-ITG</t>
  </si>
  <si>
    <t>ITECO</t>
  </si>
  <si>
    <t>KIYO</t>
  </si>
  <si>
    <t>LFTW</t>
  </si>
  <si>
    <t>LMSLF</t>
  </si>
  <si>
    <t>MdM</t>
  </si>
  <si>
    <t>MEMISA</t>
  </si>
  <si>
    <t>MMH</t>
  </si>
  <si>
    <t>OXFAM MM</t>
  </si>
  <si>
    <t>OXFAM SOL</t>
  </si>
  <si>
    <t>OXFAM WW</t>
  </si>
  <si>
    <t>PLAN BE</t>
  </si>
  <si>
    <t>PROTOS</t>
  </si>
  <si>
    <t>QUINOA</t>
  </si>
  <si>
    <t>RCN</t>
  </si>
  <si>
    <t>RKVI</t>
  </si>
  <si>
    <t>ROTARY</t>
  </si>
  <si>
    <t>SCI</t>
  </si>
  <si>
    <t>SHC</t>
  </si>
  <si>
    <t>Solidagro</t>
  </si>
  <si>
    <t>SOLSOC</t>
  </si>
  <si>
    <t>SOS FAIM</t>
  </si>
  <si>
    <t>SOS VE BE</t>
  </si>
  <si>
    <t>Studio Globo</t>
  </si>
  <si>
    <t>TEARFUND</t>
  </si>
  <si>
    <t>TRIAS</t>
  </si>
  <si>
    <t>UCOS</t>
  </si>
  <si>
    <t>UNICEF BE</t>
  </si>
  <si>
    <t>UVCW</t>
  </si>
  <si>
    <t>ViaDB</t>
  </si>
  <si>
    <t>VLIR</t>
  </si>
  <si>
    <t>VSF</t>
  </si>
  <si>
    <t>VVOB</t>
  </si>
  <si>
    <t>VVSG</t>
  </si>
  <si>
    <t>WSM</t>
  </si>
  <si>
    <t>WWF</t>
  </si>
  <si>
    <t>BIS-MSI</t>
  </si>
  <si>
    <t>Secteurs CAD</t>
  </si>
  <si>
    <t>11000 - Education</t>
  </si>
  <si>
    <t>12000 - Health</t>
  </si>
  <si>
    <t>13000 - Population &amp; reproductive health</t>
  </si>
  <si>
    <t>14000 - Water supply and sanitation</t>
  </si>
  <si>
    <t>15100 - Government and civil society</t>
  </si>
  <si>
    <t>15110 - Government and civil society - Public sector policy and administrative management</t>
  </si>
  <si>
    <t>15150 - Government and civil society - Democratic participation and civil society</t>
  </si>
  <si>
    <t>15160 - Government and civil society - Human rights</t>
  </si>
  <si>
    <t>15200 - Conflict, peace, security</t>
  </si>
  <si>
    <t>16000 - Social services</t>
  </si>
  <si>
    <t>21000 - Transport and storage</t>
  </si>
  <si>
    <t>22000 - Communications</t>
  </si>
  <si>
    <t>23000 - Energy</t>
  </si>
  <si>
    <t>24000 - Banking and financial services</t>
  </si>
  <si>
    <t>25000 - Business</t>
  </si>
  <si>
    <t>31000 - Agriculture, forestry, fishing</t>
  </si>
  <si>
    <t>32000 - Industry, mining, construction</t>
  </si>
  <si>
    <t>33000 - Trade, tourism</t>
  </si>
  <si>
    <t>41000 - Environmental protection</t>
  </si>
  <si>
    <t>43000 - Multisector</t>
  </si>
  <si>
    <t>43082 - Multisector - Research/scientific institutions</t>
  </si>
  <si>
    <t>51000 - General budget support (incl. import subsidies)</t>
  </si>
  <si>
    <t>52000 - Food aid</t>
  </si>
  <si>
    <t>60000 - Debt relief</t>
  </si>
  <si>
    <t>70000 - Humanitarian Aid</t>
  </si>
  <si>
    <t>91010 - Administrative costs of budgetholders</t>
  </si>
  <si>
    <t>93010 - Refugees in donor countries</t>
  </si>
  <si>
    <t>99810 - Sectors not specified</t>
  </si>
  <si>
    <t>99820 - Promotion of development awareness in donor country</t>
  </si>
  <si>
    <t>BRULOCALIS (Ex-AVCB)</t>
  </si>
  <si>
    <t>AT - Autre Terre</t>
  </si>
  <si>
    <t>BD - Broederlijk Delen</t>
  </si>
  <si>
    <t>EF - Entraide et Fraternité</t>
  </si>
  <si>
    <t>LC - Louvain Coopération</t>
  </si>
  <si>
    <t>ULB Coopération</t>
  </si>
  <si>
    <t>RIKOLTO (Ex-VECO)</t>
  </si>
  <si>
    <t>CSC - GSK</t>
  </si>
  <si>
    <t>Cible Stratégique -
 Strategische Doel</t>
  </si>
  <si>
    <t>Vérification actualisation ?</t>
  </si>
  <si>
    <t>Titre de la Cible - Titel doel</t>
  </si>
  <si>
    <t>SDG 1</t>
  </si>
  <si>
    <t>SDG 2</t>
  </si>
  <si>
    <t>SDG 3</t>
  </si>
  <si>
    <t>SDG 4</t>
  </si>
  <si>
    <t>SDG 5</t>
  </si>
  <si>
    <t>SDG 6</t>
  </si>
  <si>
    <t>SDG 7</t>
  </si>
  <si>
    <t>SDG 8</t>
  </si>
  <si>
    <t>SDG 9</t>
  </si>
  <si>
    <t>SDG 10</t>
  </si>
  <si>
    <t>SDG 11</t>
  </si>
  <si>
    <t>SDG 12</t>
  </si>
  <si>
    <t>SDG 13</t>
  </si>
  <si>
    <t>SDG 14</t>
  </si>
  <si>
    <t>SDG 15</t>
  </si>
  <si>
    <t>SDG 16</t>
  </si>
  <si>
    <t>SDG 17</t>
  </si>
  <si>
    <t>C.S. 1 - S.D. 1</t>
  </si>
  <si>
    <t>Oui</t>
  </si>
  <si>
    <t>Contribute to ensure healthy lives and promote well-being for all at all ages through the strengthening of the health system and by developing innovative models for health care (cfr SDG3 &amp; 6)</t>
  </si>
  <si>
    <t>Non</t>
  </si>
  <si>
    <t>C.S. 2 - S.D. 2</t>
  </si>
  <si>
    <t>Ensure inclusive and equitable quality education, improve access to knowledge, improve research and stimulate innovation in order to contribute to development (cfr SDG4 &amp; 9)</t>
  </si>
  <si>
    <t>C.S. 3 - S.D. 3</t>
  </si>
  <si>
    <t xml:space="preserve">Contribute to a more inclusive, sustainable livelihood of agricultural smallholders and small-scale entrepreneurs by creating a prosperous sector climate, respecting the environment. (cfr SDG2, 8 &amp; 10) </t>
  </si>
  <si>
    <t>C.S. 4 - S.D. 4</t>
  </si>
  <si>
    <t xml:space="preserve">Contribute to good local governance and decentralisation processes to enhance local sustainable development (cfr SDG11, 16 &amp; 17) </t>
  </si>
  <si>
    <t>MILIEU SCOLAIRE A1</t>
  </si>
  <si>
    <t xml:space="preserve">Promouvoir l’exercice de la citoyenneté mondiale et solidaire auprès les différents groupes cibles et agents éducatifs pertinents   </t>
  </si>
  <si>
    <t>MILIEU SCOLAIRE A2</t>
  </si>
  <si>
    <t>Augmenter la qualité en renforçant les capacités des organisations actives dans le domaine de l’éducation à la citoyenneté mondiale et solidaire, en inscrivant leur travail dans l’agenda mondial et en stimulant la base scientifique de leur travail.</t>
  </si>
  <si>
    <t>ONDERWIJS B1</t>
  </si>
  <si>
    <t>Promouvoir l’exercice de la citoyenneté mondiale et solidaire auprès les différents groupes cibles et agents éducatifs pertinents</t>
  </si>
  <si>
    <t>ONDERWIJS B2</t>
  </si>
  <si>
    <t xml:space="preserve">Augmenter la qualité en renforçant les capacités des organisations actives dans le domaine de l’éducation à la citoyenneté mondiale et solidaire, en inscrivant leur travail dans l’agenda mondial et en stimulant la base scientifique de leur travail.   </t>
  </si>
  <si>
    <t>INTERVENTIONS VERS LES PUBLICS DE 1ÈRE ET 2ÈME LIGNE C1</t>
  </si>
  <si>
    <t>Informer, sensibiliser, conscientiser et/ou mobiliser les populations vivant en Belgique en faveur d’un monde équitable, solidaire, durable et égalitaire</t>
  </si>
  <si>
    <t>INTERVENTIONS VERS LES PUBLICS DE 1ÈRE ET 2ÈME LIGNE C2</t>
  </si>
  <si>
    <t xml:space="preserve">Elargir et soutenir (Informer, sensibiliser, conscientiser et/ou mobiliser) la base sociale en faveur d’un monde équitable, solidaire, durable et égalitaire   </t>
  </si>
  <si>
    <t>INTERVENTIONS VERS LES PUBLICS DE 1ÈRE ET 2ÈME LIGNE C3</t>
  </si>
  <si>
    <t>Renforcer (informer, sensibiliser, former, conscientiser et/ou mobiliser) et/ou collaborer avec les acteurs relais en vue d’un monde équitable, solidaire, durable et égalitaire.</t>
  </si>
  <si>
    <t>INTERVENTIONS VERS LES PUBLICS DE 1ÈRE ET 2ÈME LIGNE C4</t>
  </si>
  <si>
    <t>La formation des boursiers du Sud pour en faire des change-makers dans leur propre société (et en Belgique) dans, le but de créer un monde juste, solidaire, durable et qui n’est plus inégal.</t>
  </si>
  <si>
    <t>INTERVENTIONS VERS LES PUBLICS DE 1ÈRE ET 2ÈME LIGNE C5</t>
  </si>
  <si>
    <t>Renforcer les OSC/AI active dans la coopération au développement  (y compris l’ECM) en vue d’améliorer la contribution des organisations à l’avènement d’un monde équitable, solidaire, durable et égalitaire</t>
  </si>
  <si>
    <t>PLAIDOYER D1</t>
  </si>
  <si>
    <t>Renforcer la reconnaissance de notre expertise par nos groupes-cibles</t>
  </si>
  <si>
    <t>PLAIDOYER D2</t>
  </si>
  <si>
    <t>Conclure, renforcer et/ou influencer des alliances sur des thèmes pertinents pour le développement</t>
  </si>
  <si>
    <t>PLAIDOYER D3</t>
  </si>
  <si>
    <t>Influencer et appuyer les décideurs politiques nationaux, européens et internationaux et les acteurs privés en faveur du développement durable et des droits humains</t>
  </si>
  <si>
    <t xml:space="preserve">Promouvoir, à tous les niveaux, la mise en place d’institutions responsables, efficaces et ouvertes à tous, ainsi que l’accès à la justice pour tous, au sein d’une société pacifique et respectueuse des droits humains.   </t>
  </si>
  <si>
    <t>Améliorer la qualité, la disponibilité et l’accessibilité (financière, géographique et culturelle) des soins de santé pour tous.</t>
  </si>
  <si>
    <t>Assurer l'accès pour tous, la gestion et l'utilisation durable, équitable et participative de l'eau potable et de l'assainissement.</t>
  </si>
  <si>
    <t>Contribuer à un développement rural respectueux de l’environnement et basé sur le modèle de l’agriculture familiale, garantissant la sécurité alimentaire et permettant aux ménages de vivre dignement de leurs activités rurales et agricoles.</t>
  </si>
  <si>
    <t>Améliorer l’accès, la qualité et l’équité de l’enseignement à tous les niveaux (du maternel au supérieur), des possibilités d’apprentissage et de la culture.</t>
  </si>
  <si>
    <t>Garantir et améliorer l’accès à la connaissance, améliorer la qualité de la recherche académique et stimuler l’innovation par le renforcement des capacités locales afin de contribuer au développement.</t>
  </si>
  <si>
    <t>C.S. 6 - S.D. 6</t>
  </si>
  <si>
    <t>Renforcer les capacités des populations béninoises à subvenir à leurs besoins et à accéder à leurs droits fondamentaux grâce à la promotion de l’entreprenariat et d’une approche d’économie sociale centrée sur l’humain et sans discrimination.</t>
  </si>
  <si>
    <t>C.S. 7 - S.D. 7</t>
  </si>
  <si>
    <t>Aspects transversaux à toutes les thématiques, dans l’optique de contribuer à la construction d’une société béninoise démocratique, où chaque citoyen – hommes, femmes et enfants – a accès à ses droits fondamentaux et à une vie digne et épanouie, dans un environnement préservé.</t>
  </si>
  <si>
    <t>Contribuir a la protección, el respeto y la promoción de los derechos humanos en su integralidad e interdependencia, al fortalecimiento de la democracia y del estado de derecho en Bolivia</t>
  </si>
  <si>
    <t>Contribuir al reconocimiento, el respeto y la promoción de los derechos de las mujeres y niñas en todos los campos, incluyendo los derechos sexuales y reproductivos</t>
  </si>
  <si>
    <t>Contribuir a la buena gobernanza local para un desarrollo local sostenible</t>
  </si>
  <si>
    <t>Contribuir a la protección del medio ambiente, la gestión sostenible de los recursos naturales y a la mitigación de y la adaptación al cambio climático incluyendo una perspectiva de genero</t>
  </si>
  <si>
    <t>C.S. 5 - S.D. 5</t>
  </si>
  <si>
    <t>Fortalecer a las familias campesinas e indígenas y sus organizaciones para que garanticen su derecho de acceso soberano y sostenible a una alimentación suficiente y nutritiva, a ingresos decentes, a los recursos necesarios para producir (suelo, agua, semilla, servicios …), y que puedan participar en la toma de decisión y la reglamentación que rigen su futuro</t>
  </si>
  <si>
    <t>Contribuir a un proceso de desarrollo más sostenible, basado en una distribución de recursos equitativa y en equilibrio con la naturaleza, y en una economía social y solidaria</t>
  </si>
  <si>
    <t>Contribuir al derecho a una educación inclusiva, equitativa y de calidad, promover oportunidades de aprendizaje durante toda la vida para todas y todos, mejorar la calidad de la investigación y estimular la innovación</t>
  </si>
  <si>
    <t>C.S. 8 - S.D. 8</t>
  </si>
  <si>
    <t>Contribuir al reconocimiento, respeto y promoción del derecho a una vida sana y al bienestar para mujeres y hombres en todas las edades</t>
  </si>
  <si>
    <t xml:space="preserve">Promouvoir avec la participation des femmes et des jeunes un secteur agricole performant, durable et basé sur l’agriculture familiale au sein d’une économie rurale inclusive et assurer la sécurité alimentaire </t>
  </si>
  <si>
    <t xml:space="preserve">Promouvoir les dynamiques émergentes, notamment celles intégrant la participation des femmes et des jeunes, pour une prise en compte des questions environnementales et la gestion des ressources naturelles par les organisations communautaires, les autorités décentralisées et les pouvoirs publics </t>
  </si>
  <si>
    <t xml:space="preserve">Améliorer  l’état de santé de la population burkinabè, en particulier des catégories les plus vulnérables et des femmes par un meilleur accès aux soins de santé de qualité et à des conditions d’hygiène acceptables </t>
  </si>
  <si>
    <t xml:space="preserve">Garantir et améliorer l’accès à la culture, à la connaissance, améliorer la qualité de la recherche et stimuler l’innovation par le renforcement du capital humain local, en tenant compte du genre,  afin de contribuer au développement </t>
  </si>
  <si>
    <t xml:space="preserve">Améliorer les capacités de maîtrise concertée du territoire pour un accès adéquat de la population, et en particulier des femmes,  à la citoyenneté et aux biens et services publics en particulier de proximité </t>
  </si>
  <si>
    <t xml:space="preserve">Contribuer à l’émergence d’une société civile indépendante, forte, compétente et redevable. </t>
  </si>
  <si>
    <t>Contribuer à l’émergence d’institutions efficaces, redevables, responsables et ouvertes à tous (bonne gouvernance), en premier lieu au niveau des autorités décentralisées</t>
  </si>
  <si>
    <t xml:space="preserve">Garantir et améliorer l’accès à la connaissance, améliorer la qualité de la recherche et stimuler l’innovation par le renforcement des capacités locales, afin de contribuer au développement  </t>
  </si>
  <si>
    <t xml:space="preserve">Assurer/Améliorer la qualité, la disponibilité et l’accessibilité aux soins de santé pour tous (Préventifs, Curatifs, Réadaptatifs et de promotion de la santé) </t>
  </si>
  <si>
    <t xml:space="preserve">Contribuer à la sécurité alimentaire, améliorer la nutrition et promouvoir l’agriculture et élevage durable </t>
  </si>
  <si>
    <t xml:space="preserve">Améliorer l’accès de tous à l’eau et à l’assainissement et assurer une gestion participative et durable des ressources en eau </t>
  </si>
  <si>
    <t>Promouvoir l’avènement d’une société pacifique et d’un Etat de droit en contribuant au respect des droits humains et au règlement des conflits par des processus de justice garant de ces droits</t>
  </si>
  <si>
    <t>Contribute to rural development and to food, nutritional and economic security of vulnerable rural populations</t>
  </si>
  <si>
    <t>Contribute to quality of Health and to better access for all vulnerable patients</t>
  </si>
  <si>
    <t>Improve knowledge and implementation of Human Rights and Labour rights and support social economy</t>
  </si>
  <si>
    <t>Ensure inclusive and equitable quality education and promote lifelong learning opportunities for all</t>
  </si>
  <si>
    <t>Ensure and improve access to knowledge, improve research and stimulate innovation in order to contribute to development</t>
  </si>
  <si>
    <t>Improve Environmental protection and Climate change resilience</t>
  </si>
  <si>
    <t>Garantir et améliorer l’accès sur pied d’égalité à la connaissance et aux compétences, améliorer la qualité de la recherche et stimuler l’innovation, afin de contribuer au développement</t>
  </si>
  <si>
    <t>Contribuer à l’amélioration des conditions de vie des familles paysannes, notamment des femmes, par l’appui à des systèmes de production durables</t>
  </si>
  <si>
    <t>Fortalecer las capacidades de resiliencia de la población cubana ante el cambio climático y los desastres así como contribuir a la eliminación/reducción de las fuentes de contaminación.</t>
  </si>
  <si>
    <t>Contribuir al diseño de sistemas alimentarios resilientes, justos, inclusivos y sostenibles y mejorar la seguridad alimentaria para el conjunto de la población.</t>
  </si>
  <si>
    <t>Fortalecer el acceso cualitativo y cuantitativo de la población al agua potable, mediante la eliminación/reducción de las fuentes de contaminación y promover la explotación racional de los recursos hídricos para el desarrollo de los ecosistemas humanos y del medioambiente, tomando en cuenta las consecuencias negativas del cambio climático.</t>
  </si>
  <si>
    <t>Contribuir al desarrollo económico, mediante un fortalecimiento de la economía social y solidaria (ESS) por parte del sector no estatal y las empresas públicas.</t>
  </si>
  <si>
    <t>Mejorar la salud de la población y, más específicamente, la de las personas con discapacidad y/o las personas de la tercera edad.</t>
  </si>
  <si>
    <t>Fortalecer el acceso a y la calidad de la educación, la formación profesional y la investigación científica y fomentar la innovación para lograr un desarrollo sostenible.</t>
  </si>
  <si>
    <t>Contribuir a un sector agrícola competitivo y sustentable que genera beneficios equitativos para todos los actores del sector, especialmente los pequeñ(o/a)s agricultor(e/a)s y emprendedor(e/a)s.</t>
  </si>
  <si>
    <t>Contribuir a un manejo equilibrado de los recursos naturales, la protección del medioambiente y la adaptación y mitigación al cambio climático (CC).</t>
  </si>
  <si>
    <t>Garantizar el acceso y la gestión sostenible, equitativa y participativa del agua potable y saneamiento.</t>
  </si>
  <si>
    <t>Contribuir a la implementación de un sistema educativo accesible, inclusivo, equitativo, seguro, diversificado y de calidad, que incluye la participación activa de los diferentes actores de la sociedad ofreciendo programas adaptados a diferentes edades y a grupos vulnerables.</t>
  </si>
  <si>
    <t>Garantizar y mejorar el acceso a los conocimientos, mejorar la calidad de la investigación y estimular la innovación con el fin de contribuir al desarrollo.</t>
  </si>
  <si>
    <t>Lograr una buena gobernanza local, con GADs democráticas, eficaces y transparentes que brindan servicios públicos adecuados y que hacen frente a desafíos mundiales a nivel local; esto en un contexto nacional de descentralización que apoya a los mecanismos de gobernanza local.</t>
  </si>
  <si>
    <t>Contribuir a la protección, el respeto y la promoción de los derechos humanos (DDHH) en su integralidad e interdependencia, así como al fortalecimiento de un estado democrático y pluricultural.</t>
  </si>
  <si>
    <t>Contribuir a un proceso de desarrollo más sostenible, basado en una economía sana, una distribución equitativa de recursos y el equilibrio con la naturaleza - conforme a la promoción del buen vivir y los ODS.</t>
  </si>
  <si>
    <t>Increase food and nutritional security by promoting equitable and sustainable climate-smart agriculture and rural development (cfr. SDGs 1,2 and 10)</t>
  </si>
  <si>
    <t>Ensure and improve the access to knowledge, improve research and stimulate innovation by reinforcing local capacities, in order to contribute to development (cfr. SDG’s 4 and 9)</t>
  </si>
  <si>
    <t>Improve the prevention, diagnosis and treatment of tropical and poverty related diseases (cfr. SDG 3)</t>
  </si>
  <si>
    <t>Fortalecer a actores en su defensa y promoción del respeto a los Derechos Humanos2, la justicia socio-económica y ambiental y la Buena Gobernanza, para la construcción de una Guatemala pluricultural, multilingüe y multiétnica.</t>
  </si>
  <si>
    <t>Mejorar la calidad de la oferta educativa técnica y profesional para favorecer una mejor inserción en el mundo laboral.</t>
  </si>
  <si>
    <t>Contribuir a una economía local y rural fuerte que aporte al desarrollo durable a nivel local, regional y nacional y que garantiza una vida digna para todos y todas.</t>
  </si>
  <si>
    <t>Contribuer à une agriculture durable et inclusive, permettant d’augmenter la sécurité alimentaire et les moyens de subsistance des agriculteurs familiaux, avec une attention spéciale aux femmes et jeunes.</t>
  </si>
  <si>
    <t>Renforcer les capacités des organisations de membres du secteur privé pour créer un climat favorable à l’entreprenariat et aux capacités des petits entrepreneurs, avec une attention spéciale aux femmes et jeunes.</t>
  </si>
  <si>
    <t>Améliorer l’accessibilité aux soins de santé de qualité pour tous (prévention, soins curatifs, réadaptation et sensibilisation).</t>
  </si>
  <si>
    <t>Améliorer l’accès à la connaissance, la qualité de la recherche et stimuler l’innovation.</t>
  </si>
  <si>
    <t>Contribuer à la diminution de la dégradation de l’environnement</t>
  </si>
  <si>
    <t>Promouvoir des relations équitables et mutuellement enrichissantes entre homme et femme,  jeune/adulte et l’inclusion des groupes sociaux marginalisés</t>
  </si>
  <si>
    <t xml:space="preserve">Améliorer la gestion des risques et désastres </t>
  </si>
  <si>
    <t xml:space="preserve">Garantir et améliorer l’accès à la connaissance, à l’éducation et à la culture, améliorer la qualité de la recherche et stimuler l’innovation, afin de contribuer au développement </t>
  </si>
  <si>
    <t xml:space="preserve">Renforcer le secteur de la santé  </t>
  </si>
  <si>
    <t>Assurer l'accès, l’utilisation et la gestion durable, équitable et participative de l'eau potable et de l'assainissement</t>
  </si>
  <si>
    <t>Améliorer la prise en compte et le respect des droits humains (politiques, civils, sociaux, économiques, culturels, etc.), de la justice et de la bonne gouvernance</t>
  </si>
  <si>
    <t>Renforcer le développement rural et le droit à l’alimentation</t>
  </si>
  <si>
    <t>Sustainable agriculture becomes an attractive business, providing sustainable and improved livelihoods for farmers and people who are dependent on the sector and contributing to healthier consumers</t>
  </si>
  <si>
    <t>A sustainable management of natural resources guided by the respect of HR, local needs, and of the needs of future generations</t>
  </si>
  <si>
    <t>Support CSOs to promote access to justice for vulnerable populations</t>
  </si>
  <si>
    <t>Strengthen inclusive and equitable quality education and promote lifelong learning and cultural opportunities for all</t>
  </si>
  <si>
    <t>Improve research and stimulate innovation by reinforcing local capacities, in order to contribute to development</t>
  </si>
  <si>
    <t>Renforcer la sécurité alimentaire et économique des populations rurales</t>
  </si>
  <si>
    <t>Renforcer l’accès (équitable, durable et participatif) à l’eau potable et à des systèmes d’assainissement améliorés</t>
  </si>
  <si>
    <t xml:space="preserve">Renforcer les systèmes de santé et l’accès aux soins de santé </t>
  </si>
  <si>
    <t>Renforcer la gestion des risques liés aux catastrophes</t>
  </si>
  <si>
    <t>Favoriser une meilleure protection de l’environnement et une gestion durable des ressources naturelles</t>
  </si>
  <si>
    <t>Renforcer l’inclusion, la participation et la bonne gouvernance dans le développement</t>
  </si>
  <si>
    <t>Garantir et améliorer l’accès à la connaissance et à la compétence, améliorer la qualité de la recherche et stimuler l’innovation, afin de contribuer au développement</t>
  </si>
  <si>
    <t>Soutenir l’émergence d’un secteur agricole performant basé sur l’amélioration des conditions de vie des agriculteurs/trices et des éleveurs/éleveuses, l’agriculture familiale, l’agro-écologie et le respect de l’environnement, en mettant l’accent sur le rôle économique des femmes et des jeunes en zones rurales et périurbaines.</t>
  </si>
  <si>
    <t>Améliorer la sécurité alimentaire et nutritionnelle et la résilience aux chocs économiques et environnementaux des populations vulnérables, en prenant en compte les problématiques liées au genre.</t>
  </si>
  <si>
    <t>Soutenir un Etat protecteur des droits, une bonne gouvernance et une société civile vectrice de changement social inclusif et durable.</t>
  </si>
  <si>
    <t>Promouvoir une éducation inclusive de qualité et des possibilités d’apprentissage tout au long de la vie pour tous, améliorer la qualité de la recherche et stimuler l’innovation.</t>
  </si>
  <si>
    <t>Assurer/Améliorer la qualité, la disponibilité et l’accès aux soins de santé pour tous, avec une attention particulière aux aspects liés au genre.</t>
  </si>
  <si>
    <t>Assurer l'accès pour tous, la gestion et l'utilisation durable, équitable et participative de l'eau potable et de l'assainissement liquide et solide.</t>
  </si>
  <si>
    <t>Participer au développement d’une agriculture respectueuse de l’environnement et  équitable par son accès et son contenu en zone rurale</t>
  </si>
  <si>
    <t>Améliorer l’accès à la justice et la protection des droits humains pour tous y compris les groupes les plus vulnérables</t>
  </si>
  <si>
    <t>Renforcer l’accès à des soins de qualité des populations les plus vulnérables</t>
  </si>
  <si>
    <t>Garantir et améliorer l’accès à la connaissance, améliorer la qualité de la recherche et stimuler l’innovation, afin de contribuer au développement</t>
  </si>
  <si>
    <t>Soutenir le développement d’un emploi et d’un entreprenariat justes, équitables et inclusifs notamment pour les femmes et les jeunes</t>
  </si>
  <si>
    <t>Promouvoir une gouvernance locale, diversifiée et représentative</t>
  </si>
  <si>
    <t>Contribuer à l’amélioration des conditions de vie des familles paysannes, par l’appui à des systèmes de production durables, avec un accent sur le renforcement du pouvoir d’agir des femmes et des organisations de producteurs</t>
  </si>
  <si>
    <t>Promouvoir une offre éducative de qualité centrée sur les besoins et demandes locales afin de contribuer au développement durable.</t>
  </si>
  <si>
    <t>Contribuer à l’amélioration de l’accès aux soins de santé et de l’accès aux infrastructures sanitaires et de l’eau</t>
  </si>
  <si>
    <t>Fortalecer  las capacidades de las poblaciones rurales y urbanas y poderes públicos locales  para el manejo sostenible de los recursos naturales, para  la conservación de la biodiversidad y la promoción de políticas públicas a favor de la preservación y protección de recursos naturales.</t>
  </si>
  <si>
    <t>Apoyar al desarrollo del sector agrícola y alimenticio de manera  dinámica, inclusiva y  sostenible que garantice una vida  digna a los pequeños productores  y productoras con enfoque de género e intergeneracional   para  dar  respuesta  a los desafíos del mundo en 2050.</t>
  </si>
  <si>
    <t>Sostener las acciones de incidencia  política de las organizaciones sociales y/o   fortalecer las capacidades institucionales de los gobiernos locales a fin de promover mecanismos democráticos y de respeto a los derechos humanos especialmente a favor del derecho de las mujeres y los jóvenes.</t>
  </si>
  <si>
    <t>Garantizar y mejorar el acceso a los conocimientos, mejorar la calidad de la investigación científica y estimular la innovación con el fin de contribuir al desarrollo  sostenible</t>
  </si>
  <si>
    <t>Améliorer la sécurité alimentaire et nutritionnelle des communautés locales de façon durable et respectueuse de l’environnement.</t>
  </si>
  <si>
    <t>Améliorer l’accès à la santé et la prévention des risques sanitaires pour toutes et tous</t>
  </si>
  <si>
    <t>Promouvoir une éducation inclusive de qualité à tous les niveaux et améliorer les conditions de la recherche, de l’innovation et de l’apprentissage tout au long de la vie.</t>
  </si>
  <si>
    <t>Promouvoir l’égalité homme-femme ainsi qu’un environnement qui protège contre les violences basées sur le genre.</t>
  </si>
  <si>
    <t>Appuyer le renforcement des capacités de la société civile nigérienne, des services techniques de l’Etat et des autorités locales.</t>
  </si>
  <si>
    <t>Pursue inclusive and equitable quality education, promote lifelong learning and cultural opportunities for all, improve research and stimulate innovation.</t>
  </si>
  <si>
    <t>Ensure healthy lives and promote well-being for all, in an inclusive way, for all ages.</t>
  </si>
  <si>
    <t>Supporting Uganda’s population, civil society and institutions to promote, respect and protect human rights, to enhance access to formal and informal justice, and to contribute to peaceful conflict resolution.</t>
  </si>
  <si>
    <t>Contribute to more sustainable livelihood of populations through increased entrepreneurship.</t>
  </si>
  <si>
    <t>Contribute to a thriving agricultural sector, respectful of the environment and based on a family farmer model, which supports women and youth participation contributing to a more inclusive society.</t>
  </si>
  <si>
    <t>Assure sustainable, equitable and participatory access to drinking water, water for production and sanitation, and management of water resources.</t>
  </si>
  <si>
    <t>Ensure the conservation, restoration and sustainable management of the strategic ecosystems in Uganda and so increase resilience to climate change and improve the livelihood of the beneficiaries, especially women and youth.</t>
  </si>
  <si>
    <t>Improve and ensure inclusive access to quality education and training, promote lifelong learning opportunities, improve research and stimulate innovation, in a safe environment, in order to contribute to development.</t>
  </si>
  <si>
    <t>Increase the realization of the right to health of Palestinians.</t>
  </si>
  <si>
    <t>Improve Palestinians’ access to rights by a more unified and a strengthened civil society’s ability to influence change on the national and international level, through a rights-based agenda.</t>
  </si>
  <si>
    <t>Strengthen the Palestinian agricultural sector as a source of food and income for the Palestinian people, by strengthening Palestinian actors while increasing pressure on the Israeli government to allow movement of goods and people.</t>
  </si>
  <si>
    <t>Improve the effectivity, inclusion and sustainability of RRR to respond to humanitarian needs of the Palestinian people, by improved coordination between actors, capacity building, and including advocacy in an improved approach.</t>
  </si>
  <si>
    <t>Contribuir al respeto y la promoción de los derechos humanos, tanto los civiles y políticos como los económicos, sociales, culturales y ambientales, sean éstos individuales o colectivos, en particular de los grupos vulnerables.</t>
  </si>
  <si>
    <t>Promover el enfoque de género, reconociendo, respetando y promoviendo el ejercicio de los derechos de las mujeres en todos los ámbitos, incluyendo los derechos sexuales y reproductivos.</t>
  </si>
  <si>
    <t xml:space="preserve">Contribuir a la protección del medioambiente y a la toma de medidas para enfrentar el cambio climático y otros riesgos. </t>
  </si>
  <si>
    <t xml:space="preserve">Contribuir a la protección, la promoción y el ejercicio de los derechos económicos, sociales y culturales de los actores locales, en particular de los más vulnerables, en la gestión democrática e intercultural de su territorio y el uso sustentable de sus recursos (agua, tierra, biodiversidad…), así como los derechos de la naturaleza. </t>
  </si>
  <si>
    <t xml:space="preserve">Contribuir a la protección, la promoción y el ejercicio de los derechos sociales, culturales, ambientales y económicos de las familias, incluyendo todas las formas de organizarse (comunidades campesinas e indígenas, asociaciones, microempresas...), para vivir dignamente de su actividad principal, la agricultura familiar (AF). </t>
  </si>
  <si>
    <t xml:space="preserve">Promover la economía social y emprendimientos inclusivos de alto impacto y generación de valor compartido, a través de cadenas y mercados, que aportan al desarrollo local, regional y nacional. </t>
  </si>
  <si>
    <t>Contribuir a un desarrollo económico más equitativo y en equilibrio con la naturaleza, que garantice el respeto de los derechos y la redistribución hacia los grupos más vulnerables.</t>
  </si>
  <si>
    <t xml:space="preserve">Contribuir al acceso universal e integral de los ciudadanos a la atención en salud. </t>
  </si>
  <si>
    <t>C.S. 9 - S.D. 9</t>
  </si>
  <si>
    <t>Contribuir a que los y las peruanos/as puedan ejercer su derecho a una educación de calidad, integral, intercultural y orientada al pleno desarrollo de sus capacidades productivas, culturales y políticas.</t>
  </si>
  <si>
    <t>C.S. 10 - S.D. 10</t>
  </si>
  <si>
    <t xml:space="preserve">Contribuir a la buena gobernanza local para un desarrollo local sostenible. </t>
  </si>
  <si>
    <t>C.S. 11 - S.D. 11</t>
  </si>
  <si>
    <t xml:space="preserve">Fortalecer a las OSC para que puedan cumplir su función, tal como fue definida en Busan  y en la Hoja de Ruta de la UE. </t>
  </si>
  <si>
    <t>C.S. 12 - S.D. 12</t>
  </si>
  <si>
    <t xml:space="preserve">Garantizar y mejorar el acceso a los conocimientos, mejorar la investigación y estimular la innovación con el fin de contribuir al desarrollo (cfr. SDG 4 y 9). </t>
  </si>
  <si>
    <t>Agriculture becomes a driving force in providing a sustainable livelihood to rural poor and building rural economies while addressing the impact of climate change</t>
  </si>
  <si>
    <t>A strong and vibrant public health system addressing the health needs of the poor giving due attention to the social determinants of health.</t>
  </si>
  <si>
    <t>A sustainable management of natural resources, guided by the respect for HR, local needs, and of the needs of future generations.</t>
  </si>
  <si>
    <t>Promote inclusive growth through strengthening of social enterprises, enhance access to effective government programs, and advocate and assert adequate transparency and accountability mechanisms on trade, fiscal and public spending policies</t>
  </si>
  <si>
    <t>Respect for human, children’s and women rights, and promotion of gender equality</t>
  </si>
  <si>
    <t>Promouvoir l’égalité entre les femmes et les hommes</t>
  </si>
  <si>
    <t>Garantir une préservation et gestion durable de l’environnement et des ressources naturelles afin de contribuer au bien-être humain, à la résilience des populations au changement climatique et aux catastrophes naturelles et à une plus grande équité sociale</t>
  </si>
  <si>
    <t>Garantir un enseignement inclusif et qualitatif pour tous respectant les droits de l’enfant</t>
  </si>
  <si>
    <t>Améliorer l’accès aux soins de santé de qualité et promouvoir le droit à la santé pour tous</t>
  </si>
  <si>
    <t>Favoriser une utilisation plus efficiente et plus durable de l’énorme potentiel qu’offre le Congo en matière de sylviculture, d’agriculture, d’élevage et de pêche, avec une attention particulière à l’agriculture familiale</t>
  </si>
  <si>
    <t>Assurer l'accès et la gestion durable, équitable et participative de l'eau potable et de l'assainissement</t>
  </si>
  <si>
    <t>Renforcer la gouvernance des acteurs non-étatiques et étatiques, à tous les niveaux politiques, améliorer le respect des droits humains et soutenir la mise en oeuvre de la parité</t>
  </si>
  <si>
    <t>Renforcer le secteur culturel en RDCongo</t>
  </si>
  <si>
    <t xml:space="preserve">Contribuer à l’émergence d’une société civile légitime, indépendante, forte, compétente et redevable </t>
  </si>
  <si>
    <t xml:space="preserve">Assurer de l’éducation de qualité inclusive et équitable et des possibilités d’apprentissage tout au long de la vie pour tous </t>
  </si>
  <si>
    <t xml:space="preserve">Permettre à tous de vivre en bonne santé et à promouvoir le droit à la santé et à des soins de santé de qualité de tous à tout âge </t>
  </si>
  <si>
    <t>Renforcer l’agriculture familiale durable qui contribue à la souveraineté alimentaire, la sécurité alimentaire et nutritionnelle et une économie rurale solidaire</t>
  </si>
  <si>
    <t xml:space="preserve">Promouvoir l’avènement d’une société pacifique et inclusive, et contribuer au respect des droits humains </t>
  </si>
  <si>
    <t xml:space="preserve">Garantir et améliorer l’accès à la connaissance, améliorer la qualité de la recherche et stimuler l’innovation par le renforcement des capacités locales, afin de contribuer au développement   </t>
  </si>
  <si>
    <t>Renforcer le système de santé, à travers l’amélioration de l'accès, la disponibilité et la qualité des soins pour tous et toutes av ec une attention particulière aux zones isolées et populations vulnérables</t>
  </si>
  <si>
    <t>Promouvoir un modèle agricole performant (production végétale, animale et halieutique),  basé sur l’agriculture familiale, priorisant les besoins et rô les spécifiques des  femmes et des jeunes, qui améliore la souveraineté alimentaire et rende les territoires ruraux du Sénégal socialement, économiquement et écologiquement viables</t>
  </si>
  <si>
    <t>Assurer une bonne gouvernance et une démocratie participative et inclusive, afin que les organisations publiques et privées puissent remplir leurs responsabilités auprès des populations rurales et urbaines, y compris les plus vulnérables et en rendre compte</t>
  </si>
  <si>
    <t>Améliorer la Justice, le respect des Droits Humains et le rôle de vigilance de la Société Civile</t>
  </si>
  <si>
    <t>Favoriser une meilleure protection de l’environnement et une gestion durable des ressources naturelles par les acteurs locaux (organisations paysannes, organisations des femmes, organisation de jeunes, autorités décentralisées, pouvoirs publics locaux,…)</t>
  </si>
  <si>
    <t>Renforcer l’accès (équitable, durable et participatif) à l’eau potable et à des systèmes d’assain issement améliorés qui prennent en considération les besoins spécifiques et les rôles des femmes et des hommes</t>
  </si>
  <si>
    <t>Promouvoir une éducation inclusive et de qualité et des possibilités d’apprentissage tout au long de la vie pour to utes et tous, améliorer la qualité de la recherche et stimuler l’innovation</t>
  </si>
  <si>
    <t>Promouvoir l’empowerment des femmes et renforcer l’égalité entre femmes et hommes dans les différents secteurs d’intervention</t>
  </si>
  <si>
    <t>Support dynamic, sustainable and inclusive agricultural development for small-scale farmers, pastoralists and other stakeholders.</t>
  </si>
  <si>
    <t>Strengthen the ability of (SSE) member-based organisations (MBOs) to positively influence the business environment for small-scale entrepreneurs (SSE) and their entrepreneurship capacities.</t>
  </si>
  <si>
    <t>Contribute to improving access to preventive and curative health care &amp; washing infrastructure for the general population, paying particular attention to the needs of vulnerable people.</t>
  </si>
  <si>
    <t xml:space="preserve">Promote sustainable and climate-smart use of ecosystems </t>
  </si>
  <si>
    <t>TRAVAIL DECENT - WAARDIG WERK</t>
  </si>
  <si>
    <t>Créer des emplois et des moyens de subsistance durables pour toutes et pour tous</t>
  </si>
  <si>
    <t>Garantir les droits au travail pour toutes et pour tous</t>
  </si>
  <si>
    <t>Etendre la protection sociale pour toutes et pour tous</t>
  </si>
  <si>
    <t>Promouvoir le dialogue social pour toutes et pour tous</t>
  </si>
  <si>
    <t>Cible Globale - Algemene Doel</t>
  </si>
  <si>
    <t>Promouvoir le travail décent pour un développement durable, équitable, solidaire et inclusif : créer des emplois, garantir les droits au travail, étendre la protection sociale et promouvoir le dialogue social pour toutes et pour tous.</t>
  </si>
  <si>
    <t>Contribute to a dynamic agri-foodsector where different stakeholders are providing quality and safe produce in a sustainable manner both for domestic and exports markets, hence contributing to economic, social and environmental development, and ensuring consumer’s right to safe food.</t>
  </si>
  <si>
    <t xml:space="preserve">Ensure that the health system in Vietnam reaches international standards, especially in regard to tropical diseases, birth defects and road/food/workplace safety. </t>
  </si>
  <si>
    <t>Ensure an inclusive and quality education and research system for all and promote lifelong learning opportunities for all.</t>
  </si>
  <si>
    <t xml:space="preserve">Contribute to achieve gender equality and empowerment of all women and girls (Based on SDG 5) </t>
  </si>
  <si>
    <t>Contribute to ensure healthy lives and promote well- being for all at all ages through the strengthening of the health system and by developing innovative models for health care. (Based on SDG 3)</t>
  </si>
  <si>
    <t>Pursue inclusive and quality education for all and promote lifelong learning and cultural opportunities, improve research and stimulate innovation in order to contribute to development. (Based on SDG 4 &amp; SDG 9)</t>
  </si>
  <si>
    <t>NL</t>
  </si>
  <si>
    <t>FR</t>
  </si>
  <si>
    <t>Column1</t>
  </si>
  <si>
    <t>LVL</t>
  </si>
  <si>
    <t>ROOT_CODE_DAC</t>
  </si>
  <si>
    <t>ROOT_NAME</t>
  </si>
  <si>
    <t>CONT_ID</t>
  </si>
  <si>
    <t>PARENT_CONT_ID</t>
  </si>
  <si>
    <t>CODE_DAC</t>
  </si>
  <si>
    <t>NAME</t>
  </si>
  <si>
    <t>DESCRIPTION</t>
  </si>
  <si>
    <t>START_DT</t>
  </si>
  <si>
    <t>END_DT</t>
  </si>
  <si>
    <t>ACTIVE_IND</t>
  </si>
  <si>
    <t>CREATION_USER</t>
  </si>
  <si>
    <t>LAST_UPDATE_DT</t>
  </si>
  <si>
    <t>LAST_UPDATE_USER</t>
  </si>
  <si>
    <t>10000</t>
  </si>
  <si>
    <t>Public sector</t>
  </si>
  <si>
    <t>PRISMA</t>
  </si>
  <si>
    <t>11000</t>
  </si>
  <si>
    <t>Gov: donor</t>
  </si>
  <si>
    <t>Donor Government</t>
  </si>
  <si>
    <t>REGION WALLONNE</t>
  </si>
  <si>
    <t>Région wallonne - exécution propre</t>
  </si>
  <si>
    <t>BROECA</t>
  </si>
  <si>
    <t>PROV WALL</t>
  </si>
  <si>
    <t>PROVINCES WALLONNES</t>
  </si>
  <si>
    <t>Wall.municip.</t>
  </si>
  <si>
    <t>Communes wallonnes</t>
  </si>
  <si>
    <t>BRUSSELS GEWEST</t>
  </si>
  <si>
    <t>Brussels Capital-region - own implementation</t>
  </si>
  <si>
    <t>DUITS GEM</t>
  </si>
  <si>
    <t>German-speaking Community - own implementation</t>
  </si>
  <si>
    <t>COM GERM</t>
  </si>
  <si>
    <t>German-speaking municipalities - own implementation</t>
  </si>
  <si>
    <t>ONBEPAALD</t>
  </si>
  <si>
    <t>General / not specified ***</t>
  </si>
  <si>
    <t>BTC</t>
  </si>
  <si>
    <t>BTC - Belgian Technical Cooperation - BTC</t>
  </si>
  <si>
    <t>Belgian schools</t>
  </si>
  <si>
    <t>BFFS (ex-BSF)</t>
  </si>
  <si>
    <t>Belgian Fund for Food Security (BFFS, formerly BSF)</t>
  </si>
  <si>
    <t>BZ/AE</t>
  </si>
  <si>
    <t>Ministry of FOREIGN AFFAIRS (not DGD) - own implementation</t>
  </si>
  <si>
    <t>FINANCE</t>
  </si>
  <si>
    <t>Ministry of Finances - own implementation</t>
  </si>
  <si>
    <t>DUCROIRE   zelf</t>
  </si>
  <si>
    <t>Office Nationale du Ducroire - own implementation</t>
  </si>
  <si>
    <t>FOD Energie</t>
  </si>
  <si>
    <t>Ministry of Energy - own implementation</t>
  </si>
  <si>
    <t>FPS Defensie</t>
  </si>
  <si>
    <t>Ministry of Defence - own implementation</t>
  </si>
  <si>
    <t>FOD arb/ASIL/soc</t>
  </si>
  <si>
    <t>Ministry of work, social affairs and culture - own implementation</t>
  </si>
  <si>
    <t>FOD Gezondheid</t>
  </si>
  <si>
    <t>Ministry of Health - own implementation</t>
  </si>
  <si>
    <t>FOD LB/KMO</t>
  </si>
  <si>
    <t>FOD Agriculture, Small Businesses - own implementation</t>
  </si>
  <si>
    <t>FOD Econ</t>
  </si>
  <si>
    <t>Ministry of economics - own implementation</t>
  </si>
  <si>
    <t>OTHER POS</t>
  </si>
  <si>
    <t>Other ministry - own implementation</t>
  </si>
  <si>
    <t>VLAAMSE PROV  ze</t>
  </si>
  <si>
    <t>Flemish provinces - own implementation</t>
  </si>
  <si>
    <t>FL. municip.</t>
  </si>
  <si>
    <t>Flemish municipalities - own implementation</t>
  </si>
  <si>
    <t>DGD</t>
  </si>
  <si>
    <t>DGD own implementation</t>
  </si>
  <si>
    <t>Nat. loterij   z</t>
  </si>
  <si>
    <t>National Lottery - own implementation</t>
  </si>
  <si>
    <t>VLAANDEREN  zelf</t>
  </si>
  <si>
    <t>Flanders - own implementation</t>
  </si>
  <si>
    <t>C_auté française</t>
  </si>
  <si>
    <t>COMMUNAUTE FRANCAISE DE BELGIQUE exécution propre</t>
  </si>
  <si>
    <t>BXL GEMEENTEN</t>
  </si>
  <si>
    <t>Municipalities in Brussels - own implementation</t>
  </si>
  <si>
    <t>Belg. municip.</t>
  </si>
  <si>
    <t>Belgian municipalities unspecified</t>
  </si>
  <si>
    <t>BNB</t>
  </si>
  <si>
    <t>NBB/BNB National Bank of Belgium</t>
  </si>
  <si>
    <t>FEDASIL</t>
  </si>
  <si>
    <t>ANTWERP</t>
  </si>
  <si>
    <t>Port of Antwerp</t>
  </si>
  <si>
    <t>BRUSSELS</t>
  </si>
  <si>
    <t>Brussels port</t>
  </si>
  <si>
    <t>Public</t>
  </si>
  <si>
    <t>Belgian public sector undetermined</t>
  </si>
  <si>
    <t>12000</t>
  </si>
  <si>
    <t>Gov: partnercountry</t>
  </si>
  <si>
    <t>Recipient Government</t>
  </si>
  <si>
    <t>recip. country</t>
  </si>
  <si>
    <t>government partner country: financial coop. - DGCD partner</t>
  </si>
  <si>
    <t>13000</t>
  </si>
  <si>
    <t>Gov: 3rd party</t>
  </si>
  <si>
    <t>Third Country Government (Delegated co-operation)</t>
  </si>
  <si>
    <t>DANIDA</t>
  </si>
  <si>
    <t>Danish Development Agency</t>
  </si>
  <si>
    <t>DGIS - NL</t>
  </si>
  <si>
    <t>NL Directoraat-generaal Internationale Samenwerking DGIS min bu za NL</t>
  </si>
  <si>
    <t>other donor</t>
  </si>
  <si>
    <t>other donor country undetermined</t>
  </si>
  <si>
    <t>DFID - UK</t>
  </si>
  <si>
    <t>uk Department for International Development (DFID)</t>
  </si>
  <si>
    <t>ICEIDA</t>
  </si>
  <si>
    <t>Icelandic International Development Agency (ICEIDA)</t>
  </si>
  <si>
    <t>AECID</t>
  </si>
  <si>
    <t>ES AECID - Agencia Española de Cooperación Internacional para el Desarrollo (Spanish DC Agency)</t>
  </si>
  <si>
    <t>LuxDev</t>
  </si>
  <si>
    <t>Luxemburg DC Agency (LuxDev)</t>
  </si>
  <si>
    <t>Swiss DC</t>
  </si>
  <si>
    <t>Swiss Agency for Development and Cooperation</t>
  </si>
  <si>
    <t>20000</t>
  </si>
  <si>
    <t>NGO's and civil society</t>
  </si>
  <si>
    <t>22000</t>
  </si>
  <si>
    <t>CSO other donor CSO</t>
  </si>
  <si>
    <t>21049</t>
  </si>
  <si>
    <t>ECDPM</t>
  </si>
  <si>
    <t>INGO ECDPM MAASTRICHT</t>
  </si>
  <si>
    <t>21006</t>
  </si>
  <si>
    <t>DGF</t>
  </si>
  <si>
    <t>INGO DEVELOPMENT GATEWAY FOUNDATION</t>
  </si>
  <si>
    <t>21033</t>
  </si>
  <si>
    <t>TI</t>
  </si>
  <si>
    <t>INGO Transparency International (TI)</t>
  </si>
  <si>
    <t>21058</t>
  </si>
  <si>
    <t>ICG</t>
  </si>
  <si>
    <t>International Crisis Group (ICG)</t>
  </si>
  <si>
    <t>21050</t>
  </si>
  <si>
    <t>Geneva Call</t>
  </si>
  <si>
    <t>INGO Geneva Call</t>
  </si>
  <si>
    <t>MAG</t>
  </si>
  <si>
    <t>Mines Advisory Group (MAG) (British NGO)</t>
  </si>
  <si>
    <t>BICE</t>
  </si>
  <si>
    <t>Bureau International Catholique de l'Enfance (BICE)</t>
  </si>
  <si>
    <t>21047</t>
  </si>
  <si>
    <t>Agricord</t>
  </si>
  <si>
    <t>NRC</t>
  </si>
  <si>
    <t>Norwegian Refugee Council (NRC)</t>
  </si>
  <si>
    <t>Terre des Hommes</t>
  </si>
  <si>
    <t>Impunity Watch Fondation</t>
  </si>
  <si>
    <t>Radio La Benevolencija</t>
  </si>
  <si>
    <t>ALNAP</t>
  </si>
  <si>
    <t>Active Learning Network for Accountability and Performance in Humanitarian Action (ALNAP)</t>
  </si>
  <si>
    <t>IRIN</t>
  </si>
  <si>
    <t>Integrated Regional Information Networks (IRIN)</t>
  </si>
  <si>
    <t>CSO BE NGO</t>
  </si>
  <si>
    <t>Donor country-based NGO</t>
  </si>
  <si>
    <t>DZG</t>
  </si>
  <si>
    <t>NGO Veterinaires sans frontieres - VSF</t>
  </si>
  <si>
    <t>BRS</t>
  </si>
  <si>
    <t>NGO Belgische Raiffeisenstichting - BRS</t>
  </si>
  <si>
    <t>USO-A</t>
  </si>
  <si>
    <t>NGO Universitaire Stichting Ontwikkelingssamenwerking Antwerpen - USO-A</t>
  </si>
  <si>
    <t>LDR</t>
  </si>
  <si>
    <t>NGO Licht in het Duister - Rwanda - LDR</t>
  </si>
  <si>
    <t>CODEF</t>
  </si>
  <si>
    <t>NGO Fédération francophone des Ong d'envoi de coopérants Ong - CODEF</t>
  </si>
  <si>
    <t>WWP</t>
  </si>
  <si>
    <t>NGO Wereldwerkplaats - WWP</t>
  </si>
  <si>
    <t>FGB</t>
  </si>
  <si>
    <t>NGO Filipijnengroepen België - FGB</t>
  </si>
  <si>
    <t>ARLAC</t>
  </si>
  <si>
    <t>NGO Association des Réfugiés latino-américians et des Caraïbes - ARLAC</t>
  </si>
  <si>
    <t>KvR</t>
  </si>
  <si>
    <t>NGO Kinderen van Rio - KvR</t>
  </si>
  <si>
    <t>CCMK</t>
  </si>
  <si>
    <t>NGO Coopération Clerlande Mambré Kinshasa - CCMK</t>
  </si>
  <si>
    <t>ISLV</t>
  </si>
  <si>
    <t>NGO Institut Supérieur des Langues Vivantes - université de Liège - ISLV</t>
  </si>
  <si>
    <t>11.11.11</t>
  </si>
  <si>
    <t>NGO Coupole 11.11.11 ex NCOS - 11/NCOS</t>
  </si>
  <si>
    <t>DWS</t>
  </si>
  <si>
    <t>NGO De Wereldschool - DWS</t>
  </si>
  <si>
    <t>Ter&amp;Cult</t>
  </si>
  <si>
    <t>NGO Terres &amp; Cultures - Ter&amp;Cult</t>
  </si>
  <si>
    <t>TerSol</t>
  </si>
  <si>
    <t>NGO Terres Solidaires - TerSol</t>
  </si>
  <si>
    <t>BIA</t>
  </si>
  <si>
    <t>NGO BIA - BIA</t>
  </si>
  <si>
    <t>WMH</t>
  </si>
  <si>
    <t>NGO Wereldmediahuis - WMH</t>
  </si>
  <si>
    <t>EPUVALEA</t>
  </si>
  <si>
    <t>NGO Epuration &amp; Valorisation de l'Eau - EPUVALEA</t>
  </si>
  <si>
    <t>WV</t>
  </si>
  <si>
    <t>NGO Withuis Volontariaat --&gt; Alians - WV</t>
  </si>
  <si>
    <t>11.11.11co</t>
  </si>
  <si>
    <t>NGO CONSORT. Samenwerkingsverband 11.11.11 ex-NCOS - Werledmediahuis - Vodo  1682210 - 168221</t>
  </si>
  <si>
    <t>HE</t>
  </si>
  <si>
    <t>NGO Horizon Educati</t>
  </si>
  <si>
    <t>CSA co</t>
  </si>
  <si>
    <t>NGO CONSORT. Collectif Stratégies Alimentaires</t>
  </si>
  <si>
    <t>VKW</t>
  </si>
  <si>
    <t>NGO Verbond van Kristelijke Werkgevers en  kaderleden - VKW</t>
  </si>
  <si>
    <t>SongES</t>
  </si>
  <si>
    <t>NGO Soutien des ONG à l'Est et au Sud - SONGES</t>
  </si>
  <si>
    <t>Oxfam WW co</t>
  </si>
  <si>
    <t>NGO CONSORT. Oxfam WereldWinkels</t>
  </si>
  <si>
    <t>NGO Quinoa (ex-Chantiers-Jeunes)</t>
  </si>
  <si>
    <t>NINAFRI</t>
  </si>
  <si>
    <t>NGO Ninafri - NINAFRI</t>
  </si>
  <si>
    <t>GDW</t>
  </si>
  <si>
    <t>NGO Médecine pour le Tiers Monde - MTM  (ex Fonds de Soutien au Tiers-Monde)</t>
  </si>
  <si>
    <t>CNSVV</t>
  </si>
  <si>
    <t>NGO Coordination Nord-Sud - la Hamaide - Village vivant - CNSVV</t>
  </si>
  <si>
    <t>CODEWES</t>
  </si>
  <si>
    <t>NGO Comité pour l'Annulation de la Dette du Tiers-Monde - CADTM/CODEWES</t>
  </si>
  <si>
    <t>APRAD co</t>
  </si>
  <si>
    <t>NGO CONSORT. Assoc. Pluridisc. pour Recherche-Action en matière de Dév.</t>
  </si>
  <si>
    <t>APZG</t>
  </si>
  <si>
    <t>NGO  Pharmaciens Sans Frontières - PSF</t>
  </si>
  <si>
    <t>DZGco</t>
  </si>
  <si>
    <t>NGO CONSORT. SAERP - Vétérinaires Sans Frontières (VSF) - ABRwanda</t>
  </si>
  <si>
    <t>MSFem co</t>
  </si>
  <si>
    <t>NGO CONSORT. Le Monde selon les Femmes - 1968010</t>
  </si>
  <si>
    <t>PCV</t>
  </si>
  <si>
    <t>NGO Pax Christi Vlaanderen - PCV</t>
  </si>
  <si>
    <t>FORM</t>
  </si>
  <si>
    <t>NGO Fondation de Formation et de Développement Indépendant - FORM</t>
  </si>
  <si>
    <t>CIRE</t>
  </si>
  <si>
    <t>NGO CIRÉ asbl - Coordination et Initiatives pour et avec les Réfugiés et Étrangers - CIRE</t>
  </si>
  <si>
    <t>Coron</t>
  </si>
  <si>
    <t>NGO Le Coron (Village du Monde) - Coron</t>
  </si>
  <si>
    <t>TRIAS co</t>
  </si>
  <si>
    <t>NGO CONSORT. TRIAS</t>
  </si>
  <si>
    <t>FDI</t>
  </si>
  <si>
    <t>NGO Field Diplomacy Initiative - FDI</t>
  </si>
  <si>
    <t>BalkGem</t>
  </si>
  <si>
    <t>NGO Balkanactie van de Gemeenten</t>
  </si>
  <si>
    <t>ACODEV</t>
  </si>
  <si>
    <t>NGO Fédération francophone &amp; germanophone des assoc. de coopération au Développement - ACODEV</t>
  </si>
  <si>
    <t>Muziek L</t>
  </si>
  <si>
    <t>NGO Muzieklabyrint - 1907510</t>
  </si>
  <si>
    <t>SZG</t>
  </si>
  <si>
    <t>NGO Socialisme Sans Frontières - SSF</t>
  </si>
  <si>
    <t>Echos co</t>
  </si>
  <si>
    <t>NGO CONSORT. Echos Communication - Echos</t>
  </si>
  <si>
    <t>ITINERANS</t>
  </si>
  <si>
    <t>NGO CONSORT. ITINERANS  (VOLENS, FAR, Foncaba)</t>
  </si>
  <si>
    <t>Louvdev co</t>
  </si>
  <si>
    <t>NGO CONSORT. Fondation de Louvain pour la Coopération au Développement  (LouvDev/AAPK/poles Sud/SCMTM/CMT</t>
  </si>
  <si>
    <t>WAAW</t>
  </si>
  <si>
    <t>NGO WAAW</t>
  </si>
  <si>
    <t>GAPE</t>
  </si>
  <si>
    <t>NGO GAPE - GAPE</t>
  </si>
  <si>
    <t>DTS</t>
  </si>
  <si>
    <t>NGO Développement - Technologie - Société - DTS</t>
  </si>
  <si>
    <t>ACORD co</t>
  </si>
  <si>
    <t>NGO CONSORT. Association de Coopération pour le Développement</t>
  </si>
  <si>
    <t>ATIFA</t>
  </si>
  <si>
    <t>NGO ATIFA - ATIFA</t>
  </si>
  <si>
    <t>FdH</t>
  </si>
  <si>
    <t>NGO Frères des Hommes</t>
  </si>
  <si>
    <t>INTAL</t>
  </si>
  <si>
    <t>NGO Action Internationale Libératrice (INTAL) - INTAL</t>
  </si>
  <si>
    <t>SOLAFG</t>
  </si>
  <si>
    <t>NGO Solidarité Afghanistan - SOLAFG</t>
  </si>
  <si>
    <t>FTM</t>
  </si>
  <si>
    <t>NGO Fraternité Tiers-Monde (Ceracodi) - FTM</t>
  </si>
  <si>
    <t>SOMA</t>
  </si>
  <si>
    <t>NGO Studie en Organisatie voor Medische Aktie in Ontwikkelingslanden - SOMA</t>
  </si>
  <si>
    <t>IAP</t>
  </si>
  <si>
    <t>NGO ASBL Institut des Affaires Publiques - IAP</t>
  </si>
  <si>
    <t>SCMTM</t>
  </si>
  <si>
    <t>NGO Solidarité et Coopération Médicale au Tiers-Monde - SCMTM</t>
  </si>
  <si>
    <t>Sol. Prot.</t>
  </si>
  <si>
    <t>NGO Solidarité Protestante - SOLPROT</t>
  </si>
  <si>
    <t>SOS Hunger</t>
  </si>
  <si>
    <t>NGO SOS Honger - SOS Faim</t>
  </si>
  <si>
    <t>SOSPG</t>
  </si>
  <si>
    <t>NGO Sos / Per Gentes - Pro Gentibus - SOSPG - SOSPG_SOSPG_SOSPG</t>
  </si>
  <si>
    <t>SOS LS&amp;D</t>
  </si>
  <si>
    <t>NGO Sos Layettes Solidarité et Développement</t>
  </si>
  <si>
    <t>SAS</t>
  </si>
  <si>
    <t>NGO Stichting Antoon Spinoy - SAS</t>
  </si>
  <si>
    <t>PROTOS co</t>
  </si>
  <si>
    <t>NGO PROTOS - Projektgroep voor Technische Ontwikkelingssamenwerking</t>
  </si>
  <si>
    <t>ATOL</t>
  </si>
  <si>
    <t>NGO ATOL Aangepaste Technologie voor OntwikkelingsLanden</t>
  </si>
  <si>
    <t>DELIPRO</t>
  </si>
  <si>
    <t>NGO DELIPRO  Centre d'Aide au Développement dans la Liberté et le Progrès</t>
  </si>
  <si>
    <t>NGO Universitair Centrum voor Ontwikkelingssamenwerking UCOS</t>
  </si>
  <si>
    <t>DELTA 7</t>
  </si>
  <si>
    <t>NGO DELTA 7</t>
  </si>
  <si>
    <t>IPco</t>
  </si>
  <si>
    <t>NGO Iles de Paix</t>
  </si>
  <si>
    <t>IVI</t>
  </si>
  <si>
    <t>NGO Volontaires internationaux - IVI</t>
  </si>
  <si>
    <t>22501</t>
  </si>
  <si>
    <t>Oxfam Sol.</t>
  </si>
  <si>
    <t>NGO Oxfam - Solidarité</t>
  </si>
  <si>
    <t>SDWS</t>
  </si>
  <si>
    <t>NGO Solidarité Etudiants Tiers-monde - SETM</t>
  </si>
  <si>
    <t>WSMco</t>
  </si>
  <si>
    <t>NGO WSM  WereldSolidariteit/Sol.Mondiale - WSMco</t>
  </si>
  <si>
    <t>VVVN</t>
  </si>
  <si>
    <t>NGO VEREN. VOOR VEREN. NATIES - VVVN</t>
  </si>
  <si>
    <t>Kiyo (ex VIC)</t>
  </si>
  <si>
    <t>NGO  Kiyo (ex. VIC-Kinderrechten)</t>
  </si>
  <si>
    <t>Fracarita</t>
  </si>
  <si>
    <t>NGO Fracarita (ex. CONSORT. Caritate Aegrorum Servi   CaraesCo)</t>
  </si>
  <si>
    <t>NGO-federatie</t>
  </si>
  <si>
    <t>NGO-federatie, Vlaamse Federatie van NGO's voor ontwikkelingssamenwerking</t>
  </si>
  <si>
    <t>NGO Commission Justice et Paix - CJP</t>
  </si>
  <si>
    <t>SLA</t>
  </si>
  <si>
    <t>NGO Coopération Amérique latine - CAL</t>
  </si>
  <si>
    <t>SOSVE co</t>
  </si>
  <si>
    <t>NGO CONSORT. SOS Village d'Enfants  Belgique Aide le Monde - SOSVE - 1942910</t>
  </si>
  <si>
    <t>VTOWVL</t>
  </si>
  <si>
    <t>NGO Cooperatie Vrij Technisch Onderwijs West-Vlaanderen - VTOWVL</t>
  </si>
  <si>
    <t>VREDESEIL</t>
  </si>
  <si>
    <t>NGO Vredeseilanden</t>
  </si>
  <si>
    <t>KDW</t>
  </si>
  <si>
    <t>NGO  Enfance Tiers-Monde - ETM/KDW</t>
  </si>
  <si>
    <t>GRLACS</t>
  </si>
  <si>
    <t>NGO Grands Lacs (Vivant Univers) - GRLACS</t>
  </si>
  <si>
    <t>CIFCD</t>
  </si>
  <si>
    <t>NGO Centre International de Formation des Cadres du Développement - CIFCD</t>
  </si>
  <si>
    <t>STE-ANNE</t>
  </si>
  <si>
    <t>NGO STE-ANNE - STE-ANNE</t>
  </si>
  <si>
    <t>WM</t>
  </si>
  <si>
    <t>NGO Terre de Demain</t>
  </si>
  <si>
    <t>South R.</t>
  </si>
  <si>
    <t>NGO South Research - South R.</t>
  </si>
  <si>
    <t>NGO TRIAS</t>
  </si>
  <si>
    <t>OCIRIZ</t>
  </si>
  <si>
    <t>NGO Ociriz - Nationaal - OCIRIZ</t>
  </si>
  <si>
    <t>PRAVOS</t>
  </si>
  <si>
    <t>NGO Prieuré Avalterre Ordre Souverain de St Jean Jérusalem - PRAVOS</t>
  </si>
  <si>
    <t>SolSoc</t>
  </si>
  <si>
    <t>NGO Solidarité Socialiste - SolSoc - FCD</t>
  </si>
  <si>
    <t>Sedif</t>
  </si>
  <si>
    <t>NGO SEDIF Service d'Information et Formation Amérique latine</t>
  </si>
  <si>
    <t>Esmeraldas</t>
  </si>
  <si>
    <t>NGO Esmeraldas (Ecuador-centrum)</t>
  </si>
  <si>
    <t>NGO Memisa België  (Medische Missie samenwerking) - MEMISA</t>
  </si>
  <si>
    <t>GRAPHOUI co</t>
  </si>
  <si>
    <t>NGO CONSORT. Atelier Graphoui - 1967410</t>
  </si>
  <si>
    <t>EDLP</t>
  </si>
  <si>
    <t>NGO Enfants de la Paix - EDLP</t>
  </si>
  <si>
    <t>MSV</t>
  </si>
  <si>
    <t>NGO Médecins Sans Vacances (ex Coop. Médicale Internationale)</t>
  </si>
  <si>
    <t>Oxfam MM</t>
  </si>
  <si>
    <t>NGO OXFAM - Magasins du Monde</t>
  </si>
  <si>
    <t>NGO Rode Kruis-Vlaanderen Internationaal</t>
  </si>
  <si>
    <t>CDI co</t>
  </si>
  <si>
    <t>NGO CONSORT. CDI - Bwamanda  - CDIBWA, Memisa, development assistance</t>
  </si>
  <si>
    <t>VicLIco</t>
  </si>
  <si>
    <t>NGO VIC &amp; LIVOS - Vic Cons</t>
  </si>
  <si>
    <t>SALTO</t>
  </si>
  <si>
    <t>NGO SALTO</t>
  </si>
  <si>
    <t>MB</t>
  </si>
  <si>
    <t>NGO Mensenbroeders - MB</t>
  </si>
  <si>
    <t>PHOS</t>
  </si>
  <si>
    <t>NGO Platform Handicap en Ontwikkelingssamenwerking</t>
  </si>
  <si>
    <t>DW</t>
  </si>
  <si>
    <t>NGO Médecins du Monde - DW/MMonde</t>
  </si>
  <si>
    <t>DISOP</t>
  </si>
  <si>
    <t>NGO Dienst voor Internationale Samenwerking aan Ontwikkelingsprojecten</t>
  </si>
  <si>
    <t>Alt. Sud</t>
  </si>
  <si>
    <t>NGO Alternative Sud - Alt. Sud</t>
  </si>
  <si>
    <t>Maghbel</t>
  </si>
  <si>
    <t>NGO Maghbel - Maghbel</t>
  </si>
  <si>
    <t>WYCLIFFE</t>
  </si>
  <si>
    <t>NGO Association WYCLIFFE  pour la traduction de la Bible - WYCLIFFE</t>
  </si>
  <si>
    <t>Facto</t>
  </si>
  <si>
    <t>NGO Facto - Facto</t>
  </si>
  <si>
    <t>Studio G</t>
  </si>
  <si>
    <t>NGO Studio Globo - Studio G</t>
  </si>
  <si>
    <t>Vodo</t>
  </si>
  <si>
    <t>NGO VODO - Vlaams Overberg Duurzame Ontwikkeling - Vodo</t>
  </si>
  <si>
    <t>CEMUVO</t>
  </si>
  <si>
    <t>NGO Centrum voor Mundiale Vorming - CEMUVO</t>
  </si>
  <si>
    <t>SITNS</t>
  </si>
  <si>
    <t>NGO Solidarité Internationale des Travailleurs Nord-Sud - SITNS</t>
  </si>
  <si>
    <t>Synergie</t>
  </si>
  <si>
    <t>NGO Synergie - Synergie</t>
  </si>
  <si>
    <t>TIAB</t>
  </si>
  <si>
    <t>NGO Tilapia International association Belgium - TIAB</t>
  </si>
  <si>
    <t>NKO</t>
  </si>
  <si>
    <t>NGO Comité National d'Accueil - CNA</t>
  </si>
  <si>
    <t>ECODEV</t>
  </si>
  <si>
    <t>NGO Aide au Développement économique et écoloqique en Afrique Est et Ouest Inde. - ECODEV</t>
  </si>
  <si>
    <t>ASO</t>
  </si>
  <si>
    <t>NGO Fondation pour l'Aide et les Echanges au Développement - FAED</t>
  </si>
  <si>
    <t>ZONBL</t>
  </si>
  <si>
    <t>NGO Zonnebloem - ZONBL</t>
  </si>
  <si>
    <t>ATM</t>
  </si>
  <si>
    <t>NGO Aide au Tiers Monde - ATM</t>
  </si>
  <si>
    <t>HIB</t>
  </si>
  <si>
    <t>NGO CONSORT. Handicap International Belgium</t>
  </si>
  <si>
    <t>PZG</t>
  </si>
  <si>
    <t>NGO Aviation Sans Frontières - ASF</t>
  </si>
  <si>
    <t>PSol</t>
  </si>
  <si>
    <t>NGO Peuples Solidaires Belgique - PSol</t>
  </si>
  <si>
    <t>FIR</t>
  </si>
  <si>
    <t>NGO Fund Ingrid Renard</t>
  </si>
  <si>
    <t>CNCDco</t>
  </si>
  <si>
    <t>NGO CONSORT. Nationales Zentrum für Entwicklungsfördering (Deutschprachige Gemeinschaft)</t>
  </si>
  <si>
    <t>DBS</t>
  </si>
  <si>
    <t>NGO Service pour  Etudiants et Stagiaires Etrangers - SESE</t>
  </si>
  <si>
    <t>JEKA</t>
  </si>
  <si>
    <t>NGO Jeka Ontwikkelingssamenwerking - JEKA</t>
  </si>
  <si>
    <t>Unicef BE</t>
  </si>
  <si>
    <t>NGO Unicef - Belgium</t>
  </si>
  <si>
    <t>EVLEP</t>
  </si>
  <si>
    <t>NGO  Mission Evangélique contre la Lèpre - MEL</t>
  </si>
  <si>
    <t>BCA</t>
  </si>
  <si>
    <t>NGO Boliviacentrum  Antwerpen - 1966910</t>
  </si>
  <si>
    <t>WMedia</t>
  </si>
  <si>
    <t>NGO  Wereldmediatheek</t>
  </si>
  <si>
    <t>KWAEC</t>
  </si>
  <si>
    <t>NGO KinderWereldatelier - Educatief Centum - KWAEC</t>
  </si>
  <si>
    <t>ALFA/NOE</t>
  </si>
  <si>
    <t>NGO CONSORT. Alfa</t>
  </si>
  <si>
    <t>AQUADEVCO</t>
  </si>
  <si>
    <t>NGO AQUADEV - AQUADEVCO</t>
  </si>
  <si>
    <t>ADO</t>
  </si>
  <si>
    <t>NGO Association des Ong Francophones et Germanophones pour le Tiers - Monde - ADO</t>
  </si>
  <si>
    <t>NGO Sensorial Handicap Cooperation (Irsa)</t>
  </si>
  <si>
    <t>KWIA</t>
  </si>
  <si>
    <t>NGO Kwia, Steungroep voor Inheemse Volkeren - KWIA</t>
  </si>
  <si>
    <t>AFI</t>
  </si>
  <si>
    <t>NGO Auxiliaires féminines internationales - AFI</t>
  </si>
  <si>
    <t>VOLENS</t>
  </si>
  <si>
    <t>NGO Volontaires de l'Enseignement - VOLENS</t>
  </si>
  <si>
    <t>NVRCO</t>
  </si>
  <si>
    <t>NGO Nationale Vrouwenraad Commission Ontwikkeling - NVRCO</t>
  </si>
  <si>
    <t>RTVDV</t>
  </si>
  <si>
    <t>NGO Radio-TV Pour Tiers-Monde - RTVTM</t>
  </si>
  <si>
    <t>ARCBCD</t>
  </si>
  <si>
    <t>NGO Association des Rotary clubs belges pour la coopération au développement (ARCBCD)</t>
  </si>
  <si>
    <t>SIMFR</t>
  </si>
  <si>
    <t>NGO Solidarité Internationale des Maisons Familiales Rurales - SIMFR</t>
  </si>
  <si>
    <t>SLCD</t>
  </si>
  <si>
    <t>NGO Service Laïque de Coopération au Développement - SLCD</t>
  </si>
  <si>
    <t>SDC</t>
  </si>
  <si>
    <t>NGO Studie en Documentatie Centrum - SDC</t>
  </si>
  <si>
    <t>Louv. Coop.</t>
  </si>
  <si>
    <t>NGO Louvain Coopération (ex. Louvain Développement)</t>
  </si>
  <si>
    <t>INFOSOL</t>
  </si>
  <si>
    <t>NGO Info-Solidarité - INFOSOL</t>
  </si>
  <si>
    <t>HVO</t>
  </si>
  <si>
    <t>NGO Aide aux Personnes Déplacées - APD</t>
  </si>
  <si>
    <t>RIOU FRR</t>
  </si>
  <si>
    <t>NGO Fondation Roger Riou - Aide aux Pays en Voie de Développement - RIOU FRR</t>
  </si>
  <si>
    <t>ASM</t>
  </si>
  <si>
    <t>NGO Animation Solidarité Mondiale - ASM</t>
  </si>
  <si>
    <t>AFDOUA</t>
  </si>
  <si>
    <t>NGO Amis de la Faculté de droit de l'université de Ouagadougou - AFDOUA</t>
  </si>
  <si>
    <t>ACSS</t>
  </si>
  <si>
    <t>NGO Ordre des Chevaliers du St Sépulcre de Jérusalem - ACSS</t>
  </si>
  <si>
    <t>NGO Association for Cultural, Technical and Educational Cooperation</t>
  </si>
  <si>
    <t>BKHERI</t>
  </si>
  <si>
    <t>NGO Comité Belge de Secours à l'Erythrée - CBSE</t>
  </si>
  <si>
    <t>ORIENT</t>
  </si>
  <si>
    <t>NGO Orientalia - ORIENT</t>
  </si>
  <si>
    <t>FODEP</t>
  </si>
  <si>
    <t>NGO Foundation for Development - FODEP</t>
  </si>
  <si>
    <t>IPIS</t>
  </si>
  <si>
    <t>NGO Internat. Peace Info Service / Internationale Vredesinformatiedienst - 1967610</t>
  </si>
  <si>
    <t>TFAO</t>
  </si>
  <si>
    <t>NGO Tilapia Food Aid Organization - TFAO</t>
  </si>
  <si>
    <t>JAPABEL</t>
  </si>
  <si>
    <t>NGO Japabel</t>
  </si>
  <si>
    <t>GENAGRO</t>
  </si>
  <si>
    <t>NGO GENAGRO - GENAGRO</t>
  </si>
  <si>
    <t>TF</t>
  </si>
  <si>
    <t>NGO Tearfund België -Service d'entraide et de Liaison - TF</t>
  </si>
  <si>
    <t>NORDSUD</t>
  </si>
  <si>
    <t>NGO Nord - Sud Coopération - NORDSUD - NORDSUD_NORDSUD_NORDSUD</t>
  </si>
  <si>
    <t>Horizon</t>
  </si>
  <si>
    <t>NGO Horizon 2007, Liberalen voor Ontwikkelingssamenwerking  - Horizon</t>
  </si>
  <si>
    <t>Autre Terre</t>
  </si>
  <si>
    <t>NGO Autre Terre (ex-TTMI)</t>
  </si>
  <si>
    <t>TV</t>
  </si>
  <si>
    <t>NGO Terre et Vie - TV</t>
  </si>
  <si>
    <t>VK</t>
  </si>
  <si>
    <t>NGO Virton Kanyosha ASBL - VK</t>
  </si>
  <si>
    <t>VIWOS</t>
  </si>
  <si>
    <t>NGO Vlamingen in Wereld Ontwikkelingssamenwerking - VIWOS</t>
  </si>
  <si>
    <t>WW</t>
  </si>
  <si>
    <t>NGO Wereldwijd - WW</t>
  </si>
  <si>
    <t>Alians</t>
  </si>
  <si>
    <t>NGO Alians  - Alians</t>
  </si>
  <si>
    <t>VREUGDE</t>
  </si>
  <si>
    <t>NGO De Vreugdezaaiers - VREUGDE</t>
  </si>
  <si>
    <t>FO</t>
  </si>
  <si>
    <t>NGO Fonds voor Ontwikkelingshulp - FO</t>
  </si>
  <si>
    <t>OKUL</t>
  </si>
  <si>
    <t>NGO Ontwikkelingssamenwerking K.U. Leuven - OKUL</t>
  </si>
  <si>
    <t>ACDST/ACDLg</t>
  </si>
  <si>
    <t>NGO UniverSud Liège (ex-ACDLg/ACDST)</t>
  </si>
  <si>
    <t>NGO Centre tricontinental</t>
  </si>
  <si>
    <t>ABUC</t>
  </si>
  <si>
    <t>NGO Amis belges de l'université de Cordoba (Argentine) - ABUC</t>
  </si>
  <si>
    <t>AAPK</t>
  </si>
  <si>
    <t>NGO Association pour l'Aide aux Populations du Kivu - AAPK</t>
  </si>
  <si>
    <t>VIA</t>
  </si>
  <si>
    <t>NGO Service civil international - SCI/VIA</t>
  </si>
  <si>
    <t>IFCAD</t>
  </si>
  <si>
    <t>NGO Institut de Formation de Cadres pour le Développement - IFCAD</t>
  </si>
  <si>
    <t>EF</t>
  </si>
  <si>
    <t>NGO Entraide et Fraternité/Miteinander teilen - EF</t>
  </si>
  <si>
    <t>BIVRO</t>
  </si>
  <si>
    <t>NGO Belgo Indian village Reconstruction Organisation - BIVRO</t>
  </si>
  <si>
    <t>NGO ITECO Coopération Technique Internationale, Centre de Formation pour le Développement</t>
  </si>
  <si>
    <t>NGO Solidagro (ex Bevrijde Wereld - BW/Terre Nouvelle - TN)</t>
  </si>
  <si>
    <t>CEEFP</t>
  </si>
  <si>
    <t>NGO Cercle Edit Etudiant Fac Polyt - CEEFP</t>
  </si>
  <si>
    <t>OMS</t>
  </si>
  <si>
    <t>NGO Overseas Missions Secretariat - OMS</t>
  </si>
  <si>
    <t>FOMULAC</t>
  </si>
  <si>
    <t>NGO Fondation Médicale de l'UCL en Afrique Centrale - FOMULAC</t>
  </si>
  <si>
    <t>BCWK</t>
  </si>
  <si>
    <t>NGOOeuvre Belgo - Colombienne de l'Enfance - OBCE</t>
  </si>
  <si>
    <t>MMB</t>
  </si>
  <si>
    <t>NGO Medicus Mundi Belgium</t>
  </si>
  <si>
    <t>SLI</t>
  </si>
  <si>
    <t>NGO Solidarité Libérale Internationale - SLI</t>
  </si>
  <si>
    <t>ITI</t>
  </si>
  <si>
    <t>NGO International TradeInvest Institute - ITI</t>
  </si>
  <si>
    <t>ABBU</t>
  </si>
  <si>
    <t>NGO Amitiés Belgique-Burundi - ABBU</t>
  </si>
  <si>
    <t>AZGco</t>
  </si>
  <si>
    <t>NGO Médecins Sans Frontières - Section belge - MSF/AZG</t>
  </si>
  <si>
    <t>PVVO</t>
  </si>
  <si>
    <t>NGO Association protestante des Volontaires de la Coopération - APVC</t>
  </si>
  <si>
    <t>BD</t>
  </si>
  <si>
    <t>NGO Broederlijk Delen - BD</t>
  </si>
  <si>
    <t>BRUFOS</t>
  </si>
  <si>
    <t>NGO Stichting Brugs Fonds voor Ontwikkeling en Samenwerking - BRUFOS</t>
  </si>
  <si>
    <t>Caritasco</t>
  </si>
  <si>
    <t>NGO Caritas Belgique Secours international</t>
  </si>
  <si>
    <t>CEAM</t>
  </si>
  <si>
    <t>NGOComité d'Entraide Action Médicale - Zaïre - CEAM</t>
  </si>
  <si>
    <t>CIEE</t>
  </si>
  <si>
    <t>NGO Centre International Etudiants Etrangers - CIEE</t>
  </si>
  <si>
    <t>Congo-villages</t>
  </si>
  <si>
    <t>NGO Congo-villages (ex. CDI - Bwamanda )</t>
  </si>
  <si>
    <t>CIPA</t>
  </si>
  <si>
    <t>NGO Centre Interne de Phonétique Appliquée - CIPA</t>
  </si>
  <si>
    <t>CEMUBAC</t>
  </si>
  <si>
    <t>NGO Centre Scientifique et Médical de l'ULB pour ses Activités de Coopération - CEMUBAC</t>
  </si>
  <si>
    <t>CMTM</t>
  </si>
  <si>
    <t>NGO Collaboration Médicale au Tiers-Monde - CMTM</t>
  </si>
  <si>
    <t>CACTM</t>
  </si>
  <si>
    <t>NGO Comité d'Aide aux Calaminois du Tiers-Monde - CACTM</t>
  </si>
  <si>
    <t>CJPAIN</t>
  </si>
  <si>
    <t>NGO Committee Jean Pain - CJPAIN</t>
  </si>
  <si>
    <t>NGO Coopération par l'Education et la Culture  CEC</t>
  </si>
  <si>
    <t>SV</t>
  </si>
  <si>
    <t>NGO  Coopération et Progrès - CP</t>
  </si>
  <si>
    <t>SAMSOL</t>
  </si>
  <si>
    <t>NGO Samenwerking en Solidariteit - SAMSOL</t>
  </si>
  <si>
    <t>COTA</t>
  </si>
  <si>
    <t>NGO CONSORT. COTA Collectif d'Echanges pour les Technologies appropriées  1967110 - 1967110</t>
  </si>
  <si>
    <t>WBH</t>
  </si>
  <si>
    <t>NGO Werkgroep Basisprojekten Haïti - WBH</t>
  </si>
  <si>
    <t>SOLEY</t>
  </si>
  <si>
    <t>NGO Soley Leve</t>
  </si>
  <si>
    <t>ACDA</t>
  </si>
  <si>
    <t>NGO Aide et Coopération au Développement d'Aréquipa - ACDA</t>
  </si>
  <si>
    <t>ASN</t>
  </si>
  <si>
    <t>NGO Aide aux centes Sanitaires en Nécessité</t>
  </si>
  <si>
    <t>AGAT</t>
  </si>
  <si>
    <t>NGO Les Amis de Gatagara</t>
  </si>
  <si>
    <t>Fon Dam.</t>
  </si>
  <si>
    <t>NGO Fondation Damien, Association de Lutte contre la Lèpre - FONDAM</t>
  </si>
  <si>
    <t>BCV</t>
  </si>
  <si>
    <t>NGO Amitiés belgo-chiliennes</t>
  </si>
  <si>
    <t>APEC</t>
  </si>
  <si>
    <t>NGO APEC ANTWERP PORT Engineering Consulting</t>
  </si>
  <si>
    <t>VBBOL</t>
  </si>
  <si>
    <t>NGO Association Belgique - Bolivie - Amérique Latine (ABB-ABBOL-VBBOL-ABBAL)</t>
  </si>
  <si>
    <t>VBR</t>
  </si>
  <si>
    <t>NGO Association Belgique - Rwanda</t>
  </si>
  <si>
    <t>VUDW</t>
  </si>
  <si>
    <t>NGO Association ds consommateurs Tiers-Monde</t>
  </si>
  <si>
    <t>AADC</t>
  </si>
  <si>
    <t>NGO Association pour l'Action de Développement Communautaire - AADC</t>
  </si>
  <si>
    <t>CEN</t>
  </si>
  <si>
    <t>NGO Com. Entraide Noblesse - CEN</t>
  </si>
  <si>
    <t>Via Don Bosco</t>
  </si>
  <si>
    <t>NGO Via Don Bosco (ex DMOS/COMIDE)</t>
  </si>
  <si>
    <t>DCOS</t>
  </si>
  <si>
    <t>NGO Dokument Centrum Ontwikkeling Samenwerking - DCOS</t>
  </si>
  <si>
    <t>DBD</t>
  </si>
  <si>
    <t>NGO Don Bosco Dienstbetoon - DBD</t>
  </si>
  <si>
    <t>GOIEC</t>
  </si>
  <si>
    <t>NGO Office International de l'Enseignement Catholique - GOIEC</t>
  </si>
  <si>
    <t>SKS</t>
  </si>
  <si>
    <t>NGO Entraide éducative et sociale - EES</t>
  </si>
  <si>
    <t>FAR</t>
  </si>
  <si>
    <t>NGO Fondation André Rijckmans - FAR</t>
  </si>
  <si>
    <t>NGO FUCID Fondation Universitaire pour la Coopération Internationale au Développement  FUCID</t>
  </si>
  <si>
    <t>FLB</t>
  </si>
  <si>
    <t>NGO Fonds Léon A. Bekaert - FLB</t>
  </si>
  <si>
    <t>FADO</t>
  </si>
  <si>
    <t>NGO Flemish Organization for Assistance in Development - FADO</t>
  </si>
  <si>
    <t>TroMeFo</t>
  </si>
  <si>
    <t>NGO Fonds Médical Tropical - FOMETRO/TROMEFO</t>
  </si>
  <si>
    <t>FOSco</t>
  </si>
  <si>
    <t>NGO FOS Socialistische Solidariteit : Fonds voor Ontwikkelingssamenwerking - FOSco</t>
  </si>
  <si>
    <t>FOPERDA</t>
  </si>
  <si>
    <t>NGO Fondation Père Damien pour la Lutte contre la Lèpre - FOPERDA</t>
  </si>
  <si>
    <t>GRESEA</t>
  </si>
  <si>
    <t>NGO CONSORT. GRESEA Groupe de Recherche pour une Stratégie Economique Alternative  - 1967510</t>
  </si>
  <si>
    <t>IVA</t>
  </si>
  <si>
    <t>NGO Ieder Voor Allen - IVA</t>
  </si>
  <si>
    <t>IMO</t>
  </si>
  <si>
    <t>NGO Internationale Melaatsenhulp en Ontwikkeling. - IMO</t>
  </si>
  <si>
    <t>Foncaba</t>
  </si>
  <si>
    <t>NGO Fondation Catholique de Bourses d'Etudes pour Africains - FONCABA</t>
  </si>
  <si>
    <t>KEMOS</t>
  </si>
  <si>
    <t>NGO KEMOS - KEMOS</t>
  </si>
  <si>
    <t>CRV</t>
  </si>
  <si>
    <t>NGO Comissie Rechtvaardigheid en Vrede - CRV</t>
  </si>
  <si>
    <t>OSEJTM</t>
  </si>
  <si>
    <t>NGO Oeuvres Sociales et éducatives des Jésuites au Tiers-Monde - OSEJTM</t>
  </si>
  <si>
    <t>SELAVIP</t>
  </si>
  <si>
    <t>NGO Fédération Internationale des Services de Promotion de l'Habitation Populaire - SELAVIP</t>
  </si>
  <si>
    <t>NGO Fairtrade Belgium</t>
  </si>
  <si>
    <t>NGO</t>
  </si>
  <si>
    <t>NGO Belgian undefined</t>
  </si>
  <si>
    <t>KOMYUNITI</t>
  </si>
  <si>
    <t>NGO CONSORT. KOMYUNITI</t>
  </si>
  <si>
    <t>Abbal co</t>
  </si>
  <si>
    <t>NGO CONSORT. 6 Novembre</t>
  </si>
  <si>
    <t>IDEES</t>
  </si>
  <si>
    <t>NGO IDEES - IDEES</t>
  </si>
  <si>
    <t>NGO Association Protestante Evangélique de Solidairté à la Coopération - APEC</t>
  </si>
  <si>
    <t>BINDTEKEN</t>
  </si>
  <si>
    <t>NGO CONSORT. Bindteken</t>
  </si>
  <si>
    <t>NGO Croix-Rouge de Belgique, Communauté francophone - Activités internationales</t>
  </si>
  <si>
    <t>Part. libéral Dév.</t>
  </si>
  <si>
    <t>NGO CONSORT. Partenaire Libéral pour le Développement</t>
  </si>
  <si>
    <t>AFNS</t>
  </si>
  <si>
    <t>NGO Actions/formations Nord-Sud - AFNS</t>
  </si>
  <si>
    <t>UMUBANO</t>
  </si>
  <si>
    <t>NGO Vlaams-Rwandese Vereniging UMUBANO - UMUBANO</t>
  </si>
  <si>
    <t>Petits Pas</t>
  </si>
  <si>
    <t>NGO Petits Pas</t>
  </si>
  <si>
    <t>RVDAGE-B</t>
  </si>
  <si>
    <t>NGO Conseil des Communautés africaines en Belgique et en Europe - CCAE-B/RVDAG-B</t>
  </si>
  <si>
    <t>NGO Miel Maya Honing</t>
  </si>
  <si>
    <t>NGO Défi Belgique Afrique</t>
  </si>
  <si>
    <t>ISF</t>
  </si>
  <si>
    <t>NGO Ingénieurs Assistance Internationale - Ingénieurs sans Frontières - ISF</t>
  </si>
  <si>
    <t>Chaka co</t>
  </si>
  <si>
    <t>NGO CONSORT. CHAKA  (ADG Gembloux - CODEART - ISF) - 1968710</t>
  </si>
  <si>
    <t>Juste Terre co</t>
  </si>
  <si>
    <t>NGO CONSORT. Juste Terre</t>
  </si>
  <si>
    <t>BOLO co</t>
  </si>
  <si>
    <t>NGO CONSORT. BOLO (Solidagro/Bevrijde Wereld, Coron, Wereldschool)</t>
  </si>
  <si>
    <t>ADRA-CE</t>
  </si>
  <si>
    <t>NGO Adventist Development and Relief Agency - ADRA-CE</t>
  </si>
  <si>
    <t>Colophon</t>
  </si>
  <si>
    <t>NGO Colophon - Colophon</t>
  </si>
  <si>
    <t>CODEART</t>
  </si>
  <si>
    <t>NGO Coopération au Développement de l'Artisanat - CODEART</t>
  </si>
  <si>
    <t>MEDEVUC</t>
  </si>
  <si>
    <t>NGO Médecine et Développement UCL - MEDEVUC</t>
  </si>
  <si>
    <t>SEL</t>
  </si>
  <si>
    <t>NGO SEL - Projets - SEL</t>
  </si>
  <si>
    <t>Cemuvo-J</t>
  </si>
  <si>
    <t>NGO Centrum voor Mundiale Vorming-Jongeren : Cemuvo-Jongeren - Cemuvo-J</t>
  </si>
  <si>
    <t>NOE</t>
  </si>
  <si>
    <t>NGO Netwerk voor OntwikkelingsEducatie - NOE</t>
  </si>
  <si>
    <t>Welcom</t>
  </si>
  <si>
    <t>NGO Welcom - Welcom</t>
  </si>
  <si>
    <t>KUL</t>
  </si>
  <si>
    <t>NGO Katholieke Universiteit te Leuven - KUL</t>
  </si>
  <si>
    <t>Felix</t>
  </si>
  <si>
    <t>NGO Felixfonds - Felix</t>
  </si>
  <si>
    <t>Incofin</t>
  </si>
  <si>
    <t>NGO CPP Incofin - Incofin</t>
  </si>
  <si>
    <t>NGO DJAPO</t>
  </si>
  <si>
    <t>AvsF</t>
  </si>
  <si>
    <t>NGO Avocats sans frontières</t>
  </si>
  <si>
    <t>NGO RCN J et D</t>
  </si>
  <si>
    <t>NGO RCN Justice &amp; Démocratie</t>
  </si>
  <si>
    <t>APOPO</t>
  </si>
  <si>
    <t>NGO APOPO (Anti-persoonsmijnen Ontmijnende ProductOntwikkeling)</t>
  </si>
  <si>
    <t>FIAN Belgium</t>
  </si>
  <si>
    <t>NGO FIAN Belgium (FoodFirst Information and Action Network)</t>
  </si>
  <si>
    <t>DYN</t>
  </si>
  <si>
    <t>NGO Dynamo International</t>
  </si>
  <si>
    <t>NGO ADGembloux</t>
  </si>
  <si>
    <t>GROUPE ONE</t>
  </si>
  <si>
    <t>NGO GROUPE ONE</t>
  </si>
  <si>
    <t>NGO GEOMOUN</t>
  </si>
  <si>
    <t>WWF B</t>
  </si>
  <si>
    <t>NGO WWF Belgium</t>
  </si>
  <si>
    <t>Oxfam WW</t>
  </si>
  <si>
    <t>NGO Oxfam Wereldwinkels</t>
  </si>
  <si>
    <t>CNCD 11.11.11</t>
  </si>
  <si>
    <t>NGO CNCD 11.11.11. Centre National de Coopération au Développement</t>
  </si>
  <si>
    <t>NGO CSA Collectif Stratégies Alimentaires</t>
  </si>
  <si>
    <t>NGO Echos Communication</t>
  </si>
  <si>
    <t>NGO Handicap International Belgium</t>
  </si>
  <si>
    <t>MSFem</t>
  </si>
  <si>
    <t>NGO Le Monde selon les femmes</t>
  </si>
  <si>
    <t>NGO PROTOS Projectgroep voor Technische Ontwikkelingssamenwerking</t>
  </si>
  <si>
    <t>SOSVE</t>
  </si>
  <si>
    <t>NGO SOS Villages d'Enfants Belgique</t>
  </si>
  <si>
    <t>PLAN BELGIUM</t>
  </si>
  <si>
    <t>NGO PLAN BELGIUM</t>
  </si>
  <si>
    <t>Light f. World</t>
  </si>
  <si>
    <t>NGO Light for the World</t>
  </si>
  <si>
    <t>Groenhart</t>
  </si>
  <si>
    <t>NGO BOS+ (ex Groenhart//BOS+tropen)</t>
  </si>
  <si>
    <t>NGO Viva Africa</t>
  </si>
  <si>
    <t>CDE</t>
  </si>
  <si>
    <t>NGO Chaîne de l'Espoir (Keten van Hoop)</t>
  </si>
  <si>
    <t>LHAC</t>
  </si>
  <si>
    <t>NGO Laïcité et Humanisme en Afrique Centrale (LHAC)</t>
  </si>
  <si>
    <t>Gresea</t>
  </si>
  <si>
    <t>NGO Gresea Groupe de Recherche pour une Stratégie Economique Alternative</t>
  </si>
  <si>
    <t>ADA ZOA</t>
  </si>
  <si>
    <t>NGO ADA ZOA Auto-Développement Afrique</t>
  </si>
  <si>
    <t>ADPM</t>
  </si>
  <si>
    <t>NGO ADPM Action Développement Parrainages Mondiaux</t>
  </si>
  <si>
    <t>Cunina</t>
  </si>
  <si>
    <t>NGO Cunina</t>
  </si>
  <si>
    <t>Glob Sol</t>
  </si>
  <si>
    <t xml:space="preserve"> NGO Globalize Solidarity</t>
  </si>
  <si>
    <t>23000</t>
  </si>
  <si>
    <t>CSO local CSO</t>
  </si>
  <si>
    <t xml:space="preserve">Developing country-based NGO </t>
  </si>
  <si>
    <t>local NGO</t>
  </si>
  <si>
    <t>NGO local in recipient country</t>
  </si>
  <si>
    <t>21000</t>
  </si>
  <si>
    <t>CSO INTERNATIONAL NGO</t>
  </si>
  <si>
    <t>INTERNATIONAL NGO</t>
  </si>
  <si>
    <t>21023</t>
  </si>
  <si>
    <t>IPPF</t>
  </si>
  <si>
    <t>INGO IPPF - International Planned Parenthood Federation</t>
  </si>
  <si>
    <t>21016</t>
  </si>
  <si>
    <t>ICRC</t>
  </si>
  <si>
    <t>INGO International Committee of the Red Cross ICRC - ICRC - PRT</t>
  </si>
  <si>
    <t>NGO INTERNAT.</t>
  </si>
  <si>
    <t>INGO  INTERNATIONAL undetermined - NGO INTERNAT.</t>
  </si>
  <si>
    <t>21054</t>
  </si>
  <si>
    <t>LPI</t>
  </si>
  <si>
    <t>INGO Life and Peace Institute</t>
  </si>
  <si>
    <t>21057</t>
  </si>
  <si>
    <t>ICTJ</t>
  </si>
  <si>
    <t>INGO International Centre for Transitional Justice (ICTJ)</t>
  </si>
  <si>
    <t>21042</t>
  </si>
  <si>
    <t>Interpeace</t>
  </si>
  <si>
    <t>INGO International Peacebuilding Alliance - Interpeace (ex-WSP-international)</t>
  </si>
  <si>
    <t>21034</t>
  </si>
  <si>
    <t>Union</t>
  </si>
  <si>
    <t>INGO International Union Against Tuberculosis and Lung Disease</t>
  </si>
  <si>
    <t>21018</t>
  </si>
  <si>
    <t>IFRCRCS</t>
  </si>
  <si>
    <t>International Federation of Red Cross and Red Crescent Societies</t>
  </si>
  <si>
    <t>21506</t>
  </si>
  <si>
    <t>IRC</t>
  </si>
  <si>
    <t>International Rescue Committee (IRC) ONG US</t>
  </si>
  <si>
    <t>21505</t>
  </si>
  <si>
    <t>Save t. Children</t>
  </si>
  <si>
    <t>Save the Children</t>
  </si>
  <si>
    <t>CSO BE instit actors</t>
  </si>
  <si>
    <t>VVOB - Vlaamse Vereniging voor Ontwikkelingssamenwerking en technische Bijstand</t>
  </si>
  <si>
    <t>UBG-UVB</t>
  </si>
  <si>
    <t>UNION VILLES BELGES  - UVB/UBG</t>
  </si>
  <si>
    <t>Vereniging van Vlaamse Steden en Gemeenten - VVSG</t>
  </si>
  <si>
    <t>UVCB _ BXL</t>
  </si>
  <si>
    <t>Association de la Ville et des Communes de la Région BXL-Capitale - AVCB</t>
  </si>
  <si>
    <t>51000</t>
  </si>
  <si>
    <t>VLIR-UOS</t>
  </si>
  <si>
    <t>VLIR-UOS - Vlaamse Interuniversitaire Raad - Flemish Interuniversity Council</t>
  </si>
  <si>
    <t>ARES - Académie de Recherche et d’Enseignement supérieur</t>
  </si>
  <si>
    <t>APEFE - Association pour la Promotion de l'Education et de la Formation à l'Etranger - APEFE</t>
  </si>
  <si>
    <t>UVCB _ WALL</t>
  </si>
  <si>
    <t>Union des Villes et Communes de Wallonie - UVCW</t>
  </si>
  <si>
    <t>IMT ANVERS</t>
  </si>
  <si>
    <t>ITM Institute for Tropical Medicine ANTWERPEN - ANVERS</t>
  </si>
  <si>
    <t>Fiabel</t>
  </si>
  <si>
    <t>Federation of Belgian Institutional Actors</t>
  </si>
  <si>
    <t>CSO BE non-NGO</t>
  </si>
  <si>
    <t>YWCA</t>
  </si>
  <si>
    <t>Young Women's Christian Associaton - YWCA - IVCA - YWCA</t>
  </si>
  <si>
    <t>COLL VR/F</t>
  </si>
  <si>
    <t>COLLECTIEF VROUWEN / COLLECTIF FEMMES - COLL VR/F</t>
  </si>
  <si>
    <t>SYNDIC BIS-MIS</t>
  </si>
  <si>
    <t>INDIR BELG onbep</t>
  </si>
  <si>
    <t>INDIRECT BELGIUM general/not specified</t>
  </si>
  <si>
    <t>OCIV</t>
  </si>
  <si>
    <t>OCIV - OverlegCentrum voor Integratie van Vluchtelingen - Vluchtelingenwerk Vlaanderen - OCIV</t>
  </si>
  <si>
    <t>EBAC</t>
  </si>
  <si>
    <t>EBAC Asbl  Ecoles à programme belge en Afrique Centrale - EBAC</t>
  </si>
  <si>
    <t>SYNDIC IIAV</t>
  </si>
  <si>
    <t>SYNDIC IIAV - SYNDIC IIAV</t>
  </si>
  <si>
    <t>MISSION</t>
  </si>
  <si>
    <t>Missionnaries</t>
  </si>
  <si>
    <t>SYNDIC IFSI</t>
  </si>
  <si>
    <t>SYNDIC IFSI - SYNDIC IFSI</t>
  </si>
  <si>
    <t>KB</t>
  </si>
  <si>
    <t>Association Roi Baudoin</t>
  </si>
  <si>
    <t>Maison Afr</t>
  </si>
  <si>
    <t>Maison Africaine-Bruxelles</t>
  </si>
  <si>
    <t>ENTRAIDE</t>
  </si>
  <si>
    <t>Entraide Educ. &amp; Soc-Bruxelles</t>
  </si>
  <si>
    <t>PLACET</t>
  </si>
  <si>
    <t>Centre Placet-L.L.Neuve</t>
  </si>
  <si>
    <t>FOYER</t>
  </si>
  <si>
    <t>Foyer Intern. des Etudiants-Liège</t>
  </si>
  <si>
    <t>Maison Gembloux</t>
  </si>
  <si>
    <t>Maison Internationale-Gembloux</t>
  </si>
  <si>
    <t>Maison Mons</t>
  </si>
  <si>
    <t>Maison Internationale-Mons</t>
  </si>
  <si>
    <t>Maison Arlon</t>
  </si>
  <si>
    <t>Maison des Etudiants- Arlon</t>
  </si>
  <si>
    <t>CACEAC</t>
  </si>
  <si>
    <t>Centre d'Assistance Culturel aux Etudiants Africains-Charleroi</t>
  </si>
  <si>
    <t>Maison Tournai</t>
  </si>
  <si>
    <t>Maison Internationale-Tournai</t>
  </si>
  <si>
    <t>SEUL</t>
  </si>
  <si>
    <t>Service Européen des Universitaires Latino-Américains-Bruxelles</t>
  </si>
  <si>
    <t>Tehuis Antwerpen</t>
  </si>
  <si>
    <t>Internationaal Tehuis-Antwerpen</t>
  </si>
  <si>
    <t>VESALIUS</t>
  </si>
  <si>
    <t>Home Vesalius-Leuven</t>
  </si>
  <si>
    <t>OBSG</t>
  </si>
  <si>
    <t>Ontmoeting Buitenlandse Studenten Gent</t>
  </si>
  <si>
    <t>Tehuis VUB</t>
  </si>
  <si>
    <t>Internationaal Tehuis Vrije Universiteit Brussel</t>
  </si>
  <si>
    <t>HEMPTINNE</t>
  </si>
  <si>
    <t>Fonds Hemptinne Club Van Eyck</t>
  </si>
  <si>
    <t>Amnesty B</t>
  </si>
  <si>
    <t>Amnesty International Belgian division</t>
  </si>
  <si>
    <t>CEFOP</t>
  </si>
  <si>
    <t>Centre d'étude et de formation pluridisciplinaire CEFOP</t>
  </si>
  <si>
    <t>intern hous</t>
  </si>
  <si>
    <t>international house Brussels</t>
  </si>
  <si>
    <t>FF  d'amour Mons</t>
  </si>
  <si>
    <t>FF Festival du film d'amour - Mons</t>
  </si>
  <si>
    <t>FF Open Doek</t>
  </si>
  <si>
    <t>FF Filmfestival Open Doek Turnhout</t>
  </si>
  <si>
    <t>FF Cinema Novo</t>
  </si>
  <si>
    <t>FF Filmfestival Cinema Novo  Brugge</t>
  </si>
  <si>
    <t>FF Afrika-Leuven</t>
  </si>
  <si>
    <t>FF Afrika filmfestival Leuven</t>
  </si>
  <si>
    <t>FF Cinémamed</t>
  </si>
  <si>
    <t>FF Cinéma Méditerranéen BXL</t>
  </si>
  <si>
    <t>FF Imagifilms</t>
  </si>
  <si>
    <t>FF Film Arabe BXL</t>
  </si>
  <si>
    <t>FF FFIF Namur</t>
  </si>
  <si>
    <t>FF Film francophone Namur</t>
  </si>
  <si>
    <t>NPI Globelink</t>
  </si>
  <si>
    <t>NPI Mundiaal</t>
  </si>
  <si>
    <t>VZW ZPH</t>
  </si>
  <si>
    <t>NPI Zuiderpershuis</t>
  </si>
  <si>
    <t>NPI TransMission</t>
  </si>
  <si>
    <t>NPI CAP SANTE</t>
  </si>
  <si>
    <t>NPI Zig-Zag</t>
  </si>
  <si>
    <t>Benelux Afro Center Asbl - BAC</t>
  </si>
  <si>
    <t>Intern. CSO</t>
  </si>
  <si>
    <t>International civil society undetermined</t>
  </si>
  <si>
    <t>UNMS</t>
  </si>
  <si>
    <t>Health Insurance:UNMS - Union Nationale des Mutualités Socialistes</t>
  </si>
  <si>
    <t>UNML</t>
  </si>
  <si>
    <t>Health Insurance: UNML - Union Nationale des Mutualités Libérales</t>
  </si>
  <si>
    <t>ANMC</t>
  </si>
  <si>
    <t>Health Insurance: ANMC – Alliance Nationale des Mutualités Chrétiennes</t>
  </si>
  <si>
    <t>Close the Gap vzw</t>
  </si>
  <si>
    <t>30000</t>
  </si>
  <si>
    <t>PPPs/Networks</t>
  </si>
  <si>
    <t>31000</t>
  </si>
  <si>
    <t>PPPs/Networks: PPP</t>
  </si>
  <si>
    <t>Public-Private Partnership (PPP)</t>
  </si>
  <si>
    <t>BIO</t>
  </si>
  <si>
    <t>BIO - Belgian Investment Company for Developing Countries - BIO</t>
  </si>
  <si>
    <t>PPP</t>
  </si>
  <si>
    <t>PPP Public-private partnership OTHERS</t>
  </si>
  <si>
    <t>30006</t>
  </si>
  <si>
    <t>IPM</t>
  </si>
  <si>
    <t>International Partnership for Microbicides (IPM)</t>
  </si>
  <si>
    <t>32000</t>
  </si>
  <si>
    <t>PPPs/Networks: network</t>
  </si>
  <si>
    <t>Network</t>
  </si>
  <si>
    <t>Network undetermined</t>
  </si>
  <si>
    <t>MOPAN</t>
  </si>
  <si>
    <t>Multilateral Organisation Performance Assessment Network (MOPAN)</t>
  </si>
  <si>
    <t>21043</t>
  </si>
  <si>
    <t>AWEPA</t>
  </si>
  <si>
    <t>INGO European Parliamentarians for Africa (AWEPA)</t>
  </si>
  <si>
    <t>31004</t>
  </si>
  <si>
    <t>EITI</t>
  </si>
  <si>
    <t>Extractive Industries Transparency Initiative  (EITI)</t>
  </si>
  <si>
    <t>40000</t>
  </si>
  <si>
    <t>Multilaterals</t>
  </si>
  <si>
    <t>41000</t>
  </si>
  <si>
    <t>Multi: UN</t>
  </si>
  <si>
    <t>United Nations agency, fund or commission (UN)</t>
  </si>
  <si>
    <t>41125</t>
  </si>
  <si>
    <t>UNITAR</t>
  </si>
  <si>
    <t>UN Institute for Training and Research UNITAR_UNITAR - UNITAR</t>
  </si>
  <si>
    <t>41111</t>
  </si>
  <si>
    <t>UNCDF</t>
  </si>
  <si>
    <t>UNCDF -  Capital Development Fund UNCDF_FENU - UNCDF - PRT</t>
  </si>
  <si>
    <t>41303</t>
  </si>
  <si>
    <t>ITU</t>
  </si>
  <si>
    <t>UN International Telecommunications Union  - earmarked funds ITU_UIT - ITU</t>
  </si>
  <si>
    <t>41102</t>
  </si>
  <si>
    <t>DLCO-EA</t>
  </si>
  <si>
    <t>UN Desert Locust Control Organisation for Eastern Africa DLCO-EA_OLCP-EA - DLCO-EA</t>
  </si>
  <si>
    <t>41110</t>
  </si>
  <si>
    <t>UNAIDS</t>
  </si>
  <si>
    <t>UN Programme on HIV/AIDS UNAIDS_ONUSIDA - UNAIDS - PRT</t>
  </si>
  <si>
    <t>41316</t>
  </si>
  <si>
    <t>UNFCCC</t>
  </si>
  <si>
    <t>UN framework Convention on Climate Change UNFCCC_CCNUCC - UNFCCC</t>
  </si>
  <si>
    <t>41106</t>
  </si>
  <si>
    <t>ESCAP</t>
  </si>
  <si>
    <t>UN Economic and Social Commission for Asia and the Pacific ESCAP_CESAP - ESCAP</t>
  </si>
  <si>
    <t>41309</t>
  </si>
  <si>
    <t>WMO</t>
  </si>
  <si>
    <t>UN  World Meteorological Organisation - earmarked funds WMO_OMM - WMO</t>
  </si>
  <si>
    <t>41101</t>
  </si>
  <si>
    <t>CCD</t>
  </si>
  <si>
    <t>UN Convention to Combat Desertification CCD_CLD - CCD</t>
  </si>
  <si>
    <t>UN OTHERS</t>
  </si>
  <si>
    <t>UN OTHERS - UNITED NATIONS Agencies, earmarked Funds and Commissions ANDEREN_AUTRES - UN OTHERS</t>
  </si>
  <si>
    <t>41103</t>
  </si>
  <si>
    <t>ECA</t>
  </si>
  <si>
    <t>UN Economic Commission for Africa ECA_CEA - ECA</t>
  </si>
  <si>
    <t>41119</t>
  </si>
  <si>
    <t>UNFPA</t>
  </si>
  <si>
    <t>UN Population Fund UNFPA_FNUAP - PRT</t>
  </si>
  <si>
    <t>41135</t>
  </si>
  <si>
    <t>UNV</t>
  </si>
  <si>
    <t>UN Volunteers UNV-VNU</t>
  </si>
  <si>
    <t>41108</t>
  </si>
  <si>
    <t>IFAD</t>
  </si>
  <si>
    <t>UN International Fund for Agricultural Development IFAD_FIDA - IFAD</t>
  </si>
  <si>
    <t>41120</t>
  </si>
  <si>
    <t>HABITAT UNPHS</t>
  </si>
  <si>
    <t>UN HABITAT UNPHS -  Centre for Human Settlements HABITAT UNPHS_HABITAT - HABITAT UNPHS</t>
  </si>
  <si>
    <t>41301</t>
  </si>
  <si>
    <t>FAO</t>
  </si>
  <si>
    <t>UN Food and Agricultural Organisation - earmarked funds FAO_FAO - FAO - PRT</t>
  </si>
  <si>
    <t>41121</t>
  </si>
  <si>
    <t>UNHCR</t>
  </si>
  <si>
    <t>UN Office of the  High Commissioner for Refugees UNHCR_HCR - UNHCR - PRT</t>
  </si>
  <si>
    <t>41307</t>
  </si>
  <si>
    <t>WHO</t>
  </si>
  <si>
    <t>UN World Health Organisation - earmarked funds WHO_OMS - WHO - PRT</t>
  </si>
  <si>
    <t>41123</t>
  </si>
  <si>
    <t>UNIDO</t>
  </si>
  <si>
    <t>UN UNIDO Industrial Development Organisation</t>
  </si>
  <si>
    <t>41140</t>
  </si>
  <si>
    <t>WFP</t>
  </si>
  <si>
    <t>UN World Food Programme WFP_PAM - WFP - PRT</t>
  </si>
  <si>
    <t>41114</t>
  </si>
  <si>
    <t>UNDP</t>
  </si>
  <si>
    <t>UN UNDP -  Development Programme - PRT</t>
  </si>
  <si>
    <t>41304</t>
  </si>
  <si>
    <t>UNESCO</t>
  </si>
  <si>
    <t>UN Educational, Scientific and Cultural Organisation - earmarked funds UNESCO_UNESCO - UNESCO - PRT</t>
  </si>
  <si>
    <t>41122</t>
  </si>
  <si>
    <t>UNICEF</t>
  </si>
  <si>
    <t>UNICEF - Children's Fund - PRT</t>
  </si>
  <si>
    <t>41130</t>
  </si>
  <si>
    <t>UNRWA</t>
  </si>
  <si>
    <t>UN UNRWA -  Relief and Works Agency UNRWA - PRT</t>
  </si>
  <si>
    <t>41112</t>
  </si>
  <si>
    <t>UNCTAD</t>
  </si>
  <si>
    <t>UN Conference on Trade and Development UNCTAD_CNUCED - UNCTAD</t>
  </si>
  <si>
    <t>41116</t>
  </si>
  <si>
    <t>UNEP</t>
  </si>
  <si>
    <t>UN UNEP -  Environment Programme UNEP_PNUE - PRT</t>
  </si>
  <si>
    <t>41127</t>
  </si>
  <si>
    <t>UNOCHA</t>
  </si>
  <si>
    <t>UN UNOCHA -  Office of Co-ordination of Humanitarian Affairs - PRT</t>
  </si>
  <si>
    <t>41306</t>
  </si>
  <si>
    <t>UPU</t>
  </si>
  <si>
    <t>UN Universal Postal Union - earmarked funds UPU_UPU - UPU</t>
  </si>
  <si>
    <t>41128</t>
  </si>
  <si>
    <t>UNODC</t>
  </si>
  <si>
    <t>UN Office on drugs and crime - UNODC/PNUCID</t>
  </si>
  <si>
    <t>41146</t>
  </si>
  <si>
    <t>UNWOMEN</t>
  </si>
  <si>
    <t>UNWOMEN (ex UNIFEM) - PRT</t>
  </si>
  <si>
    <t>41107</t>
  </si>
  <si>
    <t>IAEA-TCF</t>
  </si>
  <si>
    <t>UN  IAEA-TCF - International Atomic Energy Agency-Techn. Coop. Fund</t>
  </si>
  <si>
    <t>41302</t>
  </si>
  <si>
    <t>ILO</t>
  </si>
  <si>
    <t>UN International Labour Organisation  (ILO/IAO/OIT) - PRT</t>
  </si>
  <si>
    <t>51100</t>
  </si>
  <si>
    <t>univ. local</t>
  </si>
  <si>
    <t>Univ. in partner country undetermined</t>
  </si>
  <si>
    <t>41312</t>
  </si>
  <si>
    <t>IAEA</t>
  </si>
  <si>
    <t>UN  IAEA-assessed contr. - International Atomic Energy Agency</t>
  </si>
  <si>
    <t>41311</t>
  </si>
  <si>
    <t>PBF core</t>
  </si>
  <si>
    <t>UN Peacebuilding Fund - Flexible contr. (Window 1</t>
  </si>
  <si>
    <t>41141</t>
  </si>
  <si>
    <t>PBF earmarked</t>
  </si>
  <si>
    <t>UN Peacebuilding Fund (PBF)- earmarked contr. (Window 2)</t>
  </si>
  <si>
    <t>41308</t>
  </si>
  <si>
    <t>WIPO</t>
  </si>
  <si>
    <t>UN  World Intellectual Property Organisation - earmarked funds WIPO</t>
  </si>
  <si>
    <t>41313</t>
  </si>
  <si>
    <t>OHCHR</t>
  </si>
  <si>
    <t>UN OHCHR Office of the High Commissioner for Human Rights - PRT</t>
  </si>
  <si>
    <t>WFP/UNHAS</t>
  </si>
  <si>
    <t>UN WFP - UNHAS Humanitarian Air Service - PRT</t>
  </si>
  <si>
    <t>41310</t>
  </si>
  <si>
    <t>UNDPKO</t>
  </si>
  <si>
    <t>UN Department of Peacekeeping Operations (UNDPKO)</t>
  </si>
  <si>
    <t>41147</t>
  </si>
  <si>
    <t>UNCERF</t>
  </si>
  <si>
    <t>UN OCHA - Central Emergency Response Fund (CERF) - PRT</t>
  </si>
  <si>
    <t>41134</t>
  </si>
  <si>
    <t>UNU</t>
  </si>
  <si>
    <t>UN United Nations University (UNU)</t>
  </si>
  <si>
    <t>ICTR</t>
  </si>
  <si>
    <t>UN International Criminal Tribunal for Rwanda</t>
  </si>
  <si>
    <t>41314</t>
  </si>
  <si>
    <t>UNECE</t>
  </si>
  <si>
    <t>UN United nations Economic Commission for Europe UNECE</t>
  </si>
  <si>
    <t>UNDESA</t>
  </si>
  <si>
    <t>VN UNDESA Department on Social and Economic Affairs</t>
  </si>
  <si>
    <t>41126</t>
  </si>
  <si>
    <t>UNMAS</t>
  </si>
  <si>
    <t>UN Mine Action Service (UNMAS)</t>
  </si>
  <si>
    <t>41305</t>
  </si>
  <si>
    <t>UN</t>
  </si>
  <si>
    <t>UNCBD</t>
  </si>
  <si>
    <t>UNCBD Convention on Biological Diversity</t>
  </si>
  <si>
    <t>WTO</t>
  </si>
  <si>
    <t>UN WTO World Tourism Organisation</t>
  </si>
  <si>
    <t>41317</t>
  </si>
  <si>
    <t>GCF</t>
  </si>
  <si>
    <t>Green Climate Fund (GCF)</t>
  </si>
  <si>
    <t>42000</t>
  </si>
  <si>
    <t>Multi: EU institution</t>
  </si>
  <si>
    <t>European Union Institution (EU)</t>
  </si>
  <si>
    <t>42003</t>
  </si>
  <si>
    <t>EDF</t>
  </si>
  <si>
    <t>European Development Fund -  (EOF/EDF/FED)</t>
  </si>
  <si>
    <t>42004</t>
  </si>
  <si>
    <t>EIB</t>
  </si>
  <si>
    <t>European Investment Bank - EIB</t>
  </si>
  <si>
    <t>99999</t>
  </si>
  <si>
    <t>EC for OA countr</t>
  </si>
  <si>
    <t>European Commission - Budget: Development for OA countries</t>
  </si>
  <si>
    <t>42001</t>
  </si>
  <si>
    <t>EC for ODA count</t>
  </si>
  <si>
    <t>European Commission -  Budget: Development  (not ECHO, not EDF)</t>
  </si>
  <si>
    <t>EU earmarked</t>
  </si>
  <si>
    <t>EU European union earmarked actions</t>
  </si>
  <si>
    <t>FEMIP</t>
  </si>
  <si>
    <t>Facilité Européenne-Méditerannée d'investissement et de partenariat   FEMIP</t>
  </si>
  <si>
    <t>43000</t>
  </si>
  <si>
    <t>Multi: IMF</t>
  </si>
  <si>
    <t>International Monetary Fund (IMF)</t>
  </si>
  <si>
    <t>43002</t>
  </si>
  <si>
    <t>IMF-PRG-HIPC Tr</t>
  </si>
  <si>
    <t>IMF - PRG- HIPC  Poverty Red. and Growth - HIPC Debt Relief Init. Trust F (incl HIPC, ECF, sub-acc)</t>
  </si>
  <si>
    <t>43001</t>
  </si>
  <si>
    <t>IMF - PRG Trust</t>
  </si>
  <si>
    <t>IMF - Poverty Reduction and Growth Trust - IMF - PRGF Trust</t>
  </si>
  <si>
    <t>43003</t>
  </si>
  <si>
    <t>IMF adm acc</t>
  </si>
  <si>
    <t>IMF administered accounts - IMF adm acc</t>
  </si>
  <si>
    <t>IMF Int s accoun</t>
  </si>
  <si>
    <t>IMF Interest susidy account - IMF Int s accoun</t>
  </si>
  <si>
    <t>IMF emergency</t>
  </si>
  <si>
    <t>IMF Emergency Post Conflict Assistance / Natural Disasters</t>
  </si>
  <si>
    <t>43004</t>
  </si>
  <si>
    <t>IMF PRG MDRI</t>
  </si>
  <si>
    <t>IMF - PRG MDRI Multilateral Debt Relief Initiative Trust</t>
  </si>
  <si>
    <t>44000</t>
  </si>
  <si>
    <t>Multi: WB</t>
  </si>
  <si>
    <t>World Bank Group (WB)</t>
  </si>
  <si>
    <t>44001</t>
  </si>
  <si>
    <t>IBRD</t>
  </si>
  <si>
    <t>Worldbank Group: International Bank for Reconstruction and Development - IBRD - PRT</t>
  </si>
  <si>
    <t>44002</t>
  </si>
  <si>
    <t>IDA</t>
  </si>
  <si>
    <t>Worldbank Group: IDA/AID International Development Association - IDA - PRT</t>
  </si>
  <si>
    <t>44003</t>
  </si>
  <si>
    <t>IDA - HIPC</t>
  </si>
  <si>
    <t>Worldbank Group: IDA - Heavily Indebted Poor Countries Debt Initiative Trust Fund - IDA - HIPC - PRT</t>
  </si>
  <si>
    <t>44004</t>
  </si>
  <si>
    <t>IFC</t>
  </si>
  <si>
    <t>IFC International Finance Corporation - IFC</t>
  </si>
  <si>
    <t>44005</t>
  </si>
  <si>
    <t>MIGA</t>
  </si>
  <si>
    <t>MIGA Multilateral Investment Guarantee Agency - MIGA</t>
  </si>
  <si>
    <t>44007</t>
  </si>
  <si>
    <t>IDA - MDRI</t>
  </si>
  <si>
    <t>Worldbank Group: IDA - Multilateral Debt Relief Initiative (MDRI) - PRT</t>
  </si>
  <si>
    <t>45000</t>
  </si>
  <si>
    <t>Multi: WTO</t>
  </si>
  <si>
    <t>World Trade Organisation</t>
  </si>
  <si>
    <t>45001</t>
  </si>
  <si>
    <t>WTO - ITC</t>
  </si>
  <si>
    <t>WTO World Trade Organisation - International Trade Centre - WTO - ITC</t>
  </si>
  <si>
    <t>45002</t>
  </si>
  <si>
    <t>WTO - LAC</t>
  </si>
  <si>
    <t>WTO World Trade Organisation - Law Advisory Centre - WTO - LAC</t>
  </si>
  <si>
    <t>45003</t>
  </si>
  <si>
    <t>WTO - GTFTC</t>
  </si>
  <si>
    <t>WTO World Trade Organisation - Global Trust Fund for WTO Technical Co-operation - WTO - GTFTC</t>
  </si>
  <si>
    <t>WTO - not ODA</t>
  </si>
  <si>
    <t>WTO - World Trade Organisation - part not ODA</t>
  </si>
  <si>
    <t>46000</t>
  </si>
  <si>
    <t>Multi: regional dev. bank</t>
  </si>
  <si>
    <t>Regional Development Bank</t>
  </si>
  <si>
    <t>46005</t>
  </si>
  <si>
    <t>AsDB - Sp.F</t>
  </si>
  <si>
    <t>Asian Development Bank (Special Fund) - AsDB - Sp.F</t>
  </si>
  <si>
    <t>46012</t>
  </si>
  <si>
    <t>IDB</t>
  </si>
  <si>
    <t>Inter-American Development Bank (Ordinary Capital) - IAOB/IADB/BIAD</t>
  </si>
  <si>
    <t>46013</t>
  </si>
  <si>
    <t>Inter-American Development Bank (special Fund) - IDB</t>
  </si>
  <si>
    <t>46002</t>
  </si>
  <si>
    <t>Afr.DB</t>
  </si>
  <si>
    <t>African Development Bank (Ordinary Capital) - Afr.DB</t>
  </si>
  <si>
    <t>46009</t>
  </si>
  <si>
    <t>CDB</t>
  </si>
  <si>
    <t>Caribbean Development Bank - CDB</t>
  </si>
  <si>
    <t>46021</t>
  </si>
  <si>
    <t>WADB</t>
  </si>
  <si>
    <t>West African Development Bank - WADB</t>
  </si>
  <si>
    <t>OTHER BANKS</t>
  </si>
  <si>
    <t>Regional Development Banks - OTHER BANKS</t>
  </si>
  <si>
    <t>46016</t>
  </si>
  <si>
    <t>EBRD</t>
  </si>
  <si>
    <t>European Bank for Reconstruction and Development - core is not ODA</t>
  </si>
  <si>
    <t>46004</t>
  </si>
  <si>
    <t>AsDB</t>
  </si>
  <si>
    <t>Asian Development Bank (Ordinary Capital) - AsDB</t>
  </si>
  <si>
    <t>46003</t>
  </si>
  <si>
    <t>Afr.DB - Sp.F</t>
  </si>
  <si>
    <t>African Development Bank (Special Fund) - Afr.DB - Sp.F</t>
  </si>
  <si>
    <t>46007</t>
  </si>
  <si>
    <t>CABEI</t>
  </si>
  <si>
    <t>Central American Bank for Economic Integration - CABEI</t>
  </si>
  <si>
    <t>46006</t>
  </si>
  <si>
    <t>BSTDB</t>
  </si>
  <si>
    <t>Black Sea Trade and Development Bank (27% ODA) - BSTDB</t>
  </si>
  <si>
    <t>46008</t>
  </si>
  <si>
    <t>CAF</t>
  </si>
  <si>
    <t>Andean Development Corporation - CAF</t>
  </si>
  <si>
    <t>47000</t>
  </si>
  <si>
    <t>Multi: other</t>
  </si>
  <si>
    <t>Other multilateral institution</t>
  </si>
  <si>
    <t>47045</t>
  </si>
  <si>
    <t>GFATM</t>
  </si>
  <si>
    <t>GLOBAL FUND TO FIGHT AIDS TUBERCULOSIS  AND MALARIA - GFATM / FMSTM - GFATM - PRT</t>
  </si>
  <si>
    <t>47009</t>
  </si>
  <si>
    <t>CAMES</t>
  </si>
  <si>
    <t>African and Malagasy Council for Higher Education - CAMES</t>
  </si>
  <si>
    <t>47060</t>
  </si>
  <si>
    <t>IIC</t>
  </si>
  <si>
    <t>International Institute for Cotton - IIC</t>
  </si>
  <si>
    <t>47080</t>
  </si>
  <si>
    <t>OECD</t>
  </si>
  <si>
    <t>OECD (Contributions to special funds for Technical Co-operation Activities Only) - OECD</t>
  </si>
  <si>
    <t>47078</t>
  </si>
  <si>
    <t>Montreal Protoco</t>
  </si>
  <si>
    <t>Trust Fund of the Montreal Protocol on Substances that Deplete the Ozone Layer - Montreal Protoco</t>
  </si>
  <si>
    <t>47044</t>
  </si>
  <si>
    <t>GEF (ODA only)</t>
  </si>
  <si>
    <t>Global Environment Facility (96 % ODA) - GEF</t>
  </si>
  <si>
    <t>47066</t>
  </si>
  <si>
    <t>IOM</t>
  </si>
  <si>
    <t>International Organisation for Migration IOM/IOM - IOM - PRT</t>
  </si>
  <si>
    <t>47015</t>
  </si>
  <si>
    <t>CGIAR (IARC)</t>
  </si>
  <si>
    <t>Consultative Group on International Agricultural Research - CGIAR (IARC) - PRT</t>
  </si>
  <si>
    <t>MULTI_OTHER</t>
  </si>
  <si>
    <t>MULTILATERAL INDETERMINED</t>
  </si>
  <si>
    <t>47077</t>
  </si>
  <si>
    <t>MEKONGRC</t>
  </si>
  <si>
    <t>MEKONG RIVER COMMISSION MRC</t>
  </si>
  <si>
    <t>ICMPD</t>
  </si>
  <si>
    <t>ICMPD International Centre for Migration policy development</t>
  </si>
  <si>
    <t>47131</t>
  </si>
  <si>
    <t>OSCE</t>
  </si>
  <si>
    <t>OSCE - only ODA-earmarked funds may be counted as ODA!!</t>
  </si>
  <si>
    <t>ICLARM</t>
  </si>
  <si>
    <t>ICLARM World Fish Center (ex International Centre for Living Aquatic Resources) - CGIAR - PRT</t>
  </si>
  <si>
    <t>IFPRI</t>
  </si>
  <si>
    <t>IFPRI International Food Policy Research Institute - CGIAR - PRT</t>
  </si>
  <si>
    <t>ISNAR</t>
  </si>
  <si>
    <t>ISNAR International Service for National Agricultural Research</t>
  </si>
  <si>
    <t>47122</t>
  </si>
  <si>
    <t>GAVI</t>
  </si>
  <si>
    <t>GAVI Global Alliance for Vaccines and Immunization</t>
  </si>
  <si>
    <t>47050</t>
  </si>
  <si>
    <t>ICAC</t>
  </si>
  <si>
    <t>International Cotton Advisory Committee - ICAC</t>
  </si>
  <si>
    <t>47123</t>
  </si>
  <si>
    <t>GICHD</t>
  </si>
  <si>
    <t>GICHD Geneva International Centre for Humanitarian Demining  GICHD</t>
  </si>
  <si>
    <t>47073</t>
  </si>
  <si>
    <t>ITTO</t>
  </si>
  <si>
    <t>International Tropical Timber Organisation - ITTO</t>
  </si>
  <si>
    <t>47029</t>
  </si>
  <si>
    <t>CS</t>
  </si>
  <si>
    <t>Club du Sahel</t>
  </si>
  <si>
    <t>47089</t>
  </si>
  <si>
    <t>SADC</t>
  </si>
  <si>
    <t>Southern African Development Community  SADC</t>
  </si>
  <si>
    <t>47128</t>
  </si>
  <si>
    <t>Nordic NDF</t>
  </si>
  <si>
    <t>Nordic Development Fund - NDF</t>
  </si>
  <si>
    <t>47065</t>
  </si>
  <si>
    <t>IOC</t>
  </si>
  <si>
    <t>Intergovernmental Oceanographic Commission IOC</t>
  </si>
  <si>
    <t>47116</t>
  </si>
  <si>
    <t>IF</t>
  </si>
  <si>
    <t>(Enhanced) Integrated Framework for Trade-Related Technical Assistance to Least Developed Countries (IF)</t>
  </si>
  <si>
    <t>47046</t>
  </si>
  <si>
    <t>OIF - IOF</t>
  </si>
  <si>
    <t>International Organisation of the Francophonic (OIF - IOF)</t>
  </si>
  <si>
    <t>47129</t>
  </si>
  <si>
    <t>GEF-LDCF</t>
  </si>
  <si>
    <t>GEF-LDCF Global Environment Facility - Least Developed Countries Fund</t>
  </si>
  <si>
    <t>47130</t>
  </si>
  <si>
    <t>GEF-SCCF</t>
  </si>
  <si>
    <t>GEF-SCCF Global Environment Facility - Special Climate Change Fund</t>
  </si>
  <si>
    <t>47081</t>
  </si>
  <si>
    <t>OECD Dev. C.</t>
  </si>
  <si>
    <t>OECD Development Centre</t>
  </si>
  <si>
    <t>47144</t>
  </si>
  <si>
    <t>IRENA</t>
  </si>
  <si>
    <t>International Renewable Energy Agency (IRENA)</t>
  </si>
  <si>
    <t>47111</t>
  </si>
  <si>
    <t>Adaptation Fund</t>
  </si>
  <si>
    <t>47079</t>
  </si>
  <si>
    <t>OAS</t>
  </si>
  <si>
    <t>Organisation of American States (OAS)</t>
  </si>
  <si>
    <t>47501</t>
  </si>
  <si>
    <t>GPE</t>
  </si>
  <si>
    <t>Global Partnership for Education (GPE)</t>
  </si>
  <si>
    <t>47058</t>
  </si>
  <si>
    <t>IDEA</t>
  </si>
  <si>
    <t>International Institute for Democracy and Electoral Assistance (IDEA)</t>
  </si>
  <si>
    <t>47138</t>
  </si>
  <si>
    <t>Council of Europe</t>
  </si>
  <si>
    <t>47502</t>
  </si>
  <si>
    <t>Global Fund for Disaster Risk Reduction (GFDRR)</t>
  </si>
  <si>
    <t>50000</t>
  </si>
  <si>
    <t>Teaching / Research Institute</t>
  </si>
  <si>
    <t>KMMA TERV</t>
  </si>
  <si>
    <t>Royal Museum for Central Africa in TERVUREN /MRAC/KMMA</t>
  </si>
  <si>
    <t>VL UNIV UG</t>
  </si>
  <si>
    <t>Flemish university - Ghent University</t>
  </si>
  <si>
    <t>VL UNIV VUB</t>
  </si>
  <si>
    <t>Flemish university - VUBrussel</t>
  </si>
  <si>
    <t>VL UNIV KUB</t>
  </si>
  <si>
    <t>Flemish university - KUBrussel</t>
  </si>
  <si>
    <t>UNIV.FR.UCL</t>
  </si>
  <si>
    <t>UNIV FRANCOPH. UCL - UNIV.FR.UCL</t>
  </si>
  <si>
    <t>UNIV.FR.FUNDP</t>
  </si>
  <si>
    <t>UNIV FRANCOPH. FUNDP NAMUR</t>
  </si>
  <si>
    <t>UNIV.FR.FP MONS</t>
  </si>
  <si>
    <t>UNIV FRANCOPH. FP MONS - UNIV.FR.FP MONS</t>
  </si>
  <si>
    <t>UNIV.FR.LUX</t>
  </si>
  <si>
    <t>UNIV FRANCOPH. FONDS LUX - UNIV.FR.LUX</t>
  </si>
  <si>
    <t>47017</t>
  </si>
  <si>
    <t>CIAT</t>
  </si>
  <si>
    <t>CIAT International Centre for Tropical Agriculture - CGIAR - PRT</t>
  </si>
  <si>
    <t>47051</t>
  </si>
  <si>
    <t>ICARDA</t>
  </si>
  <si>
    <t>ICARDA International Centre for Agricultural Research in Dry Areas - CGIAR - PRT</t>
  </si>
  <si>
    <t>47053</t>
  </si>
  <si>
    <t>ICDDR,B</t>
  </si>
  <si>
    <t>International Centre for Diarrhoeal Research, Bangladesh - ICDDR,B</t>
  </si>
  <si>
    <t>47055</t>
  </si>
  <si>
    <t>ICRA</t>
  </si>
  <si>
    <t>ICRA International Centre for Development Oriented Research in Agriculture</t>
  </si>
  <si>
    <t>47021</t>
  </si>
  <si>
    <t>CIP</t>
  </si>
  <si>
    <t>CIP International Potato Centre - CGIAR - PRT</t>
  </si>
  <si>
    <t>47070</t>
  </si>
  <si>
    <t>IRRI</t>
  </si>
  <si>
    <t>IRRI International Rice Research Institute - CGIAR - PRT</t>
  </si>
  <si>
    <t>47063</t>
  </si>
  <si>
    <t>ILRI</t>
  </si>
  <si>
    <t>ILRI International Livestock Research Institute (+ILCA,ILRAD) - CGIAR - PRT</t>
  </si>
  <si>
    <t>47062</t>
  </si>
  <si>
    <t>IITA</t>
  </si>
  <si>
    <t>IITA International Institute of Tropical Agriculture - CGIAR - PRT</t>
  </si>
  <si>
    <t>47056</t>
  </si>
  <si>
    <t>ICRAF</t>
  </si>
  <si>
    <t>ICRAF International Council for Research in Agro-Forestry - CGIAR - PRT</t>
  </si>
  <si>
    <t>IrScN</t>
  </si>
  <si>
    <t>Institut de sciences naturelles (KBIN/ IRSCN)</t>
  </si>
  <si>
    <t>VL UNIV KUL</t>
  </si>
  <si>
    <t>Flemish university - KULeuven</t>
  </si>
  <si>
    <t>UNIV.FR.ULG</t>
  </si>
  <si>
    <t>UNIV FRANCOPH. ULg - UNIV.FR.ULg</t>
  </si>
  <si>
    <t>UNIV BELG onbepa</t>
  </si>
  <si>
    <t>BELGIAN UNIVERSITIES unspecified</t>
  </si>
  <si>
    <t>47018</t>
  </si>
  <si>
    <t>CIFOR</t>
  </si>
  <si>
    <t>CIFOR Centre for International Forestry Research - CGIAR - PRT</t>
  </si>
  <si>
    <t>47069</t>
  </si>
  <si>
    <t>Bioversity</t>
  </si>
  <si>
    <t>Bioversity International ( IPGRI,  INIBAP) - CGIAR - PRT</t>
  </si>
  <si>
    <t>47075</t>
  </si>
  <si>
    <t>IWMI</t>
  </si>
  <si>
    <t>IWMI International Water Management Institute  - CGIAR - PRT</t>
  </si>
  <si>
    <t>ITC</t>
  </si>
  <si>
    <t>ITC International Trypanotolerance Center</t>
  </si>
  <si>
    <t>47057</t>
  </si>
  <si>
    <t>ICRISAT</t>
  </si>
  <si>
    <t>ICRISAT International Crop Research for Semi-Arid Tropics - CGIAR - PRT</t>
  </si>
  <si>
    <t>47101</t>
  </si>
  <si>
    <t>WARDA</t>
  </si>
  <si>
    <t>WARDA Africa Rice Centre (West Africa Rice Development Association) - CGIAR - PRT</t>
  </si>
  <si>
    <t>Wet.instit ONBEP</t>
  </si>
  <si>
    <t>Scientific institute unspecified</t>
  </si>
  <si>
    <t>VL UNIV UA</t>
  </si>
  <si>
    <t>Flemish university - University of Antwerp</t>
  </si>
  <si>
    <t>VL UNIV LUC</t>
  </si>
  <si>
    <t>Flemish university - Hasselt University</t>
  </si>
  <si>
    <t>VL UNIV ONBEPAAL</t>
  </si>
  <si>
    <t>Flemish universities unspecified</t>
  </si>
  <si>
    <t>UNIV.FR.ULB</t>
  </si>
  <si>
    <t>UNIV FRANCOPH. ULB - UNIV.FR.ULB</t>
  </si>
  <si>
    <t>UNIV.FR.FUSAC</t>
  </si>
  <si>
    <t>UNIV FRANCOPH. FUSAGx GEMBLOUX - UNIV.FR.FUSAGx</t>
  </si>
  <si>
    <t>UNIV.FR.FAC ST L</t>
  </si>
  <si>
    <t>UNIV FRANCOPH. FAC ST LOUIS - UNIV.FR.FAC ST L</t>
  </si>
  <si>
    <t>UNIV.FR.FUCAM</t>
  </si>
  <si>
    <t>UNIV FRANCOPH. FUCAM MONS - UNIV.FR.FUCAM</t>
  </si>
  <si>
    <t>UNIV FR onbepaal</t>
  </si>
  <si>
    <t>UNIV FRANCOPH NON DETERM. - UNIV FR onbepaal</t>
  </si>
  <si>
    <t>47020</t>
  </si>
  <si>
    <t>CIMMYT</t>
  </si>
  <si>
    <t>CIMMYT International Maize and Wheat Improvement Center - CGIAR - PRT</t>
  </si>
  <si>
    <t>Royal Institute for International Relations (KIIB/IRRI)</t>
  </si>
  <si>
    <t>CRE-AC</t>
  </si>
  <si>
    <t>Subside au Centre de référence pour l'expertise sur l'Afrique Centrale  (CRE-AC)</t>
  </si>
  <si>
    <t>47071</t>
  </si>
  <si>
    <t>ISTA</t>
  </si>
  <si>
    <t>ISTA International Seed Testing Association</t>
  </si>
  <si>
    <t>52000</t>
  </si>
  <si>
    <t>Other</t>
  </si>
  <si>
    <t>60000</t>
  </si>
  <si>
    <t>Private sector</t>
  </si>
  <si>
    <t>61000</t>
  </si>
  <si>
    <t>Private sector donor country</t>
  </si>
  <si>
    <t>62000</t>
  </si>
  <si>
    <t>Private sector partner country</t>
  </si>
  <si>
    <t>62002</t>
  </si>
  <si>
    <t>Joint-venture in partner country</t>
  </si>
  <si>
    <t>longdes</t>
  </si>
  <si>
    <t>NGO Service civil international - SCI/VIA - 1968110</t>
  </si>
  <si>
    <t>NGO Coprogram, Vlaamse Federatie van NGO's voor ontwikkelingssamenwerking - COPROGRA</t>
  </si>
  <si>
    <t>Column2</t>
  </si>
  <si>
    <t>id</t>
  </si>
  <si>
    <t>ID</t>
  </si>
  <si>
    <t>check</t>
  </si>
  <si>
    <t>-</t>
  </si>
  <si>
    <t xml:space="preserve"> WORLDWIDE / UNSPECIFIED COUNTRY / BELGIUM</t>
  </si>
  <si>
    <t>Burundi</t>
  </si>
  <si>
    <t>CONGO (REP.)</t>
  </si>
  <si>
    <t>AFRICA  CONTINENT - Regional, multi- or unspecified country</t>
  </si>
  <si>
    <t>ASIA - SOUTH AREA - Regional, multi- or unspecified country</t>
  </si>
  <si>
    <t>AMERICA - SOUTH AREA - Regional, multi- or unspecified country</t>
  </si>
  <si>
    <t>AFRICA - CENTRAL AREA - Regional, multi- or unspecified country</t>
  </si>
  <si>
    <t>AFRICA - WEST AREA - Regional, multi- or unspecified country</t>
  </si>
  <si>
    <t>ASIA  CONTINENT - Regional, multi- or unspecified country</t>
  </si>
  <si>
    <t>short</t>
  </si>
  <si>
    <t>MRAC</t>
  </si>
  <si>
    <t>Ctry</t>
  </si>
  <si>
    <t>Column3</t>
  </si>
  <si>
    <t>COUNTRY_ID</t>
  </si>
  <si>
    <t>LABEL</t>
  </si>
  <si>
    <t>LABEL_FR</t>
  </si>
  <si>
    <t>LABEL_NL</t>
  </si>
  <si>
    <t>LABEL_EN</t>
  </si>
  <si>
    <t>CODE_ISO</t>
  </si>
  <si>
    <t>CODE_CAD</t>
  </si>
  <si>
    <t>CODE_ISO2</t>
  </si>
  <si>
    <t>TANGANYIKA</t>
  </si>
  <si>
    <t>N</t>
  </si>
  <si>
    <t>YUGOSLAVIA</t>
  </si>
  <si>
    <t>YOUGOSLAVIE</t>
  </si>
  <si>
    <t>JOEGOSLAVIË</t>
  </si>
  <si>
    <t>YOU</t>
  </si>
  <si>
    <t>FRANCE</t>
  </si>
  <si>
    <t>FRANKRIJK</t>
  </si>
  <si>
    <t>FRA</t>
  </si>
  <si>
    <t xml:space="preserve">  </t>
  </si>
  <si>
    <t>MALTA</t>
  </si>
  <si>
    <t>MALTE</t>
  </si>
  <si>
    <t>MLT</t>
  </si>
  <si>
    <t>MT</t>
  </si>
  <si>
    <t>KOREA, SOUTH</t>
  </si>
  <si>
    <t>CORÉE DU SUD</t>
  </si>
  <si>
    <t>KOREA (ZUID)</t>
  </si>
  <si>
    <t>KOR</t>
  </si>
  <si>
    <t>742</t>
  </si>
  <si>
    <t>CHINE (REP. POPULAIRE)</t>
  </si>
  <si>
    <t>CHINA (VOLKSREPUBLIEK)</t>
  </si>
  <si>
    <t>CHN</t>
  </si>
  <si>
    <t>730</t>
  </si>
  <si>
    <t>ODA</t>
  </si>
  <si>
    <t>CN</t>
  </si>
  <si>
    <t>IRAQ</t>
  </si>
  <si>
    <t>IRAK</t>
  </si>
  <si>
    <t>IRQ</t>
  </si>
  <si>
    <t>543</t>
  </si>
  <si>
    <t>IQ</t>
  </si>
  <si>
    <t>MAURITIUS</t>
  </si>
  <si>
    <t>MAURICE</t>
  </si>
  <si>
    <t>MUS</t>
  </si>
  <si>
    <t>257</t>
  </si>
  <si>
    <t>MU</t>
  </si>
  <si>
    <t>RWA</t>
  </si>
  <si>
    <t>266</t>
  </si>
  <si>
    <t>RW</t>
  </si>
  <si>
    <t>GUINEA BISSAU</t>
  </si>
  <si>
    <t>GUINÉE-BISSAU</t>
  </si>
  <si>
    <t>GUINEE-BISSAU</t>
  </si>
  <si>
    <t>GNB</t>
  </si>
  <si>
    <t>244</t>
  </si>
  <si>
    <t>GW</t>
  </si>
  <si>
    <t>ALGERIA</t>
  </si>
  <si>
    <t>ALGÉRIE</t>
  </si>
  <si>
    <t>ALGERIJE</t>
  </si>
  <si>
    <t>DZA</t>
  </si>
  <si>
    <t>130</t>
  </si>
  <si>
    <t>DZ</t>
  </si>
  <si>
    <t>GRENADA</t>
  </si>
  <si>
    <t>GRENADE</t>
  </si>
  <si>
    <t>GRD</t>
  </si>
  <si>
    <t>381</t>
  </si>
  <si>
    <t>GD</t>
  </si>
  <si>
    <t>COL</t>
  </si>
  <si>
    <t>437</t>
  </si>
  <si>
    <t>CO</t>
  </si>
  <si>
    <t>ARMENIA</t>
  </si>
  <si>
    <t>ARMÉNIE</t>
  </si>
  <si>
    <t>ARMENIE</t>
  </si>
  <si>
    <t>ARM</t>
  </si>
  <si>
    <t>610</t>
  </si>
  <si>
    <t>AM</t>
  </si>
  <si>
    <t>ESTONIA</t>
  </si>
  <si>
    <t>ESTONIE</t>
  </si>
  <si>
    <t>ESTLAND</t>
  </si>
  <si>
    <t>EST</t>
  </si>
  <si>
    <t>082</t>
  </si>
  <si>
    <t>EE</t>
  </si>
  <si>
    <t>U.S.S.R.</t>
  </si>
  <si>
    <t>U.R.S.S.</t>
  </si>
  <si>
    <t>CONGO-BRAZZAVILLE</t>
  </si>
  <si>
    <t>COG</t>
  </si>
  <si>
    <t>CG</t>
  </si>
  <si>
    <t>TAIWAN</t>
  </si>
  <si>
    <t>TWN</t>
  </si>
  <si>
    <t>VIRGIN IS, USA</t>
  </si>
  <si>
    <t>VIERGES(ILES) USA</t>
  </si>
  <si>
    <t>MAAGDEN (EIL.) USA</t>
  </si>
  <si>
    <t>VIR</t>
  </si>
  <si>
    <t>388</t>
  </si>
  <si>
    <t>FALKLAND ISLANDS</t>
  </si>
  <si>
    <t>FALKLAND(ILES)</t>
  </si>
  <si>
    <t>FALKLAND(EIL.)</t>
  </si>
  <si>
    <t>FLK</t>
  </si>
  <si>
    <t>JERUSALEM</t>
  </si>
  <si>
    <t>JÉRUSALEM</t>
  </si>
  <si>
    <t>ALBANIA</t>
  </si>
  <si>
    <t>ALBANIE</t>
  </si>
  <si>
    <t>ALB</t>
  </si>
  <si>
    <t>071</t>
  </si>
  <si>
    <t>AL</t>
  </si>
  <si>
    <t>MALDIVE</t>
  </si>
  <si>
    <t>MALDIVES</t>
  </si>
  <si>
    <t>MALEDIVEN</t>
  </si>
  <si>
    <t>MDV</t>
  </si>
  <si>
    <t>655</t>
  </si>
  <si>
    <t>MV</t>
  </si>
  <si>
    <t>EQUATORIAL GUINEA</t>
  </si>
  <si>
    <t>GUINÉE ÉQUATORIALE</t>
  </si>
  <si>
    <t>EQUATORIAAL GUINEA</t>
  </si>
  <si>
    <t>GNQ</t>
  </si>
  <si>
    <t>245</t>
  </si>
  <si>
    <t>GQ</t>
  </si>
  <si>
    <t>TUVALU</t>
  </si>
  <si>
    <t>TUV</t>
  </si>
  <si>
    <t>872</t>
  </si>
  <si>
    <t>BELARUS</t>
  </si>
  <si>
    <t>BLR</t>
  </si>
  <si>
    <t>086</t>
  </si>
  <si>
    <t>BY</t>
  </si>
  <si>
    <t>UKRAINE</t>
  </si>
  <si>
    <t>OEKRAINE</t>
  </si>
  <si>
    <t>UKR</t>
  </si>
  <si>
    <t>085</t>
  </si>
  <si>
    <t>UA</t>
  </si>
  <si>
    <t>GUADELOUPE</t>
  </si>
  <si>
    <t>GLP</t>
  </si>
  <si>
    <t>GP</t>
  </si>
  <si>
    <t>ANTIGUA</t>
  </si>
  <si>
    <t>ANTIGUA ET BARBUDA</t>
  </si>
  <si>
    <t>ATG</t>
  </si>
  <si>
    <t>377</t>
  </si>
  <si>
    <t>AG</t>
  </si>
  <si>
    <t>TURKMENISTAN</t>
  </si>
  <si>
    <t>TKM</t>
  </si>
  <si>
    <t>616</t>
  </si>
  <si>
    <t>TM</t>
  </si>
  <si>
    <t>GERMANY</t>
  </si>
  <si>
    <t>ALLEMAGNE</t>
  </si>
  <si>
    <t>DUITSLAND</t>
  </si>
  <si>
    <t>DEU</t>
  </si>
  <si>
    <t>DE</t>
  </si>
  <si>
    <t>ALLEMAGNE DE L'EST</t>
  </si>
  <si>
    <t>OOST-DUITSLAND</t>
  </si>
  <si>
    <t>AUSTRIA</t>
  </si>
  <si>
    <t>AUTRICHE</t>
  </si>
  <si>
    <t>OOSTENRIJK</t>
  </si>
  <si>
    <t>AUT</t>
  </si>
  <si>
    <t>AT</t>
  </si>
  <si>
    <t>BULGARIA</t>
  </si>
  <si>
    <t>BULGARIE</t>
  </si>
  <si>
    <t>BULGARIJE</t>
  </si>
  <si>
    <t>BGR</t>
  </si>
  <si>
    <t>072</t>
  </si>
  <si>
    <t>BG</t>
  </si>
  <si>
    <t>CYPRUS</t>
  </si>
  <si>
    <t>CHYPRE</t>
  </si>
  <si>
    <t>CYP</t>
  </si>
  <si>
    <t>030</t>
  </si>
  <si>
    <t>CY</t>
  </si>
  <si>
    <t>DENMARK</t>
  </si>
  <si>
    <t>DANEMARK</t>
  </si>
  <si>
    <t>DENEMARKEN</t>
  </si>
  <si>
    <t>DNK</t>
  </si>
  <si>
    <t>DK</t>
  </si>
  <si>
    <t>FINLAND</t>
  </si>
  <si>
    <t>FINLANDE</t>
  </si>
  <si>
    <t>FIN</t>
  </si>
  <si>
    <t>FI</t>
  </si>
  <si>
    <t>SERBIA</t>
  </si>
  <si>
    <t>SERBIE</t>
  </si>
  <si>
    <t>SERVIË</t>
  </si>
  <si>
    <t>SRB</t>
  </si>
  <si>
    <t>063</t>
  </si>
  <si>
    <t>RS</t>
  </si>
  <si>
    <t>MONTENEGRO</t>
  </si>
  <si>
    <t>MONTÉNÉGRO</t>
  </si>
  <si>
    <t>MNE</t>
  </si>
  <si>
    <t>065</t>
  </si>
  <si>
    <t>ME</t>
  </si>
  <si>
    <t>BARBUDA</t>
  </si>
  <si>
    <t>BANDE DE GAZA</t>
  </si>
  <si>
    <t>LUXEMBOURG</t>
  </si>
  <si>
    <t>LUXEMBURG</t>
  </si>
  <si>
    <t>LUX</t>
  </si>
  <si>
    <t>LU</t>
  </si>
  <si>
    <t>GREECE</t>
  </si>
  <si>
    <t>GRECE</t>
  </si>
  <si>
    <t>GRIEKENLAND</t>
  </si>
  <si>
    <t>GRC</t>
  </si>
  <si>
    <t>GR</t>
  </si>
  <si>
    <t>IRELAND</t>
  </si>
  <si>
    <t>IRLANDE</t>
  </si>
  <si>
    <t>IERLAND</t>
  </si>
  <si>
    <t>IRL</t>
  </si>
  <si>
    <t>IE</t>
  </si>
  <si>
    <t>LIECHTENSTEIN</t>
  </si>
  <si>
    <t>LIE</t>
  </si>
  <si>
    <t>LI</t>
  </si>
  <si>
    <t>MONACO</t>
  </si>
  <si>
    <t>MCO</t>
  </si>
  <si>
    <t>MC</t>
  </si>
  <si>
    <t>POLAND</t>
  </si>
  <si>
    <t>POLOGNE</t>
  </si>
  <si>
    <t>POLEN</t>
  </si>
  <si>
    <t>POL</t>
  </si>
  <si>
    <t>076</t>
  </si>
  <si>
    <t>PL</t>
  </si>
  <si>
    <t>PORTUGAL</t>
  </si>
  <si>
    <t>PRT</t>
  </si>
  <si>
    <t>PT</t>
  </si>
  <si>
    <t>ROMANIA</t>
  </si>
  <si>
    <t>ROUMANIE</t>
  </si>
  <si>
    <t>ROEMENIE</t>
  </si>
  <si>
    <t>ROU</t>
  </si>
  <si>
    <t>077</t>
  </si>
  <si>
    <t>RO</t>
  </si>
  <si>
    <t>SAN MARINO</t>
  </si>
  <si>
    <t>SAINT MARIN</t>
  </si>
  <si>
    <t>SMR</t>
  </si>
  <si>
    <t>SM</t>
  </si>
  <si>
    <t>SWEDEN</t>
  </si>
  <si>
    <t>SUEDE</t>
  </si>
  <si>
    <t>ZWEDEN</t>
  </si>
  <si>
    <t>SWE</t>
  </si>
  <si>
    <t>SE</t>
  </si>
  <si>
    <t>ITALY</t>
  </si>
  <si>
    <t>ITALIE</t>
  </si>
  <si>
    <t>ITA</t>
  </si>
  <si>
    <t>IT</t>
  </si>
  <si>
    <t>TSJECHOSLOWAKIJE</t>
  </si>
  <si>
    <t>TCHECOSLOVAQUIE</t>
  </si>
  <si>
    <t>SERBIA and MONTENEGRO</t>
  </si>
  <si>
    <t>SERBIE-ET-MONTÉNÉGRO</t>
  </si>
  <si>
    <t>SERVIË-MONTENEGRO</t>
  </si>
  <si>
    <t>YUG</t>
  </si>
  <si>
    <t>067</t>
  </si>
  <si>
    <t>BELGIQUE</t>
  </si>
  <si>
    <t>BELGIË</t>
  </si>
  <si>
    <t>BEL</t>
  </si>
  <si>
    <t>BE</t>
  </si>
  <si>
    <t>MYANMAR (BURMA)</t>
  </si>
  <si>
    <t>MYANMAR (BIRMANIE)</t>
  </si>
  <si>
    <t>MYANMAR (BIRMA)</t>
  </si>
  <si>
    <t>MMR</t>
  </si>
  <si>
    <t>635</t>
  </si>
  <si>
    <t>MM</t>
  </si>
  <si>
    <t>IDN</t>
  </si>
  <si>
    <t>738</t>
  </si>
  <si>
    <t>JAPAN</t>
  </si>
  <si>
    <t>JAPON</t>
  </si>
  <si>
    <t>JPN</t>
  </si>
  <si>
    <t>JP</t>
  </si>
  <si>
    <t>LAO</t>
  </si>
  <si>
    <t>745</t>
  </si>
  <si>
    <t>LA</t>
  </si>
  <si>
    <t>MONGOLIA</t>
  </si>
  <si>
    <t>MONGOLIE</t>
  </si>
  <si>
    <t>MNG</t>
  </si>
  <si>
    <t>753</t>
  </si>
  <si>
    <t>MN</t>
  </si>
  <si>
    <t>BHUTAN</t>
  </si>
  <si>
    <t>BHOUTAN</t>
  </si>
  <si>
    <t>BTN</t>
  </si>
  <si>
    <t>630</t>
  </si>
  <si>
    <t>BT</t>
  </si>
  <si>
    <t>DAHOMEY</t>
  </si>
  <si>
    <t>ZAïRE</t>
  </si>
  <si>
    <t>BRUNEI</t>
  </si>
  <si>
    <t>BRN</t>
  </si>
  <si>
    <t>HONG KONG</t>
  </si>
  <si>
    <t>HONG-KONG</t>
  </si>
  <si>
    <t>HKG</t>
  </si>
  <si>
    <t>HK</t>
  </si>
  <si>
    <t>BGD</t>
  </si>
  <si>
    <t>666</t>
  </si>
  <si>
    <t>SAUDI ARABIA</t>
  </si>
  <si>
    <t>ARABIE SAOUDITE</t>
  </si>
  <si>
    <t>SAOEDI-ARABIË</t>
  </si>
  <si>
    <t>SAU</t>
  </si>
  <si>
    <t>566</t>
  </si>
  <si>
    <t>SA</t>
  </si>
  <si>
    <t>IRAN</t>
  </si>
  <si>
    <t>IRN</t>
  </si>
  <si>
    <t>540</t>
  </si>
  <si>
    <t>IR</t>
  </si>
  <si>
    <t>UNITED ARAB EMIRATES</t>
  </si>
  <si>
    <t>EMIRATS ARABES UNIS</t>
  </si>
  <si>
    <t>VERENIGDE ARABISCHE EMIRATEN</t>
  </si>
  <si>
    <t>ARE</t>
  </si>
  <si>
    <t>576</t>
  </si>
  <si>
    <t>AE</t>
  </si>
  <si>
    <t>SYRIA</t>
  </si>
  <si>
    <t>SYRIE</t>
  </si>
  <si>
    <t>SYR</t>
  </si>
  <si>
    <t>573</t>
  </si>
  <si>
    <t>SY</t>
  </si>
  <si>
    <t>KUWAIT</t>
  </si>
  <si>
    <t>KOWEIT</t>
  </si>
  <si>
    <t>KOEWEIT</t>
  </si>
  <si>
    <t>KWT</t>
  </si>
  <si>
    <t>KW</t>
  </si>
  <si>
    <t>QATAR</t>
  </si>
  <si>
    <t>QAT</t>
  </si>
  <si>
    <t>561</t>
  </si>
  <si>
    <t>QA</t>
  </si>
  <si>
    <t>BAHRAIN</t>
  </si>
  <si>
    <t>BAHREIN</t>
  </si>
  <si>
    <t>BHR</t>
  </si>
  <si>
    <t>530</t>
  </si>
  <si>
    <t>BH</t>
  </si>
  <si>
    <t>LESOTHO</t>
  </si>
  <si>
    <t>LSO</t>
  </si>
  <si>
    <t>249</t>
  </si>
  <si>
    <t>LS</t>
  </si>
  <si>
    <t>BOTSWANA</t>
  </si>
  <si>
    <t>BWA</t>
  </si>
  <si>
    <t>227</t>
  </si>
  <si>
    <t>BW</t>
  </si>
  <si>
    <t>BDI</t>
  </si>
  <si>
    <t>228</t>
  </si>
  <si>
    <t>BI</t>
  </si>
  <si>
    <t>KAMEROEN</t>
  </si>
  <si>
    <t>CMR</t>
  </si>
  <si>
    <t>229</t>
  </si>
  <si>
    <t>CM</t>
  </si>
  <si>
    <t>CENTRAL AFRICAN REP</t>
  </si>
  <si>
    <t>RÉPUBLIQUE CENTRAFRICAINE</t>
  </si>
  <si>
    <t>CENTRAAL-AFRIKAANSE REPUBLIEK</t>
  </si>
  <si>
    <t>231</t>
  </si>
  <si>
    <t>CF</t>
  </si>
  <si>
    <t>CONGO (RÉPUBLIQUE)</t>
  </si>
  <si>
    <t>CONGO (REPUBLIEK)</t>
  </si>
  <si>
    <t>234</t>
  </si>
  <si>
    <t>IVORY COAST</t>
  </si>
  <si>
    <t>IVOORKUST</t>
  </si>
  <si>
    <t>CIV</t>
  </si>
  <si>
    <t>247</t>
  </si>
  <si>
    <t>CI</t>
  </si>
  <si>
    <t>BÉNIN</t>
  </si>
  <si>
    <t>BEN</t>
  </si>
  <si>
    <t>236</t>
  </si>
  <si>
    <t>BJ</t>
  </si>
  <si>
    <t>GABON</t>
  </si>
  <si>
    <t>GAB</t>
  </si>
  <si>
    <t>239</t>
  </si>
  <si>
    <t>GA</t>
  </si>
  <si>
    <t>GAMBIA</t>
  </si>
  <si>
    <t>GAMBIE</t>
  </si>
  <si>
    <t>GMB</t>
  </si>
  <si>
    <t>240</t>
  </si>
  <si>
    <t>GM</t>
  </si>
  <si>
    <t>GHA</t>
  </si>
  <si>
    <t>241</t>
  </si>
  <si>
    <t>GH</t>
  </si>
  <si>
    <t>BFA</t>
  </si>
  <si>
    <t>287</t>
  </si>
  <si>
    <t>BF</t>
  </si>
  <si>
    <t>LIBERIA</t>
  </si>
  <si>
    <t>LBR</t>
  </si>
  <si>
    <t>251</t>
  </si>
  <si>
    <t>LR</t>
  </si>
  <si>
    <t>MLI</t>
  </si>
  <si>
    <t>255</t>
  </si>
  <si>
    <t>ML</t>
  </si>
  <si>
    <t>NER</t>
  </si>
  <si>
    <t>260</t>
  </si>
  <si>
    <t>NE</t>
  </si>
  <si>
    <t>NIGERIA</t>
  </si>
  <si>
    <t>NIGÉRIA</t>
  </si>
  <si>
    <t>NGA</t>
  </si>
  <si>
    <t>261</t>
  </si>
  <si>
    <t>NG</t>
  </si>
  <si>
    <t>ZUID-AFRIKA</t>
  </si>
  <si>
    <t>ZAF</t>
  </si>
  <si>
    <t>218</t>
  </si>
  <si>
    <t>ZA</t>
  </si>
  <si>
    <t>SIERRA LEONE</t>
  </si>
  <si>
    <t>SIERRA LÉONE</t>
  </si>
  <si>
    <t>SLE</t>
  </si>
  <si>
    <t>272</t>
  </si>
  <si>
    <t>SL</t>
  </si>
  <si>
    <t>TGO</t>
  </si>
  <si>
    <t>283</t>
  </si>
  <si>
    <t>TG</t>
  </si>
  <si>
    <t>ZMB</t>
  </si>
  <si>
    <t>288</t>
  </si>
  <si>
    <t>ZM</t>
  </si>
  <si>
    <t>KENIA</t>
  </si>
  <si>
    <t>KEN</t>
  </si>
  <si>
    <t>248</t>
  </si>
  <si>
    <t>KE</t>
  </si>
  <si>
    <t>CAPE VERDE</t>
  </si>
  <si>
    <t>CAP-VERT (ILES)</t>
  </si>
  <si>
    <t>KAAPVERDISCHE (EILANDEN)</t>
  </si>
  <si>
    <t>CPV</t>
  </si>
  <si>
    <t>230</t>
  </si>
  <si>
    <t>CV</t>
  </si>
  <si>
    <t>ANGOLA</t>
  </si>
  <si>
    <t>AGO</t>
  </si>
  <si>
    <t>225</t>
  </si>
  <si>
    <t>AO</t>
  </si>
  <si>
    <t>SEYCHELLES</t>
  </si>
  <si>
    <t>SEYCHELLEN</t>
  </si>
  <si>
    <t>SYC</t>
  </si>
  <si>
    <t>270</t>
  </si>
  <si>
    <t>SC</t>
  </si>
  <si>
    <t>ZIMBABWÉ</t>
  </si>
  <si>
    <t>ZWE</t>
  </si>
  <si>
    <t>265</t>
  </si>
  <si>
    <t>ZW</t>
  </si>
  <si>
    <t>DJIBOUTI</t>
  </si>
  <si>
    <t>DJI</t>
  </si>
  <si>
    <t>274</t>
  </si>
  <si>
    <t>DJ</t>
  </si>
  <si>
    <t>CURAÇAO</t>
  </si>
  <si>
    <t>CUW</t>
  </si>
  <si>
    <t>VCT</t>
  </si>
  <si>
    <t>384</t>
  </si>
  <si>
    <t>SAO TOME AND PRINCIPE</t>
  </si>
  <si>
    <t>SAO TOMÉ ET PRINCIPE</t>
  </si>
  <si>
    <t>SAO TOME EN PRINCIPE</t>
  </si>
  <si>
    <t>STP</t>
  </si>
  <si>
    <t>268</t>
  </si>
  <si>
    <t>ST</t>
  </si>
  <si>
    <t>EGYPT</t>
  </si>
  <si>
    <t>EGYPTE</t>
  </si>
  <si>
    <t>EGY</t>
  </si>
  <si>
    <t>142</t>
  </si>
  <si>
    <t>EG</t>
  </si>
  <si>
    <t>LIBYA</t>
  </si>
  <si>
    <t>LIBYE</t>
  </si>
  <si>
    <t>LIBIE</t>
  </si>
  <si>
    <t>LBY</t>
  </si>
  <si>
    <t>133</t>
  </si>
  <si>
    <t>LY</t>
  </si>
  <si>
    <t>MAROKKO</t>
  </si>
  <si>
    <t>MAR</t>
  </si>
  <si>
    <t>136</t>
  </si>
  <si>
    <t>MA</t>
  </si>
  <si>
    <t>SUDAN</t>
  </si>
  <si>
    <t>SOUDAN</t>
  </si>
  <si>
    <t>SOEDAN</t>
  </si>
  <si>
    <t>SDN</t>
  </si>
  <si>
    <t>278</t>
  </si>
  <si>
    <t>SD</t>
  </si>
  <si>
    <t>ZANZIBAR</t>
  </si>
  <si>
    <t>TUNESIE</t>
  </si>
  <si>
    <t>TUN</t>
  </si>
  <si>
    <t>139</t>
  </si>
  <si>
    <t>TN</t>
  </si>
  <si>
    <t>MWI</t>
  </si>
  <si>
    <t>253</t>
  </si>
  <si>
    <t>MW</t>
  </si>
  <si>
    <t>CANADA</t>
  </si>
  <si>
    <t>CAN</t>
  </si>
  <si>
    <t>CA</t>
  </si>
  <si>
    <t>HND</t>
  </si>
  <si>
    <t>351</t>
  </si>
  <si>
    <t>HN</t>
  </si>
  <si>
    <t>JAMAICA</t>
  </si>
  <si>
    <t>JAMAIQUE</t>
  </si>
  <si>
    <t>JAM</t>
  </si>
  <si>
    <t>354</t>
  </si>
  <si>
    <t>JM</t>
  </si>
  <si>
    <t>NIC</t>
  </si>
  <si>
    <t>364</t>
  </si>
  <si>
    <t>NI</t>
  </si>
  <si>
    <t>PANAMA</t>
  </si>
  <si>
    <t>PAN</t>
  </si>
  <si>
    <t>366</t>
  </si>
  <si>
    <t>PA</t>
  </si>
  <si>
    <t>DOMINICAINE REPUBLIQUE</t>
  </si>
  <si>
    <t>DOMINICAANSE REPUBLIEK</t>
  </si>
  <si>
    <t>DOM</t>
  </si>
  <si>
    <t>340</t>
  </si>
  <si>
    <t>DO</t>
  </si>
  <si>
    <t>SLV</t>
  </si>
  <si>
    <t>342</t>
  </si>
  <si>
    <t>BARBADOS</t>
  </si>
  <si>
    <t>BARBADE</t>
  </si>
  <si>
    <t>BRB</t>
  </si>
  <si>
    <t>329</t>
  </si>
  <si>
    <t>BB</t>
  </si>
  <si>
    <t>BAHAMAS</t>
  </si>
  <si>
    <t>BAHAMAS, DE</t>
  </si>
  <si>
    <t>BHS</t>
  </si>
  <si>
    <t>BS</t>
  </si>
  <si>
    <t>Saint Lucia</t>
  </si>
  <si>
    <t>SAINTE LUCIE</t>
  </si>
  <si>
    <t>ST. LUCIA</t>
  </si>
  <si>
    <t>LCA</t>
  </si>
  <si>
    <t>383</t>
  </si>
  <si>
    <t>LC</t>
  </si>
  <si>
    <t>SAINT VINCENT</t>
  </si>
  <si>
    <t>SAINT VINCENT ET GRENADE</t>
  </si>
  <si>
    <t>VC</t>
  </si>
  <si>
    <t>PUERTO RICO</t>
  </si>
  <si>
    <t>PORTO-RICO</t>
  </si>
  <si>
    <t>PRI</t>
  </si>
  <si>
    <t>PR</t>
  </si>
  <si>
    <t>SAINT PIERRE</t>
  </si>
  <si>
    <t>SAINT-PIERRE ET MIQUELON</t>
  </si>
  <si>
    <t>SPM</t>
  </si>
  <si>
    <t>MARTINIQUE</t>
  </si>
  <si>
    <t>MTQ</t>
  </si>
  <si>
    <t>MQ</t>
  </si>
  <si>
    <t>ARGENTINA</t>
  </si>
  <si>
    <t>ARGENTINE</t>
  </si>
  <si>
    <t>ARGENTINIE</t>
  </si>
  <si>
    <t>ARG</t>
  </si>
  <si>
    <t>425</t>
  </si>
  <si>
    <t>AR</t>
  </si>
  <si>
    <t>BOL</t>
  </si>
  <si>
    <t>428</t>
  </si>
  <si>
    <t>BO</t>
  </si>
  <si>
    <t>BRÉSIL</t>
  </si>
  <si>
    <t>BRAZILIE</t>
  </si>
  <si>
    <t>BRA</t>
  </si>
  <si>
    <t>431</t>
  </si>
  <si>
    <t>BR</t>
  </si>
  <si>
    <t>CHILE</t>
  </si>
  <si>
    <t>CHILI</t>
  </si>
  <si>
    <t>CHL</t>
  </si>
  <si>
    <t>434</t>
  </si>
  <si>
    <t>CL</t>
  </si>
  <si>
    <t>ECU</t>
  </si>
  <si>
    <t>440</t>
  </si>
  <si>
    <t>EC</t>
  </si>
  <si>
    <t>PARAGUAY</t>
  </si>
  <si>
    <t>PRY</t>
  </si>
  <si>
    <t>451</t>
  </si>
  <si>
    <t>PY</t>
  </si>
  <si>
    <t>PÉROU</t>
  </si>
  <si>
    <t>PER</t>
  </si>
  <si>
    <t>454</t>
  </si>
  <si>
    <t>PE</t>
  </si>
  <si>
    <t>URUGUAY</t>
  </si>
  <si>
    <t>URY</t>
  </si>
  <si>
    <t>460</t>
  </si>
  <si>
    <t>UY</t>
  </si>
  <si>
    <t>GUYANA</t>
  </si>
  <si>
    <t>GUY</t>
  </si>
  <si>
    <t>446</t>
  </si>
  <si>
    <t>GY</t>
  </si>
  <si>
    <t>AUSTRALIA</t>
  </si>
  <si>
    <t>AUSTRALIE</t>
  </si>
  <si>
    <t>AUS</t>
  </si>
  <si>
    <t>AU</t>
  </si>
  <si>
    <t>NEW ZEALAND</t>
  </si>
  <si>
    <t>NOUVELLE-ZÉLANDE</t>
  </si>
  <si>
    <t>NIEUW-ZEELAND</t>
  </si>
  <si>
    <t>NZL</t>
  </si>
  <si>
    <t>NZ</t>
  </si>
  <si>
    <t>TONGA ISLANDS</t>
  </si>
  <si>
    <t>TONGA</t>
  </si>
  <si>
    <t>TON</t>
  </si>
  <si>
    <t>870</t>
  </si>
  <si>
    <t>TO</t>
  </si>
  <si>
    <t>FIDJI</t>
  </si>
  <si>
    <t>FIJI</t>
  </si>
  <si>
    <t>FJI</t>
  </si>
  <si>
    <t>832</t>
  </si>
  <si>
    <t>FJ</t>
  </si>
  <si>
    <t>PAPUA NEW GUINEA</t>
  </si>
  <si>
    <t>PAPOUASIE-NOUVELLE-GUINÉE</t>
  </si>
  <si>
    <t>PAPOEA-NIEUW-GUINEA</t>
  </si>
  <si>
    <t>PNG</t>
  </si>
  <si>
    <t>862</t>
  </si>
  <si>
    <t>PG</t>
  </si>
  <si>
    <t>NEW CALEDONIA</t>
  </si>
  <si>
    <t>NOUVELLE-CALÉDONIE</t>
  </si>
  <si>
    <t>NIEUW-CALEDONIE</t>
  </si>
  <si>
    <t>NCL</t>
  </si>
  <si>
    <t>850</t>
  </si>
  <si>
    <t>NC</t>
  </si>
  <si>
    <t>POLYNESIE FRANCAISE</t>
  </si>
  <si>
    <t>FRANS-POLYNESIE</t>
  </si>
  <si>
    <t>PYF</t>
  </si>
  <si>
    <t>840</t>
  </si>
  <si>
    <t>BOSNIA AND HERZEGOVINA</t>
  </si>
  <si>
    <t>BOSNIE-HERZEGOVINE</t>
  </si>
  <si>
    <t>BOSNIË EN HERZEGOVINA</t>
  </si>
  <si>
    <t>BIH</t>
  </si>
  <si>
    <t>064</t>
  </si>
  <si>
    <t>BA</t>
  </si>
  <si>
    <t>CAMBODJA</t>
  </si>
  <si>
    <t>KHM</t>
  </si>
  <si>
    <t>728</t>
  </si>
  <si>
    <t>KH</t>
  </si>
  <si>
    <t>AFGHANISTAN</t>
  </si>
  <si>
    <t>AFG</t>
  </si>
  <si>
    <t>625</t>
  </si>
  <si>
    <t>AF</t>
  </si>
  <si>
    <t>MACAO</t>
  </si>
  <si>
    <t>MAC</t>
  </si>
  <si>
    <t>MO</t>
  </si>
  <si>
    <t>CROATIA</t>
  </si>
  <si>
    <t>CROATIE</t>
  </si>
  <si>
    <t>KROATIE</t>
  </si>
  <si>
    <t>HRV</t>
  </si>
  <si>
    <t>062</t>
  </si>
  <si>
    <t>HR</t>
  </si>
  <si>
    <t>LATVIA</t>
  </si>
  <si>
    <t>LETTONIE</t>
  </si>
  <si>
    <t>LETLAND</t>
  </si>
  <si>
    <t>LVA</t>
  </si>
  <si>
    <t>083</t>
  </si>
  <si>
    <t>LV</t>
  </si>
  <si>
    <t>MOLDAVIA</t>
  </si>
  <si>
    <t>MOLDAVIE</t>
  </si>
  <si>
    <t>MOLDAVIË</t>
  </si>
  <si>
    <t>MDA</t>
  </si>
  <si>
    <t>093</t>
  </si>
  <si>
    <t>MD</t>
  </si>
  <si>
    <t>NAMIBIA</t>
  </si>
  <si>
    <t>NAMIBIE</t>
  </si>
  <si>
    <t>NAM</t>
  </si>
  <si>
    <t>275</t>
  </si>
  <si>
    <t>NA</t>
  </si>
  <si>
    <t>TERRITOIRES PALESTINIENS</t>
  </si>
  <si>
    <t>PALESTIJNSE GEBIEDEN</t>
  </si>
  <si>
    <t>PSE</t>
  </si>
  <si>
    <t>550</t>
  </si>
  <si>
    <t>PS</t>
  </si>
  <si>
    <t>SLOVAK REP</t>
  </si>
  <si>
    <t>SLOVAQUIE</t>
  </si>
  <si>
    <t>SLOVAKIJE</t>
  </si>
  <si>
    <t>SVK</t>
  </si>
  <si>
    <t>069</t>
  </si>
  <si>
    <t>TURKEY</t>
  </si>
  <si>
    <t>TURQUIE</t>
  </si>
  <si>
    <t>TURKIJE</t>
  </si>
  <si>
    <t>TUR</t>
  </si>
  <si>
    <t>055</t>
  </si>
  <si>
    <t>TR</t>
  </si>
  <si>
    <t>NETHERLANDS ANTILLES</t>
  </si>
  <si>
    <t>ANT NÉERLANDAIS</t>
  </si>
  <si>
    <t>NEDERLANDSE ANTILLEN</t>
  </si>
  <si>
    <t>ANT</t>
  </si>
  <si>
    <t>361</t>
  </si>
  <si>
    <t>ARUBA</t>
  </si>
  <si>
    <t>ABW</t>
  </si>
  <si>
    <t>AW</t>
  </si>
  <si>
    <t>TURKS AND CAICOS</t>
  </si>
  <si>
    <t>TURKS ET CAIQUES</t>
  </si>
  <si>
    <t>TURKS EN CAICOS (EIL.)</t>
  </si>
  <si>
    <t>TCA</t>
  </si>
  <si>
    <t>387</t>
  </si>
  <si>
    <t>TC</t>
  </si>
  <si>
    <t>CAYMAN ISLANDS</t>
  </si>
  <si>
    <t>CAIMANES (ILES)</t>
  </si>
  <si>
    <t>KAAIMAN (EIL.)</t>
  </si>
  <si>
    <t>CYM</t>
  </si>
  <si>
    <t>KY</t>
  </si>
  <si>
    <t>MONTSERRAT</t>
  </si>
  <si>
    <t>MONTSERRAT(ILE)</t>
  </si>
  <si>
    <t>MONTSERRAT(EIL.)</t>
  </si>
  <si>
    <t>MSR</t>
  </si>
  <si>
    <t>385</t>
  </si>
  <si>
    <t>MS</t>
  </si>
  <si>
    <t>GREENLAND</t>
  </si>
  <si>
    <t>GROENLAND</t>
  </si>
  <si>
    <t>GRL</t>
  </si>
  <si>
    <t>GL</t>
  </si>
  <si>
    <t>PITCAIRN ISLAND</t>
  </si>
  <si>
    <t>PITCAIRN (Ile)</t>
  </si>
  <si>
    <t>PITCAIRN (Eil.)</t>
  </si>
  <si>
    <t>PCN</t>
  </si>
  <si>
    <t>YEMEN (REP.)</t>
  </si>
  <si>
    <t>YÉMEN (REP)</t>
  </si>
  <si>
    <t>JEMEN (REP.)</t>
  </si>
  <si>
    <t>YEM</t>
  </si>
  <si>
    <t>LDC</t>
  </si>
  <si>
    <t>YE</t>
  </si>
  <si>
    <t>AZERBAIDJAN</t>
  </si>
  <si>
    <t>AZERBAïDJAN</t>
  </si>
  <si>
    <t>AZERBEIDZJAN</t>
  </si>
  <si>
    <t>AZE</t>
  </si>
  <si>
    <t>611</t>
  </si>
  <si>
    <t>AZ</t>
  </si>
  <si>
    <t>KYRGYZSTAN</t>
  </si>
  <si>
    <t>KIRGHIZSTAN</t>
  </si>
  <si>
    <t>KIRGIZISTAN</t>
  </si>
  <si>
    <t>KGZ</t>
  </si>
  <si>
    <t>614</t>
  </si>
  <si>
    <t>KG</t>
  </si>
  <si>
    <t>TAJIKISTAN</t>
  </si>
  <si>
    <t>TADJIKISTAN</t>
  </si>
  <si>
    <t>TADZJIKISTAN</t>
  </si>
  <si>
    <t>TJK</t>
  </si>
  <si>
    <t>615</t>
  </si>
  <si>
    <t>TJ</t>
  </si>
  <si>
    <t>GEORGIA</t>
  </si>
  <si>
    <t>GÉORGIE</t>
  </si>
  <si>
    <t>GEORGIE</t>
  </si>
  <si>
    <t>GEO</t>
  </si>
  <si>
    <t>612</t>
  </si>
  <si>
    <t>GE</t>
  </si>
  <si>
    <t>ERITREA</t>
  </si>
  <si>
    <t>ERYTHRÉE</t>
  </si>
  <si>
    <t>ERI</t>
  </si>
  <si>
    <t>271</t>
  </si>
  <si>
    <t>ER</t>
  </si>
  <si>
    <t>SWAZILAND</t>
  </si>
  <si>
    <t>SWZ</t>
  </si>
  <si>
    <t>280</t>
  </si>
  <si>
    <t>SZ</t>
  </si>
  <si>
    <t>MAYOTTE (ILE)</t>
  </si>
  <si>
    <t>MYT</t>
  </si>
  <si>
    <t>258</t>
  </si>
  <si>
    <t>YT</t>
  </si>
  <si>
    <t>MADERE(ILES)</t>
  </si>
  <si>
    <t>MADEIRA (EIL)</t>
  </si>
  <si>
    <t>ANGUILLA (ILE)</t>
  </si>
  <si>
    <t>ANGUILLA (EIL.)</t>
  </si>
  <si>
    <t>AIA</t>
  </si>
  <si>
    <t>376</t>
  </si>
  <si>
    <t>AI</t>
  </si>
  <si>
    <t>TRANSKEI</t>
  </si>
  <si>
    <t>VANUATU</t>
  </si>
  <si>
    <t>VUT</t>
  </si>
  <si>
    <t>854</t>
  </si>
  <si>
    <t>VU</t>
  </si>
  <si>
    <t>NORD MARIANNES</t>
  </si>
  <si>
    <t>MARIANNES NORD (ILES)</t>
  </si>
  <si>
    <t>NOORD MARIANEN (EILANDEN)</t>
  </si>
  <si>
    <t>MNP</t>
  </si>
  <si>
    <t>858</t>
  </si>
  <si>
    <t>MICRONESIA</t>
  </si>
  <si>
    <t>MICRONESIE(FED)</t>
  </si>
  <si>
    <t>MICRONESIE</t>
  </si>
  <si>
    <t>FSM</t>
  </si>
  <si>
    <t>860</t>
  </si>
  <si>
    <t>FM</t>
  </si>
  <si>
    <t>MARSHALL ISLANDS</t>
  </si>
  <si>
    <t>MARSHALL (ILES)</t>
  </si>
  <si>
    <t>MARSHALL (EIL.)</t>
  </si>
  <si>
    <t>MHL</t>
  </si>
  <si>
    <t>859</t>
  </si>
  <si>
    <t>MH</t>
  </si>
  <si>
    <t>PALAU</t>
  </si>
  <si>
    <t>PLW</t>
  </si>
  <si>
    <t>861</t>
  </si>
  <si>
    <t>PW</t>
  </si>
  <si>
    <t>HAWAI</t>
  </si>
  <si>
    <t>NIUE</t>
  </si>
  <si>
    <t>NIU</t>
  </si>
  <si>
    <t>856</t>
  </si>
  <si>
    <t>NU</t>
  </si>
  <si>
    <t>TOKELAU ISLANDS</t>
  </si>
  <si>
    <t>TOKELAU(ILES)</t>
  </si>
  <si>
    <t>TOKELAU(EIL.)</t>
  </si>
  <si>
    <t>TKL</t>
  </si>
  <si>
    <t>868</t>
  </si>
  <si>
    <t>TK</t>
  </si>
  <si>
    <t>COOK ISLANDS</t>
  </si>
  <si>
    <t>COOK(ILES)</t>
  </si>
  <si>
    <t>COOK(EIL.)</t>
  </si>
  <si>
    <t>COK</t>
  </si>
  <si>
    <t>831</t>
  </si>
  <si>
    <t>CK</t>
  </si>
  <si>
    <t>TAHITI</t>
  </si>
  <si>
    <t>WALLIS AND FUTUNA</t>
  </si>
  <si>
    <t>WALLIS ET FUTUNA</t>
  </si>
  <si>
    <t>WALLIS EN FUTUNA</t>
  </si>
  <si>
    <t>WLF</t>
  </si>
  <si>
    <t>876</t>
  </si>
  <si>
    <t>WF</t>
  </si>
  <si>
    <t>HOLY SEE</t>
  </si>
  <si>
    <t>SAINT SIEGE</t>
  </si>
  <si>
    <t>HEILIGE STOEL</t>
  </si>
  <si>
    <t>VAT</t>
  </si>
  <si>
    <t>CHAD</t>
  </si>
  <si>
    <t>TCHAD</t>
  </si>
  <si>
    <t>TSJAAD</t>
  </si>
  <si>
    <t>TCD</t>
  </si>
  <si>
    <t>232</t>
  </si>
  <si>
    <t>TD</t>
  </si>
  <si>
    <t>NORWAY</t>
  </si>
  <si>
    <t>NORVEGE</t>
  </si>
  <si>
    <t>NOORWEGEN</t>
  </si>
  <si>
    <t>NOR</t>
  </si>
  <si>
    <t>NO</t>
  </si>
  <si>
    <t>FILIPPIJNEN</t>
  </si>
  <si>
    <t>PHL</t>
  </si>
  <si>
    <t>755</t>
  </si>
  <si>
    <t>PH</t>
  </si>
  <si>
    <t>BELIZE</t>
  </si>
  <si>
    <t>BÉLIZE</t>
  </si>
  <si>
    <t>BLZ</t>
  </si>
  <si>
    <t>352</t>
  </si>
  <si>
    <t>BZ</t>
  </si>
  <si>
    <t>ICELAND</t>
  </si>
  <si>
    <t>ISLANDE</t>
  </si>
  <si>
    <t>IJSLAND</t>
  </si>
  <si>
    <t>ISL</t>
  </si>
  <si>
    <t>IS</t>
  </si>
  <si>
    <t>NETHERLANDS</t>
  </si>
  <si>
    <t>PAYS-BAS</t>
  </si>
  <si>
    <t>NEDERLAND</t>
  </si>
  <si>
    <t>NLD</t>
  </si>
  <si>
    <t>IND</t>
  </si>
  <si>
    <t>645</t>
  </si>
  <si>
    <t>IN</t>
  </si>
  <si>
    <t>VNM</t>
  </si>
  <si>
    <t>769</t>
  </si>
  <si>
    <t>VN</t>
  </si>
  <si>
    <t>THAILAND</t>
  </si>
  <si>
    <t>THAILANDE</t>
  </si>
  <si>
    <t>THA</t>
  </si>
  <si>
    <t>764</t>
  </si>
  <si>
    <t>TH</t>
  </si>
  <si>
    <t>LEBANON</t>
  </si>
  <si>
    <t>LIBAN</t>
  </si>
  <si>
    <t>LIBANON</t>
  </si>
  <si>
    <t>LBN</t>
  </si>
  <si>
    <t>555</t>
  </si>
  <si>
    <t>LB</t>
  </si>
  <si>
    <t>OMAN, SULTANATE OF</t>
  </si>
  <si>
    <t>OMAN</t>
  </si>
  <si>
    <t>OMN</t>
  </si>
  <si>
    <t>558</t>
  </si>
  <si>
    <t>OM</t>
  </si>
  <si>
    <t>TZA</t>
  </si>
  <si>
    <t>282</t>
  </si>
  <si>
    <t>TZ</t>
  </si>
  <si>
    <t>COMOROS</t>
  </si>
  <si>
    <t>COMORES</t>
  </si>
  <si>
    <t>COMOREN</t>
  </si>
  <si>
    <t>COM</t>
  </si>
  <si>
    <t>233</t>
  </si>
  <si>
    <t>KM</t>
  </si>
  <si>
    <t>MRT</t>
  </si>
  <si>
    <t>256</t>
  </si>
  <si>
    <t>MR</t>
  </si>
  <si>
    <t>CUB</t>
  </si>
  <si>
    <t>338</t>
  </si>
  <si>
    <t>CU</t>
  </si>
  <si>
    <t>HTI</t>
  </si>
  <si>
    <t>349</t>
  </si>
  <si>
    <t>HT</t>
  </si>
  <si>
    <t>DOMINICA</t>
  </si>
  <si>
    <t>DOMINIQUE</t>
  </si>
  <si>
    <t>DMA</t>
  </si>
  <si>
    <t>378</t>
  </si>
  <si>
    <t>DM</t>
  </si>
  <si>
    <t>SAINT KITTS AND NEVIS</t>
  </si>
  <si>
    <t>SAINT-CHRISTOPHE-ET-NIEVES</t>
  </si>
  <si>
    <t>SAINT KITTS ET NEVIS</t>
  </si>
  <si>
    <t>KNA</t>
  </si>
  <si>
    <t>382</t>
  </si>
  <si>
    <t>RUSSIA</t>
  </si>
  <si>
    <t>RUSSIE</t>
  </si>
  <si>
    <t>RUSLAND</t>
  </si>
  <si>
    <t>RUS</t>
  </si>
  <si>
    <t>087</t>
  </si>
  <si>
    <t>CONGO (REP. DEMOCRATIQUE)</t>
  </si>
  <si>
    <t>CONGO (DEMOCRATISCHE REP.)</t>
  </si>
  <si>
    <t>COD</t>
  </si>
  <si>
    <t>235</t>
  </si>
  <si>
    <t>CD</t>
  </si>
  <si>
    <t>KIRIBATI</t>
  </si>
  <si>
    <t>KIR</t>
  </si>
  <si>
    <t>836</t>
  </si>
  <si>
    <t>KI</t>
  </si>
  <si>
    <t>ANDORRA</t>
  </si>
  <si>
    <t>ANDORRE</t>
  </si>
  <si>
    <t>AND</t>
  </si>
  <si>
    <t>AD</t>
  </si>
  <si>
    <t>Apatride</t>
  </si>
  <si>
    <t>Staatlozen</t>
  </si>
  <si>
    <t>Réfugié politique</t>
  </si>
  <si>
    <t>Asielzoeker</t>
  </si>
  <si>
    <t>Réfugié ONU</t>
  </si>
  <si>
    <t>Asielzoeker UNO</t>
  </si>
  <si>
    <t>SOUTH SUDAN</t>
  </si>
  <si>
    <t>SUD-SOUDAN</t>
  </si>
  <si>
    <t>ZUID-SOEDAN</t>
  </si>
  <si>
    <t>SSD</t>
  </si>
  <si>
    <t>SS</t>
  </si>
  <si>
    <t>YOUGOSLAVÏE SERBIA MONTENEGRO</t>
  </si>
  <si>
    <t>YOUGOSLAVIE SERBIE MONTENEGRO</t>
  </si>
  <si>
    <t>Sint Maarten (Dutch part)</t>
  </si>
  <si>
    <t>Saint-Martin (Partie Néerlandaise)</t>
  </si>
  <si>
    <t xml:space="preserve">Sint Maarten (Nederlands deel) </t>
  </si>
  <si>
    <t>SXM</t>
  </si>
  <si>
    <t>GTM</t>
  </si>
  <si>
    <t>347</t>
  </si>
  <si>
    <t>GT</t>
  </si>
  <si>
    <t>VIRGIN IS, BRITISH</t>
  </si>
  <si>
    <t>VIERGES(ILES) R.U.</t>
  </si>
  <si>
    <t>MAAGDEN (EIL.) VEREINIG.KO</t>
  </si>
  <si>
    <t>VGB</t>
  </si>
  <si>
    <t>GIBRALTAR</t>
  </si>
  <si>
    <t>GIB</t>
  </si>
  <si>
    <t>GI</t>
  </si>
  <si>
    <t>CANARIES</t>
  </si>
  <si>
    <t>CANARISCHE EILANDEN</t>
  </si>
  <si>
    <t>NAURU ISLANDS</t>
  </si>
  <si>
    <t>NAURU</t>
  </si>
  <si>
    <t>NRU</t>
  </si>
  <si>
    <t>845</t>
  </si>
  <si>
    <t>NR</t>
  </si>
  <si>
    <t>SOLOMON ISLANDS</t>
  </si>
  <si>
    <t>ILES SALOMON</t>
  </si>
  <si>
    <t>SALOMOM EILANDEN</t>
  </si>
  <si>
    <t>SLB</t>
  </si>
  <si>
    <t>866</t>
  </si>
  <si>
    <t>SB</t>
  </si>
  <si>
    <t>TRINIDAD AND TOBAGO</t>
  </si>
  <si>
    <t>TRINIDAD ET TOBAGO</t>
  </si>
  <si>
    <t>TRINIDAD EN TOBAGO</t>
  </si>
  <si>
    <t>TTO</t>
  </si>
  <si>
    <t>375</t>
  </si>
  <si>
    <t>TT</t>
  </si>
  <si>
    <t>GUAM</t>
  </si>
  <si>
    <t>GUM</t>
  </si>
  <si>
    <t>GU</t>
  </si>
  <si>
    <t>SAINT HELENA</t>
  </si>
  <si>
    <t>SAINT HÉLENE (ILES)</t>
  </si>
  <si>
    <t>ST. HELENA</t>
  </si>
  <si>
    <t>SHN</t>
  </si>
  <si>
    <t>276</t>
  </si>
  <si>
    <t>SH</t>
  </si>
  <si>
    <t>YEMEN (ARABIAN REP)</t>
  </si>
  <si>
    <t>YÉMEN (REP ARABE)</t>
  </si>
  <si>
    <t>JEMEN (ARABISCHE REP.)</t>
  </si>
  <si>
    <t>580</t>
  </si>
  <si>
    <t>YEMEN (DEM. REP)</t>
  </si>
  <si>
    <t>YÉMEN DU SUD (REP. DEM.POP.)</t>
  </si>
  <si>
    <t>JEMEN (ZUID) (DEM. VOLKSREP.)</t>
  </si>
  <si>
    <t>SAMOA, AMERICAN</t>
  </si>
  <si>
    <t>SAMOA AMÉRICAINES</t>
  </si>
  <si>
    <t>SAMOA AMERICAINE</t>
  </si>
  <si>
    <t>COSTA RICA</t>
  </si>
  <si>
    <t>COSTA-RICA</t>
  </si>
  <si>
    <t>CRI</t>
  </si>
  <si>
    <t>336</t>
  </si>
  <si>
    <t>CR</t>
  </si>
  <si>
    <t>MACEDONIA</t>
  </si>
  <si>
    <t>MACEDOINE (EX-REP. YOUGOSLAVE DE)</t>
  </si>
  <si>
    <t>MACEDONIE (VOORMALIGE JOEGOSLAVISCHE REP.)</t>
  </si>
  <si>
    <t>MKD</t>
  </si>
  <si>
    <t>066</t>
  </si>
  <si>
    <t>MK</t>
  </si>
  <si>
    <t>HUNGARY</t>
  </si>
  <si>
    <t>HONGRIE</t>
  </si>
  <si>
    <t>HONGARIJE</t>
  </si>
  <si>
    <t>HUN</t>
  </si>
  <si>
    <t>075</t>
  </si>
  <si>
    <t>HU</t>
  </si>
  <si>
    <t>Samoa, Western</t>
  </si>
  <si>
    <t>SAMOA OCCIDENTALES</t>
  </si>
  <si>
    <t>WEST-SAMOA</t>
  </si>
  <si>
    <t>880</t>
  </si>
  <si>
    <t>WS</t>
  </si>
  <si>
    <t>SPAIN</t>
  </si>
  <si>
    <t>ESPAGNE</t>
  </si>
  <si>
    <t>SPANJE</t>
  </si>
  <si>
    <t>ESP</t>
  </si>
  <si>
    <t>ES</t>
  </si>
  <si>
    <t>U.S. OF AMERICA</t>
  </si>
  <si>
    <t>ETATS-UNIS</t>
  </si>
  <si>
    <t>VERENIGDE STATEN</t>
  </si>
  <si>
    <t>USA</t>
  </si>
  <si>
    <t>ETH</t>
  </si>
  <si>
    <t>238</t>
  </si>
  <si>
    <t>ET</t>
  </si>
  <si>
    <t>UNITED KINGDOM</t>
  </si>
  <si>
    <t>ROYAUME-UNI</t>
  </si>
  <si>
    <t>VERENIGD KONINKRIJK</t>
  </si>
  <si>
    <t>GBR</t>
  </si>
  <si>
    <t>GB</t>
  </si>
  <si>
    <t>GUINÉE</t>
  </si>
  <si>
    <t>GUINEA</t>
  </si>
  <si>
    <t>GIN</t>
  </si>
  <si>
    <t>243</t>
  </si>
  <si>
    <t>GN</t>
  </si>
  <si>
    <t>SRI LANKA</t>
  </si>
  <si>
    <t>LKA</t>
  </si>
  <si>
    <t>640</t>
  </si>
  <si>
    <t>LK</t>
  </si>
  <si>
    <t>EAST TIMOR</t>
  </si>
  <si>
    <t>TIMOR</t>
  </si>
  <si>
    <t>TLS</t>
  </si>
  <si>
    <t>765</t>
  </si>
  <si>
    <t>ISRAEL</t>
  </si>
  <si>
    <t>ISRAËL</t>
  </si>
  <si>
    <t>ISR</t>
  </si>
  <si>
    <t>546</t>
  </si>
  <si>
    <t>IL</t>
  </si>
  <si>
    <t>JORDAN</t>
  </si>
  <si>
    <t>JORDANIE</t>
  </si>
  <si>
    <t>JOR</t>
  </si>
  <si>
    <t>549</t>
  </si>
  <si>
    <t>JO</t>
  </si>
  <si>
    <t>KAZAKSTAN</t>
  </si>
  <si>
    <t>KAZAKHSTAN</t>
  </si>
  <si>
    <t>KAZACHSTAN</t>
  </si>
  <si>
    <t>KAZ</t>
  </si>
  <si>
    <t>613</t>
  </si>
  <si>
    <t>KZ</t>
  </si>
  <si>
    <t>KOSOVO</t>
  </si>
  <si>
    <t>XKO</t>
  </si>
  <si>
    <t>XK</t>
  </si>
  <si>
    <t>LITHUANIA</t>
  </si>
  <si>
    <t>LITUANIE</t>
  </si>
  <si>
    <t>LITOUWEN</t>
  </si>
  <si>
    <t>LTU</t>
  </si>
  <si>
    <t>084</t>
  </si>
  <si>
    <t>LT</t>
  </si>
  <si>
    <t>MDG</t>
  </si>
  <si>
    <t>252</t>
  </si>
  <si>
    <t>MG</t>
  </si>
  <si>
    <t>MALAYSIA</t>
  </si>
  <si>
    <t>MALAISIE</t>
  </si>
  <si>
    <t>MALEISIE</t>
  </si>
  <si>
    <t>MYS</t>
  </si>
  <si>
    <t>751</t>
  </si>
  <si>
    <t>MY</t>
  </si>
  <si>
    <t>MEXICO</t>
  </si>
  <si>
    <t>MEXIQUE</t>
  </si>
  <si>
    <t>MEX</t>
  </si>
  <si>
    <t>358</t>
  </si>
  <si>
    <t>MX</t>
  </si>
  <si>
    <t>MOZ</t>
  </si>
  <si>
    <t>259</t>
  </si>
  <si>
    <t>MZ</t>
  </si>
  <si>
    <t>OEGANDA</t>
  </si>
  <si>
    <t>UGA</t>
  </si>
  <si>
    <t>285</t>
  </si>
  <si>
    <t>UG</t>
  </si>
  <si>
    <t>USBEKISTAN</t>
  </si>
  <si>
    <t>OUZBEKISTAN</t>
  </si>
  <si>
    <t>OEZBEKISTAN</t>
  </si>
  <si>
    <t>UZB</t>
  </si>
  <si>
    <t>617</t>
  </si>
  <si>
    <t>UZ</t>
  </si>
  <si>
    <t>PAKISTAN</t>
  </si>
  <si>
    <t>PAK</t>
  </si>
  <si>
    <t>665</t>
  </si>
  <si>
    <t>PK</t>
  </si>
  <si>
    <t>SÉNÉGAL</t>
  </si>
  <si>
    <t>SEN</t>
  </si>
  <si>
    <t>269</t>
  </si>
  <si>
    <t>SN</t>
  </si>
  <si>
    <t>SINGAPORE</t>
  </si>
  <si>
    <t>SINGAPOUR</t>
  </si>
  <si>
    <t>SGP</t>
  </si>
  <si>
    <t>761</t>
  </si>
  <si>
    <t>SG</t>
  </si>
  <si>
    <t>SLOVENIA</t>
  </si>
  <si>
    <t>SLOVENIE</t>
  </si>
  <si>
    <t>SVN</t>
  </si>
  <si>
    <t>061</t>
  </si>
  <si>
    <t>SI</t>
  </si>
  <si>
    <t>SOMALI REP</t>
  </si>
  <si>
    <t>SOMALIE</t>
  </si>
  <si>
    <t>SOM</t>
  </si>
  <si>
    <t>273</t>
  </si>
  <si>
    <t>SO</t>
  </si>
  <si>
    <t>SWITZERLAND</t>
  </si>
  <si>
    <t>SUISSE</t>
  </si>
  <si>
    <t>ZWITSERLAND</t>
  </si>
  <si>
    <t>CHE</t>
  </si>
  <si>
    <t>CH</t>
  </si>
  <si>
    <t>CZECHIA</t>
  </si>
  <si>
    <t>TCHEQUE REP.</t>
  </si>
  <si>
    <t>TSJECHISCHE REP.</t>
  </si>
  <si>
    <t>CZE</t>
  </si>
  <si>
    <t>068</t>
  </si>
  <si>
    <t>Saint Martin (French Part)</t>
  </si>
  <si>
    <t>Saint-Martin (Partie Française)</t>
  </si>
  <si>
    <t>Saint-Martin (Franse gedeelte)</t>
  </si>
  <si>
    <t>MAF</t>
  </si>
  <si>
    <t xml:space="preserve">Karolinenarchipel_x000D_
</t>
  </si>
  <si>
    <t xml:space="preserve">Archipel des Carolines_x000D_
</t>
  </si>
  <si>
    <t xml:space="preserve">Archipel der Carolinen_x000D_
</t>
  </si>
  <si>
    <t>FRENCH GUYANA</t>
  </si>
  <si>
    <t>GUYANE FRANCAISE</t>
  </si>
  <si>
    <t>FRANS-GUYANA</t>
  </si>
  <si>
    <t>GUF</t>
  </si>
  <si>
    <t>REUNION, ILE DE LA</t>
  </si>
  <si>
    <t>LA RÉUNION</t>
  </si>
  <si>
    <t>REUNION</t>
  </si>
  <si>
    <t>REU</t>
  </si>
  <si>
    <t>KOREA, NORTH</t>
  </si>
  <si>
    <t>CORÉE DU NORD</t>
  </si>
  <si>
    <t>KOREA (NOORD)</t>
  </si>
  <si>
    <t>PRK</t>
  </si>
  <si>
    <t>740</t>
  </si>
  <si>
    <t>KP</t>
  </si>
  <si>
    <t>VENEZUELA</t>
  </si>
  <si>
    <t>VEN</t>
  </si>
  <si>
    <t>463</t>
  </si>
  <si>
    <t>VE</t>
  </si>
  <si>
    <t>NÉPAL</t>
  </si>
  <si>
    <t>NPL</t>
  </si>
  <si>
    <t>660</t>
  </si>
  <si>
    <t>NP</t>
  </si>
  <si>
    <t>BERMUDA</t>
  </si>
  <si>
    <t>BERMUDES</t>
  </si>
  <si>
    <t>BMU</t>
  </si>
  <si>
    <t>BM</t>
  </si>
  <si>
    <t>SUR</t>
  </si>
  <si>
    <t>457</t>
  </si>
  <si>
    <t>SR</t>
  </si>
  <si>
    <t>Code CAD</t>
  </si>
  <si>
    <t>Omschrijving NL</t>
  </si>
  <si>
    <t>Omschrijving FR</t>
  </si>
  <si>
    <t>Omschrijving EN</t>
  </si>
  <si>
    <t>Afkorting</t>
  </si>
  <si>
    <t>Prisma</t>
  </si>
  <si>
    <t>IATI</t>
  </si>
  <si>
    <t>52</t>
  </si>
  <si>
    <t>IATI region</t>
  </si>
  <si>
    <t>Code CAD2</t>
  </si>
  <si>
    <t>ISO</t>
  </si>
  <si>
    <t>Continent</t>
  </si>
  <si>
    <t>Income</t>
  </si>
  <si>
    <t>Partnerland</t>
  </si>
  <si>
    <t>Priority new</t>
  </si>
  <si>
    <t>taal</t>
  </si>
  <si>
    <t>MOL-land</t>
  </si>
  <si>
    <t>VN_Island</t>
  </si>
  <si>
    <t>VN_landlocked</t>
  </si>
  <si>
    <t>Fragile</t>
  </si>
  <si>
    <t>Fragile 2016</t>
  </si>
  <si>
    <t>ACP</t>
  </si>
  <si>
    <t>HIPC</t>
  </si>
  <si>
    <t>Regio</t>
  </si>
  <si>
    <t>Free3</t>
  </si>
  <si>
    <t>Afrika</t>
  </si>
  <si>
    <t>Noord-Afrika</t>
  </si>
  <si>
    <t>Afrika Subsahara</t>
  </si>
  <si>
    <t>Amerika</t>
  </si>
  <si>
    <t>Azië</t>
  </si>
  <si>
    <t>Oceanië</t>
  </si>
  <si>
    <t>Europa ODA</t>
  </si>
  <si>
    <t xml:space="preserve">Volgnummer </t>
  </si>
  <si>
    <t>Omschrijving NL2</t>
  </si>
  <si>
    <t>ID2</t>
  </si>
  <si>
    <t>NL-ODA</t>
  </si>
  <si>
    <t>afk-iso</t>
  </si>
  <si>
    <t>Eur</t>
  </si>
  <si>
    <t>UMIC</t>
  </si>
  <si>
    <t>EN</t>
  </si>
  <si>
    <t>J</t>
  </si>
  <si>
    <t>KOS</t>
  </si>
  <si>
    <t>CRO</t>
  </si>
  <si>
    <t>LMIC</t>
  </si>
  <si>
    <t>MCD</t>
  </si>
  <si>
    <t>BIE</t>
  </si>
  <si>
    <t>REGIO Staten van ex-Yougoslavië - Onbepaald land</t>
  </si>
  <si>
    <t>REGION Etats de l'ex-Yougoslavie - Pays indéterminé</t>
  </si>
  <si>
    <t>States of ex-Yugoslavia - Unspecified country</t>
  </si>
  <si>
    <t>RYU</t>
  </si>
  <si>
    <t>QYU</t>
  </si>
  <si>
    <t>REGIO EUROPA (ODA) - Meerdere landen of onbepaald</t>
  </si>
  <si>
    <t>REGION EUROPE (APD) - Plusieurs pays ou indéterminé</t>
  </si>
  <si>
    <t>EUROPE (ODA) AREA - Regional, multi- or unspecified country</t>
  </si>
  <si>
    <t>Europa (Oda)</t>
  </si>
  <si>
    <t>QSA</t>
  </si>
  <si>
    <t>MOL</t>
  </si>
  <si>
    <t>ALG</t>
  </si>
  <si>
    <t>Afr N</t>
  </si>
  <si>
    <t>out</t>
  </si>
  <si>
    <t>LYE</t>
  </si>
  <si>
    <t>MOR</t>
  </si>
  <si>
    <t>REGIO AFRIKA - NOORDEN VAN SAHARA - Meerdere landen of onbepaald</t>
  </si>
  <si>
    <t>REGION AFRIQUE NORD DU SAHARA - Plusieurs pays ou indéterminé</t>
  </si>
  <si>
    <t>AFRICA - NORTH OF SAHARA AREA - Regional, multi- or unspecified country</t>
  </si>
  <si>
    <t>RAF</t>
  </si>
  <si>
    <t>Afrika - Noorden Van Sahara</t>
  </si>
  <si>
    <t>QMD</t>
  </si>
  <si>
    <t>SAF</t>
  </si>
  <si>
    <t>AfrSS</t>
  </si>
  <si>
    <t>ANG</t>
  </si>
  <si>
    <t>BOT</t>
  </si>
  <si>
    <t>CAM</t>
  </si>
  <si>
    <t>CAP</t>
  </si>
  <si>
    <t>w</t>
  </si>
  <si>
    <t>CHA</t>
  </si>
  <si>
    <t>CONGO (REPUBLIEK) (BRAZZAVILLE)</t>
  </si>
  <si>
    <t>CON</t>
  </si>
  <si>
    <t>CONGO (DEMOCRATISCHE REP.) (KINSHASA)</t>
  </si>
  <si>
    <t>RDC</t>
  </si>
  <si>
    <t>GAM</t>
  </si>
  <si>
    <t>OLIC</t>
  </si>
  <si>
    <t>GUI</t>
  </si>
  <si>
    <t>GBI</t>
  </si>
  <si>
    <t>GEQ</t>
  </si>
  <si>
    <t>IVO</t>
  </si>
  <si>
    <t>LES</t>
  </si>
  <si>
    <t>LIB</t>
  </si>
  <si>
    <t>MAD</t>
  </si>
  <si>
    <t>MIE</t>
  </si>
  <si>
    <t>MAU</t>
  </si>
  <si>
    <t>MAY</t>
  </si>
  <si>
    <t>NIG</t>
  </si>
  <si>
    <t>ZIM</t>
  </si>
  <si>
    <t>SAO</t>
  </si>
  <si>
    <t>SEY</t>
  </si>
  <si>
    <t>ERY</t>
  </si>
  <si>
    <t>SIE</t>
  </si>
  <si>
    <t>HEL</t>
  </si>
  <si>
    <t>SUD</t>
  </si>
  <si>
    <t>Zuid-soedan</t>
  </si>
  <si>
    <t>South Sudan</t>
  </si>
  <si>
    <t>S-SUD</t>
  </si>
  <si>
    <t>SWA</t>
  </si>
  <si>
    <t>TAN</t>
  </si>
  <si>
    <t>TOG</t>
  </si>
  <si>
    <t>BKF</t>
  </si>
  <si>
    <t>ZAM</t>
  </si>
  <si>
    <t>REGIO AFRIKA SUBSAHARA - Meerdere landen of onbepaald</t>
  </si>
  <si>
    <t>REGION AFRIQUE SUD DU SAHARA - Plusieurs pays ou indéterminé</t>
  </si>
  <si>
    <t>AFRICA - SOUTH OF SAHARA AREA - Regional, multi- or unspecified country</t>
  </si>
  <si>
    <t>QME</t>
  </si>
  <si>
    <t>REGIO CENTRAAL-AFRIKA - Meerdere landen of onbepaald</t>
  </si>
  <si>
    <t>REGION AFRIQUE CENTRALE - Plusieurs pays ou indéterminé</t>
  </si>
  <si>
    <t>Centraal-Afrika</t>
  </si>
  <si>
    <t>REGIO OOST-AFRIKA - Meerdere landen of onbepaald</t>
  </si>
  <si>
    <t>REGION AFRIQUE DE L'EST - Plusieurs pays ou indéterminé</t>
  </si>
  <si>
    <t>AFRICA - EAST AREA - Regional, multi- or unspecified country</t>
  </si>
  <si>
    <t>Oost-Afrika</t>
  </si>
  <si>
    <t>REGIO SADC/SADEC - Meerdere landen of onbepaald</t>
  </si>
  <si>
    <t>REGION SADC/SADEC  - Plusieurs pays ou indéterminé</t>
  </si>
  <si>
    <t>SADC AREA - Regional, multi- or unspecified country</t>
  </si>
  <si>
    <t>SAD</t>
  </si>
  <si>
    <t>REGIO WEST-AFRIKA - Meerdere landen of onbepaald</t>
  </si>
  <si>
    <t>REGION AFRIQUE DE L'OUEST - Plusieurs pays ou indéterminé</t>
  </si>
  <si>
    <t>West-Afrika</t>
  </si>
  <si>
    <t>REGIO ZUID AFRIKA - Meerdere landen of onbepaald</t>
  </si>
  <si>
    <t>REGION AFRIQUE AUSTRALE - Plusieurs pays ou indéterminé</t>
  </si>
  <si>
    <t>AFRICA - SOUTH AREA - Regional, multi- or unspecified country</t>
  </si>
  <si>
    <t>Zuid Afrika</t>
  </si>
  <si>
    <t>CONTINENT AFRIKA - Regio, meerdere landen of onbepaald</t>
  </si>
  <si>
    <t>CONTINENT AFRIQUE - Région, plusieurs pays ou indéterminé</t>
  </si>
  <si>
    <t>QMA</t>
  </si>
  <si>
    <t>Afr</t>
  </si>
  <si>
    <t>BAR</t>
  </si>
  <si>
    <t>Am</t>
  </si>
  <si>
    <t>COS</t>
  </si>
  <si>
    <t>DUE</t>
  </si>
  <si>
    <t>SAL</t>
  </si>
  <si>
    <t>GLA</t>
  </si>
  <si>
    <t>HAI</t>
  </si>
  <si>
    <t>HAS</t>
  </si>
  <si>
    <t>BZE</t>
  </si>
  <si>
    <t>TRI</t>
  </si>
  <si>
    <t>ALA</t>
  </si>
  <si>
    <t>AUA</t>
  </si>
  <si>
    <t>REGIO ANTILLEN - Meerdere landen of onbepaald</t>
  </si>
  <si>
    <t>REGION ANTILLES - Plusieurs pays ou indéterminé</t>
  </si>
  <si>
    <t>WEST INDIES AREA - Regional, multi- or unspecified country</t>
  </si>
  <si>
    <t>RAM</t>
  </si>
  <si>
    <t>Antillen</t>
  </si>
  <si>
    <t>QNB</t>
  </si>
  <si>
    <t>GDE</t>
  </si>
  <si>
    <t>SKN</t>
  </si>
  <si>
    <t>KN</t>
  </si>
  <si>
    <t>SLU</t>
  </si>
  <si>
    <t>SVI</t>
  </si>
  <si>
    <t>MAT</t>
  </si>
  <si>
    <t>TUC</t>
  </si>
  <si>
    <t>REGIO NOORD- &amp; CENTRAAL-AMERIKA - Meerdere landen of onbepaald</t>
  </si>
  <si>
    <t>REGION AMERIQUE CENTRALE &amp; DU NORD - Plusieurs pays ou indéterminé</t>
  </si>
  <si>
    <t>AMERICA - NORTH &amp; CENTRAL AREA - Regional, multi- or unspecified country</t>
  </si>
  <si>
    <t>Noord- &amp; Centraal-Amerika</t>
  </si>
  <si>
    <t>QNC</t>
  </si>
  <si>
    <t>CHI</t>
  </si>
  <si>
    <t>PAR</t>
  </si>
  <si>
    <t>URU</t>
  </si>
  <si>
    <t>REGIO ZUID-AMERIKA - Meerdere landen of onbepaald</t>
  </si>
  <si>
    <t>REGION AMERIQUE DU SUD - Plusieurs pays ou indéterminé</t>
  </si>
  <si>
    <t>Zuid-Amerika</t>
  </si>
  <si>
    <t>QNE</t>
  </si>
  <si>
    <t>CONTINENT AMERIKA - Regio, meerdere landen of onbepaald</t>
  </si>
  <si>
    <t>CONTINENT AMERIQUE - Région, plusieurs pays ou indéterminé</t>
  </si>
  <si>
    <t>AMERICA  CONTINENT - Regional, multi- or unspecified country</t>
  </si>
  <si>
    <t>QNA</t>
  </si>
  <si>
    <t>IRA</t>
  </si>
  <si>
    <t>Asia</t>
  </si>
  <si>
    <t>PZA</t>
  </si>
  <si>
    <t>LEB</t>
  </si>
  <si>
    <t>OMA</t>
  </si>
  <si>
    <t>REGIO MIDDEN-OOSTEN - Meerdere landen of onbepaald</t>
  </si>
  <si>
    <t>REGION MOYEN-ORIENT - Plusieurs pays ou indéterminé</t>
  </si>
  <si>
    <t>MIDDLE EAST AREA - Regional, multi- or unspecified country</t>
  </si>
  <si>
    <t>RAS</t>
  </si>
  <si>
    <t>Midden-Oosten</t>
  </si>
  <si>
    <t>QRE</t>
  </si>
  <si>
    <t>KIRGIZSTAN</t>
  </si>
  <si>
    <t>KRG</t>
  </si>
  <si>
    <t>TDJ</t>
  </si>
  <si>
    <t>TRK</t>
  </si>
  <si>
    <t>OUZ</t>
  </si>
  <si>
    <t>REGIO CENTRAAL-AZIE - Meerdere landen of onbepaald</t>
  </si>
  <si>
    <t>REGION ASIE CENTRALE - Plusieurs pays ou indéterminé</t>
  </si>
  <si>
    <t>ASIA - CENTRAL AREA - Regional, multi- or unspecified country</t>
  </si>
  <si>
    <t>Centraal-Azie</t>
  </si>
  <si>
    <t>QRS</t>
  </si>
  <si>
    <t>BHU</t>
  </si>
  <si>
    <t>BIR</t>
  </si>
  <si>
    <t>SRI</t>
  </si>
  <si>
    <t>MALDIVEN</t>
  </si>
  <si>
    <t>MES</t>
  </si>
  <si>
    <t>NEP</t>
  </si>
  <si>
    <t>BAN</t>
  </si>
  <si>
    <t>REGIO ZUID-AZIE - Meerdere landen of onbepaald</t>
  </si>
  <si>
    <t>REGION ASIE DU SUD - Plusieurs pays ou indéterminé</t>
  </si>
  <si>
    <t>Zuid-Azie</t>
  </si>
  <si>
    <t>QRC</t>
  </si>
  <si>
    <t>REGIO ZUID- &amp; CENTRAAL-AZIE - Meerdere landen of onbepaald</t>
  </si>
  <si>
    <t>REGION ASIE DU SUD &amp; CENTRALE - Plusieurs pays ou indéterminé</t>
  </si>
  <si>
    <t>ASIA - SOUTH &amp; CENTRAL AREA - Regional, multi- or unspecified country</t>
  </si>
  <si>
    <t>Zuid- &amp; Centraal-Azie</t>
  </si>
  <si>
    <t>QRD</t>
  </si>
  <si>
    <t>KAM</t>
  </si>
  <si>
    <t>CPR</t>
  </si>
  <si>
    <t>INS</t>
  </si>
  <si>
    <t>CRN</t>
  </si>
  <si>
    <t>MYA</t>
  </si>
  <si>
    <t>MGL</t>
  </si>
  <si>
    <t>PHI</t>
  </si>
  <si>
    <t>TIM</t>
  </si>
  <si>
    <t>TL</t>
  </si>
  <si>
    <t>VIE</t>
  </si>
  <si>
    <t>REGIO AZIE VERRE-OOSTEN - Meerdere landen of onbepaald</t>
  </si>
  <si>
    <t>REGION ASIE EXTREME-ORIENT - Plusieurs pays ou indéterminé</t>
  </si>
  <si>
    <t>ASIA - FAR EAST AREA - Regional, multi- or unspecified country</t>
  </si>
  <si>
    <t>Azie Verre-Oosten</t>
  </si>
  <si>
    <t>QRB</t>
  </si>
  <si>
    <t>CONTINENT AZIE - Regio, meerdere landen of onbepaald</t>
  </si>
  <si>
    <t>CONTINENT ASIE - Région, plusieurs pays ou indéterminé</t>
  </si>
  <si>
    <t>QRA</t>
  </si>
  <si>
    <t>COO</t>
  </si>
  <si>
    <t>Oce</t>
  </si>
  <si>
    <t>FID</t>
  </si>
  <si>
    <t>NAU</t>
  </si>
  <si>
    <t>VAN</t>
  </si>
  <si>
    <t>PAP</t>
  </si>
  <si>
    <t>SON</t>
  </si>
  <si>
    <t>TOK</t>
  </si>
  <si>
    <t>WAF</t>
  </si>
  <si>
    <t>WFL</t>
  </si>
  <si>
    <t>SAM</t>
  </si>
  <si>
    <t>CONTINENT OCEANIE - Regio, meerdere landen of onbepaald</t>
  </si>
  <si>
    <t>CONTINENT OCEANIE - Région, plusieurs pays ou indéterminé</t>
  </si>
  <si>
    <t>OCEANIA  CONTINENT - Regional, multi- or unspecified country</t>
  </si>
  <si>
    <t>ROC</t>
  </si>
  <si>
    <t>QTA</t>
  </si>
  <si>
    <t xml:space="preserve"> UNIVERSEEL / ONBEPAALD LAND / BELGIE</t>
  </si>
  <si>
    <t xml:space="preserve"> UNIVERSEL / PAYS NON SPECIFIE / Belgique</t>
  </si>
  <si>
    <t>UNI</t>
  </si>
  <si>
    <t>QZA</t>
  </si>
  <si>
    <t>UNIV</t>
  </si>
  <si>
    <t>ADS</t>
  </si>
  <si>
    <t>ABA</t>
  </si>
  <si>
    <t>BAS</t>
  </si>
  <si>
    <t>BAH</t>
  </si>
  <si>
    <t>BER</t>
  </si>
  <si>
    <t>BRU</t>
  </si>
  <si>
    <t>BUL</t>
  </si>
  <si>
    <t>DAN</t>
  </si>
  <si>
    <t>BRD</t>
  </si>
  <si>
    <t>FAL</t>
  </si>
  <si>
    <t>PIE</t>
  </si>
  <si>
    <t>GRE</t>
  </si>
  <si>
    <t>HON</t>
  </si>
  <si>
    <t>FYE</t>
  </si>
  <si>
    <t>CAI</t>
  </si>
  <si>
    <t>KOW</t>
  </si>
  <si>
    <t>VES</t>
  </si>
  <si>
    <t>MAL</t>
  </si>
  <si>
    <t>ANN</t>
  </si>
  <si>
    <t>NCA</t>
  </si>
  <si>
    <t>NOORD MARIANNES (EILANDEN)</t>
  </si>
  <si>
    <t>MRD</t>
  </si>
  <si>
    <t>PCO</t>
  </si>
  <si>
    <t>REGIO Meer ontwikkelde en transitielanden (NIET ODA!)</t>
  </si>
  <si>
    <t>REGION Pays en transition et en développement plus avancés (Pas APD !)</t>
  </si>
  <si>
    <t>More advanced developing and transition countries (Not ODA, unallocated  eruit vanaf 2006 !!!!!)</t>
  </si>
  <si>
    <t>QP1</t>
  </si>
  <si>
    <t>REGIO OOST- EN CENTRAAL-EUROPA (CEEC) &amp; ex-USSR (NIET ODA!)</t>
  </si>
  <si>
    <t>REGION EUROPE DE L'EST ET CENTRALE (CEEC) &amp; ex-URSS (Pas APD !)</t>
  </si>
  <si>
    <t>EUROPA - CENTRAL &amp; EASTERN (CEEC) &amp; ex-USSR AREA (Not ODA)</t>
  </si>
  <si>
    <t>RPN</t>
  </si>
  <si>
    <t>QSB</t>
  </si>
  <si>
    <t>SOA</t>
  </si>
  <si>
    <t>SAUDI-ARABIE</t>
  </si>
  <si>
    <t>SIN</t>
  </si>
  <si>
    <t>TAI</t>
  </si>
  <si>
    <t>Asielsoker</t>
  </si>
  <si>
    <t>RPV</t>
  </si>
  <si>
    <t>Asielzoker UNO</t>
  </si>
  <si>
    <t>UNO</t>
  </si>
  <si>
    <t>België</t>
  </si>
  <si>
    <t>Belgium</t>
  </si>
  <si>
    <t>CES</t>
  </si>
  <si>
    <t>GRO</t>
  </si>
  <si>
    <t>GUA</t>
  </si>
  <si>
    <t>HAW</t>
  </si>
  <si>
    <t>SSI</t>
  </si>
  <si>
    <t>EIR</t>
  </si>
  <si>
    <t>JAP</t>
  </si>
  <si>
    <t>SYE</t>
  </si>
  <si>
    <t>JUR</t>
  </si>
  <si>
    <t>CRS</t>
  </si>
  <si>
    <t>LET</t>
  </si>
  <si>
    <t>LIT</t>
  </si>
  <si>
    <t>MADERE (EIL)</t>
  </si>
  <si>
    <t>MRE</t>
  </si>
  <si>
    <t>MUE</t>
  </si>
  <si>
    <t>MON</t>
  </si>
  <si>
    <t>NED</t>
  </si>
  <si>
    <t>NZE</t>
  </si>
  <si>
    <t>DDR</t>
  </si>
  <si>
    <t>PIT</t>
  </si>
  <si>
    <t>POR</t>
  </si>
  <si>
    <t>ROM</t>
  </si>
  <si>
    <t>SMA</t>
  </si>
  <si>
    <t>SLO</t>
  </si>
  <si>
    <t>APA</t>
  </si>
  <si>
    <t>TAH</t>
  </si>
  <si>
    <t>TRA</t>
  </si>
  <si>
    <t>TCQ</t>
  </si>
  <si>
    <t>TCH</t>
  </si>
  <si>
    <t>BRI</t>
  </si>
  <si>
    <t>UAE</t>
  </si>
  <si>
    <t>SUE</t>
  </si>
  <si>
    <t>SUI</t>
  </si>
  <si>
    <t>Total</t>
  </si>
  <si>
    <t>176</t>
  </si>
  <si>
    <t>Benin</t>
  </si>
  <si>
    <t>Burkina Faso</t>
  </si>
  <si>
    <t>Democratische Republiek Congo</t>
  </si>
  <si>
    <t>Guinee</t>
  </si>
  <si>
    <t>Region</t>
  </si>
  <si>
    <t>Mali</t>
  </si>
  <si>
    <t>Marokko</t>
  </si>
  <si>
    <t>Mozambique</t>
  </si>
  <si>
    <t>Niger</t>
  </si>
  <si>
    <t>Oeganda</t>
  </si>
  <si>
    <t>Palestina</t>
  </si>
  <si>
    <t>Rwanda</t>
  </si>
  <si>
    <t>Senegal</t>
  </si>
  <si>
    <t>Tanzania</t>
  </si>
  <si>
    <t>Oceanie</t>
  </si>
  <si>
    <t>afk</t>
  </si>
  <si>
    <t>D3</t>
  </si>
  <si>
    <t>saf</t>
  </si>
  <si>
    <t>uni</t>
  </si>
  <si>
    <t>ben</t>
  </si>
  <si>
    <t>bol</t>
  </si>
  <si>
    <t>bkf</t>
  </si>
  <si>
    <t>bdi</t>
  </si>
  <si>
    <t>kam</t>
  </si>
  <si>
    <t>cam</t>
  </si>
  <si>
    <t>cub</t>
  </si>
  <si>
    <t>ecu</t>
  </si>
  <si>
    <t>eth</t>
  </si>
  <si>
    <t>gui</t>
  </si>
  <si>
    <t>hti</t>
  </si>
  <si>
    <t>ins</t>
  </si>
  <si>
    <t>ken</t>
  </si>
  <si>
    <t>try</t>
  </si>
  <si>
    <t>afk2</t>
  </si>
  <si>
    <t>ctry</t>
  </si>
  <si>
    <t>WW/TD</t>
  </si>
  <si>
    <t>ctry F</t>
  </si>
  <si>
    <t>MMH commun</t>
  </si>
  <si>
    <t>MMH solo</t>
  </si>
  <si>
    <t>check2</t>
  </si>
  <si>
    <t>Actors</t>
  </si>
  <si>
    <t>cible</t>
  </si>
  <si>
    <r>
      <t>C.S. 5.</t>
    </r>
    <r>
      <rPr>
        <sz val="10"/>
        <color rgb="FFFF0000"/>
        <rFont val="Calibri"/>
        <family val="2"/>
        <scheme val="minor"/>
      </rPr>
      <t>a</t>
    </r>
    <r>
      <rPr>
        <sz val="10"/>
        <color theme="1"/>
        <rFont val="Calibri"/>
        <family val="2"/>
        <scheme val="minor"/>
      </rPr>
      <t xml:space="preserve"> - S.D. 5.</t>
    </r>
    <r>
      <rPr>
        <sz val="10"/>
        <color rgb="FFFF0000"/>
        <rFont val="Calibri"/>
        <family val="2"/>
        <scheme val="minor"/>
      </rPr>
      <t>a</t>
    </r>
  </si>
  <si>
    <r>
      <t>C.S. 5.</t>
    </r>
    <r>
      <rPr>
        <sz val="10"/>
        <color rgb="FFFF0000"/>
        <rFont val="Calibri"/>
        <family val="2"/>
        <scheme val="minor"/>
      </rPr>
      <t>b</t>
    </r>
    <r>
      <rPr>
        <sz val="10"/>
        <color theme="1"/>
        <rFont val="Calibri"/>
        <family val="2"/>
        <scheme val="minor"/>
      </rPr>
      <t xml:space="preserve"> - S.D. 5.</t>
    </r>
    <r>
      <rPr>
        <sz val="10"/>
        <color rgb="FFFF0000"/>
        <rFont val="Calibri"/>
        <family val="2"/>
        <scheme val="minor"/>
      </rPr>
      <t>b</t>
    </r>
  </si>
  <si>
    <t>r</t>
  </si>
  <si>
    <t>ctry+r</t>
  </si>
  <si>
    <t>5.a</t>
  </si>
  <si>
    <t>5.b</t>
  </si>
  <si>
    <t>No</t>
  </si>
  <si>
    <t>No GSK/CSC for this country !</t>
  </si>
  <si>
    <t>1102-1 - UNI - Contribuer à un environnement favorable pour l’élevage familial selon une approche One Health pour un monde juste et durable</t>
  </si>
  <si>
    <t>1102-2 - NER - La sécurité alimentaire, nutritionnelle  et socio-économique des communautés rurales vivant de l'élevage au Niger est améliorée à travers le renforcement des capacités des acteurs de l'élevage</t>
  </si>
  <si>
    <t>1102-3 - MLI - La sécurité alimentaire, nutritionnelle et économique des ménages vulnérables des cercles de Kati et Koulikoro est améliorée grâce a des actions intégrées et concertées autour de l'élevage familial</t>
  </si>
  <si>
    <t>1102-4 - BKF - La sécurité alimentaire, nutritionnelle et socio économique des femmes et des hommes est améliorée grâce à des actions intégrées autour de l'élevage familial</t>
  </si>
  <si>
    <t>1102-5 - RDC - La sécurité alimentaire et socio-économique des agro-éleveurs est améliorée dans le Sud Kivu à travers le renforcement des capacités des acteurs de l'élevage</t>
  </si>
  <si>
    <t>1102-6 - RWA - La sécurité alimentaire et socio-économique des agro-éleveurs de 3 districts de la province du Sud est renforcée à travers l'élevage, selon une approche holistique</t>
  </si>
  <si>
    <t>1102-7 - BDI - La sécurité alimentaire et socio-économique des agro-éleveurs de 4 communes de la province de Ngozi est renforcée à travers l’élevage, selon une approche holistique</t>
  </si>
  <si>
    <t>1102-8 - UGA - La sécurité alimentaire et socio-économique des agro-pasteurs dans le Karamoja est améliorée grâce à l'optimisation de l'élevage et la diversification des moyens de subsistance en Ouganda de l'Est</t>
  </si>
  <si>
    <t>wblist</t>
  </si>
  <si>
    <t>oldIncome</t>
  </si>
  <si>
    <t>fragile2</t>
  </si>
  <si>
    <t>LIC</t>
  </si>
  <si>
    <t>HIC</t>
  </si>
  <si>
    <t>check3</t>
  </si>
  <si>
    <t>1150-5 - UNI - CSC Travail Décent  : Les organisations syndicales latino-américaines et caribéennes partenaires de l’IFSI, renforcées par leur mise en réseau régionale et internationale, contribuent à la défense des droits des travailleurs et travailleuses aux niveaux national et régional.</t>
  </si>
  <si>
    <t>1150-6 - UNI - CSC Travail Décent  : Les organisations syndicales latino-américaines et caribéennes partenaires de l’IFSI, renforcées par leur mise en réseau régionale et internationale, contribuent à la défense des droits des travailleurs et travailleuses aux niveaux national et régional.</t>
  </si>
  <si>
    <t>1127-3 - UNI - OS1 : Les décideurs politiques et les institutions éducatives se mobilisent en faveur d’une approche transversale des droits de l’enfant dans la coopération au développement et l’enseignement en Belgique, avec une attention particulière pour les droits des filles</t>
  </si>
  <si>
    <t>1064-1 - UNI - Les publics-relais sont informés, sensibilisés et formés sur la dette grâce au travail de recherche de qualité du réseau CADTM mis à leur disposition</t>
  </si>
  <si>
    <t>1064-2 - UNI - Un nombre croissant de citoyens résidant en Belgique se mobilisent en faveur de l’audit permanent de la dette et de l’abolition des dettes illégitimes.</t>
  </si>
  <si>
    <t>1065-1 - UNI - Renforcer la conscientisation et la mobilisation des jeunes adolescents de Belgique, individuellement et collectivement, en faveur d'un monde équitable, solidaire et durable et d'un meilleur vivre ensemble</t>
  </si>
  <si>
    <t>1065-2 - BEN - Promouvoir le développement de filières agricoles locales par des communautés ancrées durablement dans leur territoire</t>
  </si>
  <si>
    <t>1066-1 - UNI - Een steeds representatievere groep onderwijsinstellingen in Vlaanderen en in het Nederlandstalig onderwijs in het Brussels Hoofdstedelijk Gewest werkt a.d.h.v, een kwaliteitsvol EDO-kader</t>
  </si>
  <si>
    <t>1067-1 - UNI - Outcome 2: Consumenten (vraag), verkopende bedrijven (aankoop) en overheden (regulering) passen hun gedrag en praktijk aan en dragen op die manier actief bij tot een betere markttoegang van FT producten voor producenten in het Zuiden</t>
  </si>
  <si>
    <t>1067-2 - UNI - Outcome 1: Specifieke doelgroepen (werknemenrs, leerlingen en hun ouders en FTG trekkergroepen) ondersteunen de promotie en integratie van Fairtrade principes in functie van een meer duurzame productie en consumptie</t>
  </si>
  <si>
    <t>1068-1 - UNI - Outcome 1: Doordat meer mensen en organisaties in België inzicht hebben in de impact van de wereldhandelsregels op kleinschalige landbouwproducenten in het Zuiden en op het milieu, en vanuit dit inzicht de vraag van Oxfam-Wereldwinkels steunen, is er een verhoogde druk naar een open politiek en publiek debat over wijzigingen van deze regels</t>
  </si>
  <si>
    <t>1069-1 - UNI - Mobilisation de jeunes et jeunes adultes dans des actions d'éducation, de sensibilisation et de solidarité en vue d'un changement social pour une société plus solidaire</t>
  </si>
  <si>
    <t>1069-2 - UNI - Renforcement des acteurs de l'éducation formelle et informelle pour qu'il intègrent ou améliorent dans leurs pratiques éducatives l'éducation à la citoyenneté mondiale et solidaire</t>
  </si>
  <si>
    <t>1070-1 - UNI - Une masse critique (du grand public) s'engage pour influencer la perception et les décisions politiques et économiques dans le cadre de notre plaidoyer en faveur des droits de chaque enfant, fille comme garçon, de manière équitable dans les ODD.</t>
  </si>
  <si>
    <t>1070-2 - UNI - Les acteurs belges en lien avec les pays du Sud intègrent les droits des enfants dans leurs actions.</t>
  </si>
  <si>
    <t>1070-3 - UNI - Les acteurs et parties prenantes du secteur de l'enseignement intègrent et partagent de bonnes pratiques d'éducation au développement et aux droits de l'enfants axées sur les thématiques "équité", "pauvreté" et "durabilité" dans l'éducation.</t>
  </si>
  <si>
    <t>1071-1 - BEN - Les ménages ruraux des communes de Natitingou (département de l'Atacora), Parakou, Tchaourou et Ndali (département du Borgou) renforcent et équilibrent leurs exploitations familiales autour d'activités agricoles et d'activités génératrices de revenus liées</t>
  </si>
  <si>
    <t>1071-2 - BOL - Les organisations communautaires et leurs membres renforcent leurs capacités pour l’exercice de leur droit à l’alimentation, leur droit à la gestion de leur territoire et des ressources naturelles dans un contexte de changement climatique et leur droit à des revenus décents, en participant à la prise de décisions qui régissent leur avenir, et en incluant une perspective de genre.</t>
  </si>
  <si>
    <t xml:space="preserve">1071-3 - KAM - Small-scale family farmers and their family members strengthen their capacities to achieve food sovereignty, to defend their interests and to generate pro-poor growth </t>
  </si>
  <si>
    <t>1071-4 - PER - Les organisations paysannes renforcent leurs capacités pour exercer leurs droits économiques,sociaux,culturels et  environnementaux, dans le but de vivre dignement de l'agriculture familiale et autres activités liées au developpement durable de leur territoire, avec une apprche genre et interculturelle.</t>
  </si>
  <si>
    <t>1071-5 - SEN - Les ménages ruraux des zones de Diouloulou,Dialakoto, Diossong et Mont Rolland développent des modèles d'exploitations familiales durables (économiquement, socialement, écologiquement) intégrant les initiatives économiques des jeunes et des femmes.</t>
  </si>
  <si>
    <t>1071-6 - UNI - La communauté universitaire et les citoyen-ne-s autour des campus s'informent sur les enjeux mondiaux, en discutent autour d'eux et intègrent progressivement leurs nouvelles convictions dans leur quotidien</t>
  </si>
  <si>
    <t>1071-7 - UNI - Les acteur-trice-s relais complexifient leur lecture, leur compréhension et leur vision des enjeux liés à la CMS et sensibilisent leurs publics aux thématiques de la CMS</t>
  </si>
  <si>
    <t>1071-8 - UNI - Les décideur-euse-s institutionnel-le-s belges font évoluer le cadre légal et les grandes orientations politiques en faveur d'un développement durable et équitable, dans le respect des droits humains, en prenant en compte les enjeux liés au genre et à l'environnement</t>
  </si>
  <si>
    <t>1071-9 - UNI - Les étudiant-e-s et agent-e-s éducatif-ve-s intègrent de manière critique, systémique et interdépendante les enjeux et les thématiques de la CMS dans le cursus, en tenant compte notamment des savoirs et des compétences du Sud</t>
  </si>
  <si>
    <t>1072-1 - UNI - Les décideur-euse-s institutionnel-le-s belges font évoluer le cadre légal et les grandes orientations politiques en faveur d'un développement durable et équitable, dans le respect des droits humains, en prenant en compte les enjeux liés au genre et à l'environnement.</t>
  </si>
  <si>
    <t>1072-2 - UNI - Les acteur-trice-s relais complexifient leur lecture, leur compréhension et leur vision des enjeux liés à la CMS et sensibilisent leurs publics aux thématiques de la CMS.</t>
  </si>
  <si>
    <t>1072-3 - UNI - Les étudiant-e-s et agent-e-s éducatif-ve-s intègrent de manière critique, systémique et interdépendante les enjeux et les thématiques de la CMS dans le cursus, en tenant compte notamment des savoirs et des compétences du Sud.</t>
  </si>
  <si>
    <t>1072-4 - UNI - La communauté universitaire et les citoyen-ne-s autour des campus s'informent sur les enjeux mondiaux, en discutent autour d'eux et intègrent progressivement leurs nouvelles convictions dans leur quotidien .</t>
  </si>
  <si>
    <t>1073-1 - UNI - Les acteur-trice-s relais complexifient leur lecture, leur compréhension et leur vision des enjeux liés à la CMS et sensibilisent leurs publics aux thématiques de la CMS.</t>
  </si>
  <si>
    <t>1073-2 - UNI - La communauté universitaire et les citoyen-ne-s autour des campus s'informent sur les enjeux mondiaux, en discutent autour d'eux et intègrent progressivement leurs nouvelles convictions dans leur quotidien .</t>
  </si>
  <si>
    <t>1073-3 - UNI - Les décideur-euse-s institutionnel-le-s belges font évoluer le cadre légal et les grandes orientations politiques en faveur d'un développement durable et équitable, dans le respect des droits humains, en prenant en compte les enjeux liés au genre et à l'environnement.</t>
  </si>
  <si>
    <t>1073-4 - UNI - Les étudiant-e-s et agent-e-s éducatif-ve-s intègrent de manière critique, systémique et interdépendante les enjeux et les thématiques de la CMS dans le cursus, en tenant compte notamment des savoirs et des compétences du Sud.</t>
  </si>
  <si>
    <t>1073-5 - BDI - La prise en charge de toutes les composantes de la santé mentale (biologique, psychosociale et sociétale) de la population de la zone du projet est améliorée.</t>
  </si>
  <si>
    <t>1073-6 - BDI - L'accès aux soins de santé est amélioré pour la population du secteur rural et informel de 9 communes de la région du Nord Burundi</t>
  </si>
  <si>
    <t>1073-7 - BEN - La sécurité alimentaire et économique des populations de nos zones d'intervention est améliorée durablement à travers une offre diversifiée et adaptée d'appui à l'agriculture et l'entreprenariat.</t>
  </si>
  <si>
    <t>1073-8 - BEN - Améliorer l'accès (financier) à des services de santé essentiels de qualité surs, efficaces, de qualité pour les populations du secteur informel et rural de Tanguiéta-Cobly-Matéri (Atacora) et de Comé (Mono), et ce à travers un système mutualiste communautaire, qui s'insère dans un dispositif de la couverture maladie universelle.</t>
  </si>
  <si>
    <t>1073-9 - BOL - Améliorer les opportunités de génération de revenus et d'accès à l'alimentation pour la réduction de la pauvreté, offrant une meilleure qualité de vie pour les familles des régions périurbaines et rurales des départements de La Paz, Oruro et Tarija.</t>
  </si>
  <si>
    <t>1073-10 - BOL - Les organisations communautaires et leurs membres renforcent leurs capacités pour l’exercice de leur droit à l’alimentation, leur droit à la gestion de leur territoire et des ressources naturelles dans un contexte de changement climatique et leur droit à des revenus décents, en participant à la prise de décisions qui régissent leur avenir, et en incluant une perspective de genre.</t>
  </si>
  <si>
    <t>1073-11 - CON - Les petits producteurs et groupes vulnérables ont une plus grande disponibilité alimentaire et améliorent durablement leur situation économique</t>
  </si>
  <si>
    <t>1073-12 - CON - D'ici 2021, les Systèmes locaux de santé sont de meilleure qualité, en particulier par une meilleure prise en charge des pathologies chroniques non transmissibles</t>
  </si>
  <si>
    <t>1073-13 - KAM - The food and economic security and the level of organisation of vulnerable rural populations have improved in a sustainable way</t>
  </si>
  <si>
    <t xml:space="preserve">1073-14 - KAM - Cambodian people, especially the vulnerable groups have access to high quality of Comprehensive Non-Communicable Diseases services (diabetes, hypertension and mental health) through promotion, prevention, treatment and rehabilitation. </t>
  </si>
  <si>
    <t xml:space="preserve">1073-15 - MAD - Réduire durablement, d’ici à 2021, la vulnérabilité des habitants du littoral Nord de la région du Menabe à l’insécurité alimentaire et économique </t>
  </si>
  <si>
    <t>1073-16 - MAD - La qualité des systèmes locaux de soins de santé est durablement améliorée, en particulier la prise en charge des maladies chroniques non transmissibles.</t>
  </si>
  <si>
    <t>1073-17 - TOG - La sécurité alimentaire et économique des populations de nos zones d'intervention est améliorée durablement à travers une offre diversifiée et adaptée de services d'appui à l'agriculture, à l'entrepreneuriat et au financement rural.</t>
  </si>
  <si>
    <t>1073-18 - TOG - L'accès à des services de santé essentiels de qualité et à des médicaments essentiels sûrs, efficaces, de qualité est améliorée pour les populations du secteur informel et rural des zones de savanes, Plateaux et centrale et ce à travers un système mutualiste communautaire, qui s'insère dans le dispositif de la couverte maladie universelle (CMU) mis en place par l'Etat.</t>
  </si>
  <si>
    <t>1074-1 - BKF - Améliorer les systèmes de gestion pour une exploitation durable des forêts/aires à protéger et la pérennisation de l'approvisionnement en eau potable</t>
  </si>
  <si>
    <t>1074-2 - CON - OS4 Améliorer la qualité et l'accessibilité des soins dans le province de Nord-Kivu et asurer leur stabilité en installant un système d'accréditation des structures de santé afin de les rendre éligibles au système contractuel de subvention qui se met en place dans la province</t>
  </si>
  <si>
    <t>1074-3 - CON - OS3 Améliorer l'accessibilité et la qualité des soins hôpitaux et au premier échelon, à Kinshasa et en particulier dans la commune de Kintambo, en travaillant sur les contraintes essentielles, avec l'ensemble des acteurs impliqués</t>
  </si>
  <si>
    <t>1074-4 - CON - OS2 Les populations d'agriculteurs familiaux améliorent leurs revenus en mettant en place des systèmes de gestion durable des ressources de leurs terroirs</t>
  </si>
  <si>
    <t>1074-5 - SEN - Les populations rurales améliorent leur sécurité économique, alimentaire et nutritionnelle, en particulier les femmes et les plus vulnérables, par une gestion durable des ressources naturelles. (Résilience accrue face aux aléas climatiques et à la dégradtion des sols).</t>
  </si>
  <si>
    <t>1074-6 - UNI - La communauté universitaire et les citoyen-ne-s autour des campus s'informent sur les enjeux mondiaux, en discutent autour d'eux et intègrent progressivement leurs nouvelles convictions dans leur quotidien .</t>
  </si>
  <si>
    <t>1074-7 - UNI - Les acteur-trice-s relais complexifient leur lecture, leur compréhension et leur vision des enjeux liés à la CMS et sensibilisent leurs publics aux thématiques de la CMS.</t>
  </si>
  <si>
    <t>1074-8 - UNI - Les décideur-euse-s institutionnel-le-s belges font évoluer le cadre légal et les grandes orientations politiques en faveur d'un développement durable et équitable, dans le respect des droits humains, en prenant en compte les enjeux liés au genre et à l'environnement.</t>
  </si>
  <si>
    <t>1074-9 - UNI - Les étudiant-e-s et agent-e-s éducatif-ve-s intègrent de manière critique, systémique et interdépendante les enjeux et les thématiques de la CMS dans le cursus, en tenant compte notamment des savoirs et des compétences du Sud.</t>
  </si>
  <si>
    <t>1075-1 - UNI - Des acteurs institutionnels et des organisations belges renforcent leurs actions en faveur d’une relation plus juste et inclusive avec les pays du sud.</t>
  </si>
  <si>
    <t>1075-2 - UNI - Les jeunes et les adultes citoyens impliqués dans les projets s'ouvrent à la différence, à la complexité relationnelle des échanges avec le Sud et renforcent leur capacité à devenir acteur de changement pour un monde plus juste et inclusif</t>
  </si>
  <si>
    <t>1075-3 - MOR - Le renforcement  de la démocratie participative améliore les conditions de vie (liées aux ODD) des bénéficiaires finaux au sein des communes</t>
  </si>
  <si>
    <t>1075-4 - MOR - La pratique du Coaching Territorial (CT) est retenue aux régions demandeuses du territoire marocain, en veillant à ce que la démarche continue à s'incrire dans les ODD</t>
  </si>
  <si>
    <t>1075-5 - SEN - L'utilisation des outils du coaching territorial par la jeunesse de la ville de Dakar, par les groupements économiques du département de Kaolack et par leurs autorités locales respectives, renforce leur ancrage social et le développement de leurs activités.</t>
  </si>
  <si>
    <t>1076-1 - BKF - Plus d'enfants avec un handicap sensoriel ont accès à un enseignement inclusif de qualité durant toute la scolarité au Burkina Faso</t>
  </si>
  <si>
    <t>1076-2 - SEN - Les enfants avec un handicap visuel ont accès à un
enseignement inclusif de qualité dans 5 régions du
Sénégal</t>
  </si>
  <si>
    <t xml:space="preserve">1077-1 - BDI - Les communautés incluant les OBC de 6 collines de la Commune Rugombo, 2 collines de la Commune Buganda en Province Cibitoke, 7 collines de la Commune Gitega, 2 Collines de la Commune Makebuko en Province de Gitega, 5 collines de la Commune Muyinga et une colline de la Commune Gasorwe en Province Muyinga, avec l’appui de SOS BUR en partenariat avec l’administration locale, les leaders communautaires, les services décentralisés et déconcentrés de l’Etat, les partenaires de synergie (notamment KIYO, VSF, Croix Rouge de Belgique, …) et les associations du secteur des orphelins et enfants vulnérables (OEV)33, œuvrent de manière durable pour la promotion des droits de provision, de participation et de protection de l’enfant en faveur de 4 500 enfants2, répartis dans 1 500 familles, à risque de perdre la prise en charge parentale 
</t>
  </si>
  <si>
    <t xml:space="preserve">1077-2 - RDC - Les communautés des zones d’intervention à Bukavu (Bagira, Kadutu, Ibanda), Walungu (Nshesha, Mudusa, Makwale, Cagombe, Kaniola centre) et Uvira (Kala, Kagando, Kawizi, Kiliba, Kimanga, Mulongwe, Kasenga, Kanvivira), avec l’appui de SOS BE, de ses partenaires de synergies et des autorités décentralisées, œuvrent localement de manière durable à la protection et la promotion des droits de provision, de participation et de protection de 1800 enfants sans prise en charge parentale ou à risque de la perdre </t>
  </si>
  <si>
    <t>1078-1 - UNI - Les publics cibles de ce programme sont mieuxéclairés et actifs pour l’émergence, en Belgique et ailleurs, d’un paradigme alternatif mondial plus juste pour les populations vulnérables du Sud (notamment en ce qui concerne l'égalitédes hommes et des femmes) intégrant tout particulièrement les principes du développement durable–incluant la gestion des déchets–et de l’économie sociale et solidaire, au travers notamment de systèmes alimentaires durables reposant sur l’agriculture familiale.</t>
  </si>
  <si>
    <t>1078-2 - BKF - Les performanceséconomiques, environnementales et sociales des acteurs de l’agriculture familiale durable et de l’économie sociale au Burkina Faso sont renforcées</t>
  </si>
  <si>
    <t>1078-3 - MLI - Les performanceséconomiques, environnementales et sociales des acteurs de l’agriculture familiale durable et de l’économie sociale au Mali sont renforcées</t>
  </si>
  <si>
    <t>1078-4 - PER - Les performanceséconomiques, environnementales et sociales des acteurs de l’agriculture familiale durable et de l’économie sociale au Pérou sont renforcées</t>
  </si>
  <si>
    <t>1078-5 - SEN - Les performanceséconomiques, environnementales et sociales des acteurs de l’agriculture familiale durable et de l’économie sociale au Sénégal sont renforcées</t>
  </si>
  <si>
    <t>1079-1 - UNI - Une population vivant en Belgique mobilisée pour un paradigme alternatif mondial</t>
  </si>
  <si>
    <t>1079-2 - BEN - Les performanceséconomiques, environnementales et sociales des acteurs de l’agriculture familiale durable et de l’économie sociale au Benin sont renforcées</t>
  </si>
  <si>
    <t>1079-3 - BKF - Les performanceséconomiques, environnementales et sociales des acteurs de l’agriculture familiale durable et de l’économie sociale au Burkina Faso sont renforcées</t>
  </si>
  <si>
    <t>1079-4 - PER - Les performanceséconomiques, environnementales et sociales des acteurs de l’agriculture familiale durable et de l’économie sociale au Pérou </t>
  </si>
  <si>
    <t>1079-5 - TAN - Les performanceséconomiques, environnementales et sociales des acteurs de l’agriculture familiale durable et de l’économie sociale en Tanzanie sont renforcées</t>
  </si>
  <si>
    <t>1079-6 - UGA - Les performanceséconomiques, environnementales et sociales des acteurs de l’agriculture familiale durable et de l’économie sociale en Ouganda sont renforcées</t>
  </si>
  <si>
    <t>1080-1 - UNI - Une population vivant en Belgique mobilisée pour un paradigme alternatif mondial</t>
  </si>
  <si>
    <t>1080-2 - BKF - Les performanceséconomiques, environnementales et sociales des acteurs de l’agriculture familiale durable et de l’économie sociale au Burkina Faso sont renforcées</t>
  </si>
  <si>
    <t>1080-3 - BOL - Les performanceséconomiques, environnementales et sociales des acteurs de l’agriculture familiale durable et de l’économie sociale en Bolivie sont renforcées</t>
  </si>
  <si>
    <t>1080-4 - ECU - Les performanceséconomiques, environnementales et sociales des acteurs de l’agriculture familiale durable et de l’économie sociale en Equateur sont renforcées</t>
  </si>
  <si>
    <t>1080-5 - ETH - Les performanceséconomiques, environnementales et sociales des acteurs de l’agriculture familiale durable et de l’économie sociale en Ethiopie sont renforcées</t>
  </si>
  <si>
    <t>1080-6 - MLI - Les performanceséconomiques, environnementales et sociales des acteurs de l’agriculture familiale durable et de l’économie sociale au Mali sont renforcées</t>
  </si>
  <si>
    <t>1080-7 - PER - Les performanceséconomiques, environnementales et sociales des acteurs de l’agriculture familiale durable et de l’économie sociale au Pérou sont renforcées</t>
  </si>
  <si>
    <t>1080-8 - RDC - Les performanceséconomiques, environnementales et sociales des acteurs de l’agriculture familiale durable et de l’économie sociale en RDC sont renforcées</t>
  </si>
  <si>
    <t>1080-9 - SEN - Les performanceséconomiques, environnementales et sociales des acteurs de l’agriculture familiale durable et de l’économie sociale au Sénégal sont renforcées</t>
  </si>
  <si>
    <t>1081-1 - UNI - Les acteurs belges actifs dans le secteur de l'éducation et de la formation dans la coopération au développement créent un contexte politique dans le but d'améliorer les interventions d'éducation dans le Sud</t>
  </si>
  <si>
    <t>1081-2 - BDI - Améliorer l'accès aux soins de réadaptation de qualité, au bénéfice des personnes atteintes d'un handicap ou d'une incapacité fonctionnelle, en se focalisant sur l'appui à la gouvernance du sous-secteur, la formation des RH de la réadaptation, l'appui à dix centres et services de réadaptation répartis sur 9 provinces du burundi et le développement de l'information sanitaire à travers sa digitalisation, cela avec une attention particulière pour l'environnement et les personnes plus vulnérables (PH, femmes, indigents).</t>
  </si>
  <si>
    <t>1081-3 - BEN - La disponibilité de ressources humaines santé qualifiées  et compétentes pour assurer des soins paramédicaux de qualité, avec une attention particulière aux personnes vulnérables (femmes, personnes en situation de handicap), ainsi qu’une maintenance biomédicale et  hospitalière adéquate,  est améliorée, en adéquation avec les besoins du marché du travail.</t>
  </si>
  <si>
    <t>1081-4 - BKF - L’accès aux soins de réadaptation de qualité, au bénéfice des personnes atteintes d’une incapacité (facteur de handicap) avec une attention particulière pour les personnes les plus vulnérables (PH, femmes, indigents) est amélioré au Burkina Faso, dans les zones de Ouagadougou et Tenkodogo</t>
  </si>
  <si>
    <t>1081-5 - BKF - La mise en oeuvre du SPA/IGMVSS au BF est améliorée par le renforcement des capacités organisationnelles et techniques du MEEVCC et par une expérimentation du processus de mise en oeuvre du SPA/IGMVSS au niveau d’une commune pilote pour mettre à l’échelle la GDT et en prenant en compte le genre</t>
  </si>
  <si>
    <t>1081-6 - HAI - Promouvoir la création d'emplois et de revenus durables en appuyant les initiatives privées porteuses d'emplois et en renforçant les capacités humaines et institutionnelles des structures d'encadrement des partenaires du monde du travail et de la formation professionnelle dans les départements géographiques de l'Ouest, du Nord, du Sud, du Sud-Est, de l'Artibonite et du Centre du Pays.</t>
  </si>
  <si>
    <t>1081-7 - HAI - La qualité des apprentissages/enseignements est fortement améliorée dans les zones d'intervention par le renforcement des compétences linguistiques et pédagogiques des instituteurs de l'enseignement fondamental moyennant la mise en place d'un dispositif hybride de formation.</t>
  </si>
  <si>
    <t>1081-8 - MOR - L'entreprenariat et l'employabilité des femmes sont améliorés quantitativement et qualitativement au Maroc.</t>
  </si>
  <si>
    <t>1081-9 - PZA - Les personnes handicapées dans les zones défavorisées de la région sud de la Cisjordanie (Palestine) ont amélioré l'accès aux services essentiels (médicaux, de réadaptation, d'enseignement, de formation professionnelle et des services psychosociaux).</t>
  </si>
  <si>
    <t>1081-10 - RDC - OS2: La qualité de l’enseignement et l’apprentissage en classe par le renforcement des compétences linguistiques et pédagogiques des instituteurs du primaire ont été améliorés dans les provinces éducationnelles du Haut-Katanga, Haut-Lomami, Tanganyika et Lualaba.</t>
  </si>
  <si>
    <t>1081-11 - RDC - OS1: Le niveau de vie des ménages qui pratiquent une activité de production agroalimentaire à titre principale ou complémentaire (pisciculture/maraichage) a été amélioré dans les provinces du Kongo Central et du Haut Katanga.</t>
  </si>
  <si>
    <t xml:space="preserve">1081-12 - RWA - La formation en alternance de qualité, inclusive et équitable, accessible aux jeunes femmes et hommes rwandais, répondant aux besoins en compétences de l’économie rwandaise croissante, est initiée dans les filières de transformation agroalimentaire et/ou beauté/mode  
</t>
  </si>
  <si>
    <t>1081-13 - SEN - Amélioration de la croissance des entreprises de transformation agroalimentaire féminines dans les zones et filières ciblées.</t>
  </si>
  <si>
    <t>1081-14 - SEN - Consolidation des acquis du programme de 2008 à 2016 sur les plans pédagogique, technique et managérial dans  les trois structures nationales de formation des formateurs.</t>
  </si>
  <si>
    <t>1081-15 - SEN - Augmentation de la qualité des apprentissages par l'amélioration de compétences linguistiques et pédagogiques des instituteurs de l'enseignement élémentaire a été accrue dans les régions de Fatick,Kaolack et Kaffrine.</t>
  </si>
  <si>
    <t>1082-1 - MOR - Entre 2017 et 2021, toutes les communes marocaines adoptent et pilotent une politique d'action sociale visant prioritairement les enfants et/ou les jeunes et/ou les femmes et/ou les personnes à besoins spécifiques, et la mettant en œuvre via leur Service d'Action sociale au travers d'au moins 2 projets intégrés de développement humain.</t>
  </si>
  <si>
    <t>1082-2 - RDC - Au terme des 5 ans (2017-2021), les villes et communes congolaises prenant part au Programme de CIC disposent de Services d'Etat civil et de Population efficaces. (UVCW-AVCB)</t>
  </si>
  <si>
    <t>1082-3 - SEN - De manière participative, les collectivités territoriales sénégalaises partenaires du PCIC ont amélioré, en 2021, leurs capacités de mobilisation de ressources financières en vue de développer leur offre de services et d'optimiser leur stratégie de développement économique local (DEL) durarble.</t>
  </si>
  <si>
    <t>1083-1 - BEN - D'ici 2021, les communes béninoises auront dynamisé et sécurisé leurs structures et capacités organisationnelles pour la maîtrise de leurs ressources financières et une amélioration des capacités de gestion de leur territoire et des services de base aux citoyens.</t>
  </si>
  <si>
    <t>1083-2 - BKF - A un horizon de 5 ans, les communes burkinabè seront capables d'enregistrer l'ensemble des faits d'état civil (notamment au travers de la reprise informatique complète des actes existants doublée d'une actualisation dynamique), d'encourager la déclaration de ces derniers, d'organiser à long terme la conservation des actes y afférants, ainsi que le transfert des données qui en sont extraites aux pouvoirs publics.</t>
  </si>
  <si>
    <t>1083-3 - RDC - Au terme des 5 ans (2017-2021), les villes et communes congolaises prenant part au Programme de CIC disposent de Services d'Etat civil et de Population efficaces. (UVCW-AVCB)</t>
  </si>
  <si>
    <t>1084-1 - UNI - Bijdragen tot de verwezenlijking van de SDGs in belgië door een gemeentelijke vertaling (localizing) ervan naar een lokaal coherent beleid van duurzame ontwikkeling (gemeentelijke beleidscoherentie)</t>
  </si>
  <si>
    <t>1084-2 - BEN - Renforcement des capacités de l'ANCB pour un meilleur accompagnement des Communes dans la promotion de la bonne gouvernance locale.</t>
  </si>
  <si>
    <t>1084-3 - BEN - Les capacités municipales sont renforcées pour soutenir l'économie locale axée sur le marché.</t>
  </si>
  <si>
    <t>1084-4 - BOL - De gemeentelijke overheid van Tarija past de principes van goed beheer toe, die eenmaal in de praktijk gebracht, de voorwaarden creëren voor een duurzaam beheer van het milieu en de verwerking van vaste afvalstoffen, de productie van compost en het respect voor gender en transversale thema's.</t>
  </si>
  <si>
    <t>1084-5 - ECU - Los principios de la buena gobernanza local en cuanto a la gestión integral de los recursos hídricos se han puesto en práctica.</t>
  </si>
  <si>
    <t>1084-6 - GLA - Fortalecer las capacidades de los gobiernos locales y Autoridades Indígenas para contribuir a la buena gobernanza local en equidad de género, en el marco de los derechos individuales, colectivos de los pueblos indígenas y en la defensa de la madre naturaleza.</t>
  </si>
  <si>
    <t>1084-7 - MOR - L'encouragement et le soutien des activités génératrices de revenus (AGR) dans le secteur de l'économie sociale et solidaire (agriculture, élevage, artisanat et écotourisme) est renforcé par la commune d'Ouled Daoud Zekhanine en collaboration avec les associations de diaspora et en coordination avec les coopératives et la société civile.</t>
  </si>
  <si>
    <t>1084-8 - NIC - Fortalecer las capacidades institucionales de los actores claves de la buena gobernanza local para impulsar iniciativas que promuevan la economía local con responsabilidad ambiental.</t>
  </si>
  <si>
    <t>1084-9 - PER - De principes van goed lokaal bestuur wat betreft een integraal milieu-en afvalbeleid worden in de practijk omgezet.</t>
  </si>
  <si>
    <t>1084-10 - SAF - Het versterken van de capaciteiten van de lokale overheden in Zuid-Afrika om bij te dragen tot de implementatie van integraal afvalbeleid op basis van de principes van goed lokaal bestuur (Bergrivier, Nquthu, Witzenberg)</t>
  </si>
  <si>
    <t>1084-11 - SAF - Bijdragen tot goed en inclusief lokaal bestuur door de versterkte digitale capaciteiten voor "smart governance" (slim bestuur) en verbeterde dienstverlening van SALGA en haar leden</t>
  </si>
  <si>
    <t>1084-12 - SEN - La bonne gouvernance locale concernant la gestion des déchets et la gestion durable des ressources naturelles est renforcée avec la participation de la population locale.</t>
  </si>
  <si>
    <t xml:space="preserve">1085-1 - UNI - Les publics des parties prenantes/partenaires nord d’Africalia ont été sensibilisés, conscientisés, engagés et mobilisés en faveur des « créativités » africaines contemporaines responsables, citoyennes, critiques et solidaires génératrices de changements sociétal en vue d’un meilleur construire ensemble. 
</t>
  </si>
  <si>
    <t>1085-2 - BKF - Les services et produits culturels des partenaires (Cartel, CNA, ISIS, MDP et PCBF) d'Africalia sont davantage porteurs de développement humain et de croissance durable</t>
  </si>
  <si>
    <t>1085-3 - KEN - The cultural services and products provided by Creative Garage, Slum TV and Mwelu Foundation will promote greater human development and sustainable growth</t>
  </si>
  <si>
    <t>1085-4 - RDC - Les services et produits culturels des partenaires (Tarmac des Auteurs et TACCEMS) d'Africalia sont davantage porteurs de développement humain et de croissance durable</t>
  </si>
  <si>
    <t xml:space="preserve">1085-5 - RWA - Les services et produits culturels de RAI sont davantage porteurs de développement humain et de croissance durable.
</t>
  </si>
  <si>
    <t>1085-6 - SEN - Les services et produits culturels du FESFOP sont davantage porteurs de développement humain et de croissance durable.</t>
  </si>
  <si>
    <t>1085-7 - UGA - The cultural services and products provided by Bayimba Cultural Foundation will promote greater human development and sustainable growth</t>
  </si>
  <si>
    <t>1085-8 - ZIM - The cultural services and products provided by NT, AAT, PT Cultural Foundation will promote greater human development and sustainable growth</t>
  </si>
  <si>
    <t>1089-1 - UNI - SD1 - Nationale/internationale beleidsmakers nemen initiatieven ten gunste van duurzame ontwikkeling, die vooral het Zuiden ten goede komt.</t>
  </si>
  <si>
    <t>1089-2 - UNI - SD2 - Meer burgers ondersteunen en zetten zich in voor structurele en politieke veranderingen ten gunste van het Zuiden.</t>
  </si>
  <si>
    <t>1089-3 - UNI - SD3 - Meer burgers, beleidsmakers en 11.vrijwilligers begrijpen het belang van een structurele aanpak voor duurzame ontwikkeling en zijn bereid die aanpak te steunen, dankzij een sterke communicatie.</t>
  </si>
  <si>
    <t>1089-4 - UNI - SD4 - Meer burgers, de media en de opiniemakers voelen zich meer aangesproken door, hebben een beter inzicht in en meer gefundeerde opinies over de thema’s en de dilemma’s rond ontwikkeling, mondialisering en actuele internationale verhoudingen.</t>
  </si>
  <si>
    <t>1089-5 - BDI - Des organisations de la société civile et des titulaires de droits contribuent à influencer les détenteurs d'obligations, dans le but d'atteindre un développement alternatif qui investit dans la démocratisation et les droits de l'homme, tout en reconnaissant l'égalité hommes-femmes comme étant un facteur de transformation.</t>
  </si>
  <si>
    <t>1089-6 - BOL - Organisaties van de civiele maatschappij en rights-holders getroffen door het huidige ontwikkelingsmodel dragen bij aan de beïnvloeding van duty-bearers met oog op een alternatieve ontwikkeling die inzet op rechten, milieu- en klimaatrechtvaardigheid en sociaal-economische rechtvaardigheid en die gendergelijkheid erkent als transformerende factor.</t>
  </si>
  <si>
    <t>1089-7 - ECU - Organisaties van de civiele maatschappij en rights-holders getroffen door het huidige ontwikkelingsmodel dragen bij aan de beïnvloeding van duty-bearers met oog op een alternatieve ontwikkeling die inzet op democratisering, rechten, milieu- en klimaatrechtvaardigheid en sociaal-economische  echtvaardigheid en die gendergelijkheid erkent als  ransformerende factor.</t>
  </si>
  <si>
    <t xml:space="preserve">1089-8 - INS - De CMO’s in Indonesië hebben bijgedragen aan de beïnvloeding van beleidsmakers inzake een alternatieve ontwikkeling die oog heeft voor een betere bescherming van de commons bij het beheer van de natuurlijke rijkdommen.De partnerorganisaties hebben hun capaciteiten versterkt, hun synergie en draagvlak verbreed en worden door de bevolking, de regering en het parlement erkend als belangrijke organisaties in het besluitvormingsproces.  Het programma geeft specifieke aandacht voor gender. </t>
  </si>
  <si>
    <t>1089-9 - PER - Organisaties van de civiele maatschappij en rights-holders getroffen door het huidige ontwikkelingsmodel dragen bij aan de beïnvloeding van duty-bearers met oog op een alternatieve ontwikkeling die inzet op democratisering, rechten, milieu- en klimaatrechtvaardigheid en sociaal-economische rechtvaardig- heid en die gendergelijkheid erkent als transformerende factor</t>
  </si>
  <si>
    <t xml:space="preserve">1089-10 - PHI - Civiele maatschappij  organisaties dragen, in samenwerking met de rights-holders die het slachtoffer zijn van het huidige ontwikkelingsmodel, bij tot het beïnvloeden van de duty-bearers met het oog op een alternatieve ontwikkeling die inzet op ecologische en economische rechtvaardigheid en rechten vrijwaart, en  gendergelijkheid erkent als transformerende factor.  
</t>
  </si>
  <si>
    <t>1089-11 - RDC - Des organisations de la société civile et des titulaires de droits touchés par le modèle de développement actuel contribuent à influencer les détenteurs d'obligations, dans le but d'atteindre un développement alternatif qui investit dans la démocratisation, la bonne gouvernance, l'équité écologique et la culture et qui reconnait l'égalité hommes-femmes comme facteur de transformation</t>
  </si>
  <si>
    <t>1089-12 - RWA - Des organisations de la société civile et des titulaires de droits contribuent à influencer les détenteurs d'obligations, dans le but d'atteindre un développement alternatif qui investit dans la démocratisation et les droits de l'homme, tout en reconnaissant l'égalité hommes-femmes comme étant un facteur de transformation.</t>
  </si>
  <si>
    <t>1090-1 - RWA - La sécurité alimentaire, les revenus et le bien-être des femmes et des hommes très ulnérables appuyés par le projet sont améliorés</t>
  </si>
  <si>
    <t>1091-1 - BDI - ASF - Burundi - Appuyer et promouvoir la réalisation des droits, la prévention et le règlement pacifique des conflits au bénéfice des populations vulnérables</t>
  </si>
  <si>
    <t>1091-2 - INS - ASF - Indonesia - Strengthen platforms that increase access to both formal and informal justice mechanisms for marginalized and vulnerable groups through improved community-level, evidence based service delivery</t>
  </si>
  <si>
    <t>1091-3 - MOR - ASF - Maroc - Améliorer l'accès à la justice et la protection des droits humains pour les groupes les plus vulnérables, en priorité les femmes et les migrantes</t>
  </si>
  <si>
    <t>1091-4 - RDC - ASF - RDC - Appuyer et promouvoir la réalisation des droits des populations par leur participation à des mécanismes de prévention et de résolution des conflits efficaces, favorisant ainsi l'Etat de droit et la bonne gouvernance</t>
  </si>
  <si>
    <t>1091-5 - UGA - ASF - Ouganda - Appuyer et promouvoir la participation publique à des mécanismes de justice et de développement renforcés et transparents, contribuant ainsi la protection des droits des populations et au règlement de leurs conflits</t>
  </si>
  <si>
    <t>1092-1 - N/A - Not found in list of Specific objectives sent by colleagues</t>
  </si>
  <si>
    <t>1092-2 - RDC - Les enfants de la R.D.Congo et de la sous-région nécessitant une intervention médico-chirurgicale spécialisée bénéficient d’une amélioration de l’accès et de la qualité des soins de santé : grâce au renforcement des compétences des prestataires de soins impliqués dans le traitement pré-, per- et post-opératoire des pathologies infantiles, et grâce au rehaussement de leur environnement technique et sanitaire</t>
  </si>
  <si>
    <t xml:space="preserve">1093-1 - UNI - SO 1 Les enseignant-e-s ont renforcé durablement leur démarche en faveur de la citoyenneté mondiale et solidaire via les enjeux humains et environnementaux des conflits armés et des migrations et se positionnent comme acteur-trice-s d'éducation à la citoyenneté mondiale et solidaire dans un environnement scolaire propice </t>
  </si>
  <si>
    <t xml:space="preserve">1093-2 - UNI - SO 2 Les acteur-trice-s relais, les volontaires et permanent-e-s CRB et les décideur-euse-s politiques belges sont capables d'agir en faveur de la protection des victimes de conflits armés grâce à une meilleure application (connaissance, respect, promotion et utilisation) du DIH en tenant compte de la dimension genre </t>
  </si>
  <si>
    <t>1093-3 - BDI - La résilience des communautés face aux risques sanitaires, environnement et sociaux est renforcée dans les 3 provinces ciblées</t>
  </si>
  <si>
    <t xml:space="preserve">1093-4 - BEN - Les capacités de résilience des populations face aux risques de catastrophes et aux épidémies en améliorant la préparation aux catastrophes, les pratiques d’hygiène et l’accès durable des communautés aux infrastructures d’assainissement de base sont renforcées dans les zones lacustres des Aguégués, de Dangbo et de Cotonou </t>
  </si>
  <si>
    <t xml:space="preserve">1093-5 - BKF - Améliorer l'état de santé des populations les plus vulnérables, tout particulièrement les femmes en âge de reproduction (FAR) et les enfants de moins de 5 ans, dans le district sanitaire de Mangodara </t>
  </si>
  <si>
    <t xml:space="preserve">1093-6 - MLI - La résilience des communautés face à l'insécurité alimentaire et aux effets du changement climatique est renforcée dans 18 villages des cercles de Koulikoro et Tominian </t>
  </si>
  <si>
    <t xml:space="preserve">1093-7 - NER - La résilience des populations vulnérables des 15 villages de la commune rurale de Kiéché face aux vulnérabilités sous-jacentes et au changement climatique est améliorée </t>
  </si>
  <si>
    <t xml:space="preserve">1093-8 - RDC - La résilience des communautés ciblées dans les provinces du Kongo Central et du Kanwgo face aux risques de catastrophe naturelles et aux problèmes sanitaires est améliorée </t>
  </si>
  <si>
    <t xml:space="preserve">1093-9 - RWA - La résilience des communautés aux risques sanitaires, nutritionnels et de catastrophes dans les 46 villages ciblés des districts de Gakenke, Karongi, Ngororero, Nyabihu et Rutsiro est renforcée </t>
  </si>
  <si>
    <t xml:space="preserve">1093-10 - SEN - La résilience des populations et en particulier des femmes des communautés du département de Thiès et Tivaouane est renforcée à travers la promotion de modes de vie sains et sûrs </t>
  </si>
  <si>
    <t xml:space="preserve">1094-1 - BAN - Tijdige detectie en correcte behandeling van Lepra en tbc patiënten, inclusief MDR tbc, is verzekerd in het DA projectgebied , met speciale aandacht voor vrouw/man ratio voor beide ziekten. Voor MDR tbc ook voor gebieden buiten de DA werking.    
</t>
  </si>
  <si>
    <t>1094-2 - BDI - La détection précoce et la prévention de la tuberculose et de la lèpre sont renforcées dans la population générale et parmi les groupes à risque (réfugiés, déplacés, prisonniers, enfants, femmes, PVVIH, etc.) tout en assurant une prise en charge adéquate et le soutien aux malades.</t>
  </si>
  <si>
    <t>1094-3 - GUI - La prise en charge de la tuberculose sensible, de la co-infection TB/VIH et de la tuberculose multirésistante dans sa zone d'intervention (Conakry,Coyah,Boffa,Boké et Dubreka) est améliorée.</t>
  </si>
  <si>
    <t xml:space="preserve">1094-4 - IND - Het verbeteren van de actieve screening van contacten van leprapatiënten, het verbeteren van het genezingspercentage en medisch-sociale rehabilitatie van MDR-TB patiënten, leprapatiënten en personen die leven met de gevolgen van lepra in de staat Bihar (6 districten voor TB en 23 districten voor lepra). 
</t>
  </si>
  <si>
    <t>1094-5 - NER - Améliorer la notification et la prise en charge des cas de tuberculose sensible dans les régions de Tillabéry, Zinder et Maradi et de la tuberculose multi résistante dans les Unités de Niamey, Maradi et Zinder.</t>
  </si>
  <si>
    <t>1094-6 - RDC - Améliorer la prise en charge aussi bien curative que préventive des personnes affectées par la Tuberculose et par la Lèpre dans les 247 Zones de Santé des 11 provinces (Haut-Katanga, Haut-Lomami, Haut-Uélé, Ituri, Kinshasa, Kwango, Kwilu, Lualaba, Nord-Kivu, Tanganyika et Tshopo) et ce y incluses les ZS de Moba et de Kansimba qui seront revitalisées d'ici fin 2021.</t>
  </si>
  <si>
    <t>1095-1 - RDC - DYNAMO - RDC - L'accès aux droits pour les enfants, en ce compris les enfants en situation de rue, est facilité par l'interaction entre les autorités publiques, le grand public, et la société civile</t>
  </si>
  <si>
    <t>1096-1 - UNI - Les acteurs démultiplicateurs de changement proches d’E&amp;F – volontaires, acteurs clés dans les unités pastorales, sympathisants actifs – augmentent en nombre, sont davantage conscients et formés sur les enjeux de la souveraineté alimentaire et s’engagent dans des initiatives de transition (avec, en dehors ou contre le système) et contribuent au renforcement de ce mouvement.</t>
  </si>
  <si>
    <t>1096-2 - UNI - Davantage d’enseignants du secondaire (dont une partie significative des filières techniques et professionnelles) sont sensibilisés aux thématiques de la souveraineté alimentaire, se forment à l’utilisation des outils et relaient les contenus auprès de leurs élèves.</t>
  </si>
  <si>
    <t>1096-3 - UNI - Par le biais de l’influence (expertise, légitimité, mobilisation, lobbying) d’E&amp;F et de différents réseaux et partenariats nord et sud, des décideurs, concernés dans leur fonction politique par la souveraineté alimentaire et indécis quant à ses enjeux, prennent connaissance des enjeux, œuvrent pour limiter la prépondérance dans les politiques agricoles et alimentaires du modèle de l’agrobusiness, promeuvent des alternatives à celui-ci et facilitent la participation des sociétés civiles dans les politiques en la matière.</t>
  </si>
  <si>
    <t>1096-4 - BDI - 218 organisations de producteurs ont acquis des compétences et des capacités organisationnelles, techniques, matérielles et financières nécessaires pour leur professionnalisation et s’investissent dans la valorisation de l’agriculture familiale agroécologique pour la sécurité alimentaire et l’augmentation durable des revenus de leurs membres.</t>
  </si>
  <si>
    <t>1096-5 - GLA - 31 communautés et 8 associations communautaires renforcent leurs systèmes agroécologiques avec le soutien des pouvoirs publics locaux et nationaux et elles mettent en place au sein de leurs organisations une approche soucieuse de l’égalité entre les genres, ainsi qu'intergénérationnelle.</t>
  </si>
  <si>
    <t>1096-6 - HAI - 1 585 familles paysannes membres d’organisations de base ont renforcé leurs initiatives de production agroécologique et de transformation/commercialisation solidaire et ont contribué avec d’autres à ce que l’État haïtien définisse une politique agricole qui leur soit plus favorable.</t>
  </si>
  <si>
    <t>1096-7 - MAD - 360 OP ont amélioré l’accès à une alimentation saine et suffisante ainsi que l’économie familiale de leurs membres à travers la pratique de l’agriculture familiale agroécologique.</t>
  </si>
  <si>
    <t>1096-8 - NIC - 26 organisations communautaires garantissent le fonctionnement de systèmes autogérés de production agroalimentaire durable et de participation citoyenne avec une approche de genre et intergénérationnelle.</t>
  </si>
  <si>
    <t>1096-9 - PHI - À travers la valorisation de la souveraineté alimentaire, les communautés d’agriculteurs et de pêcheurs de Mindanao renforcent le développement des conditions de vie rurales résilientes et durables.</t>
  </si>
  <si>
    <t>1096-10 - RDC - Au Sud Kivu, 85 organisations paysannes (OP) se sont professionnalisées et ont accru leur autonomie grâce à un accompagnement basé sur un modèle d’agriculture familiale agroécologique.</t>
  </si>
  <si>
    <t>1097-1 - PHI - Philippines: outcome: To supervise 1500 street children, in conflict with the law, vulnerable and women heads of household with a view to their social, professional and community reintegration in Bacolod (Negros).</t>
  </si>
  <si>
    <t>1097-2 - RDC - RD du Congo : Outcome 1: Encadrer 750 enfants et jeunes vulnérables en vue de leur réinsertion familiale, professionnelle et communautaire dans la commune de Ngaliema (Quartiers UPN, Delvaux, Ozone, Pompage, Kinsuka Pecheur et Mbudi)</t>
  </si>
  <si>
    <t>1097-3 - RDC - RD du Congo : Outcome 2: Encadrer 700 enfants et jeunes vulnérables en vue de leur réinsertion familiale, professionnelle et communautaire dans la commune de Ngaliema (Quartiers Congo et Camp Luka).</t>
  </si>
  <si>
    <t>1097-4 - RDC - RD du Congo : Outcome 3: Encadrer 750 enfants et jeunes vulnérables en vue de leur réinsertion familiale, professionnelle et communautaire dans la commune de Mont Ngafula.</t>
  </si>
  <si>
    <t>1098-1 - RDC - Intégrer la santé oculaire dans 8 zones de santé au Sud du Congo par la formation de 246 membres du personnel des services de santé (dont au moins 40% de femmes) et y favoriser l’accès de la population aux soins oculaires et visuels complets de qualité en réalisant au moins 609.520 consultations spécialisées et 25.700 interventions chirurgicales ophtalmologiques</t>
  </si>
  <si>
    <t>1098-2 - TAN - At least 65.990 children with vision problems in Tanzania have access to qualitative eye care services in order to enroll the children with a visual impairment (VI) in primary education so that they achieve the functional basic skills, essential for future life. </t>
  </si>
  <si>
    <t>1098-3 - RWA - Amélioration de l’accès aux soins oculaires de qualitédans la Province du Sud de Rwanda et amélioration de l’éducation adaptée aux enfants aveugles au Rwanda</t>
  </si>
  <si>
    <t>1099-1 - UNI - RCN - Nord - 1 - Les élèves du secondaire supérieur en Belgique sont informés et engagent une réflexion critique sur les mécanismes de violence et de polarisation et la manière d'y résister</t>
  </si>
  <si>
    <t>1099-2 - UNI - RCN - Nord - 2 - Les jeunes réunis au sein des communes et les acteurs liés à la justice ont conscience des mécanismes de violence et de polarisation et s'engagent dans leur sphère d'influence</t>
  </si>
  <si>
    <t>1099-3 - BDI - RCN - Burundi - 1 - Contribuer à la réduction des violences domestiques basées sur le genre et des inégalités de genre dans les successions</t>
  </si>
  <si>
    <t>1099-4 - MOR - RCN - Maroc - Contribuer au changement des attitudes sociales et judiciaires face aux violences basées sur le genre dans la Région de l’Orientale du Maroc</t>
  </si>
  <si>
    <t>1099-5 - RDC - RCN - RDC - 1 - Les pratiques des autorités judiciaires et administratives évoluent, pour offrir plus de sécurité juridique aux citoyens</t>
  </si>
  <si>
    <t>1099-6 - RDC - RCN - RDC - 2 - Les pratiques de prévention et de gestion des conflits évoluent et sont plus respectueuses des droits des femmes et des besoins des communautés</t>
  </si>
  <si>
    <t>1099-7 - RDC - RCN - RDC - 3 - Le travail de lutte contre l'impunité des crimes internationaux de la justice congolaise est diffusé et débattu</t>
  </si>
  <si>
    <t>1099-8 - RWA - RCN - Rwanda - Faciliter aux populations rwandaises la compréhension et la participation aux procès de génocide sur base de compétence universelle, et favoriser l’intégration des apports de ces procès dans la mémoire de la justice du génocide</t>
  </si>
  <si>
    <t>1099-9 - BDI - Promouvoir la conscience auprès des jeunes des mécanismes de discrimination/exclusion pour qu’ils s’engagent dans leur sphère privée</t>
  </si>
  <si>
    <t>1100-1 - UNI - De vrijwilligers van RKV-Internationale Samenwerking zetten zich in om kwetsbaren zelfredzaam te maken</t>
  </si>
  <si>
    <t>1100-2 - UNI - Professionals en de Belgische beleidsmakers zijn versterkt in hun kennis over internationaal humanitair recht en dragen dit uit.</t>
  </si>
  <si>
    <t>1100-3 - BDI - L'utilisation durable de suffisamment d'installations d'eau et d'assainissement sûres ainsi que des attitudes et pratiques d'hygiène sûres et durables dans la population cible d'ici 2021</t>
  </si>
  <si>
    <t>1100-4 - BDI - Les profanes, le personnel et les volontaires Croix-Rouge possedent les attitudes, capacités et connaissances adéquates, a jour et evidence-based pour donner les premiers secours a ceux qui en ont besoin, et ce, d'ici 2021. De telle facon, ils augmentent le niveau de résilience de la communauté et la capacité de soins d'urgence.</t>
  </si>
  <si>
    <t xml:space="preserve">1100-5 - MAD - Les profanes, le personnel et les volontaires Croix-Rouge possèdent les attitudes, capacités et connaissances adéquates, à-jour et evidence-based pour donner les premiers secours à ceux qui en ont besoin, et ce, d’ici 2021. De telle façon, ils augmentent le niveau de résilience de la communauté et la capacité de soins d’urgences. </t>
  </si>
  <si>
    <t>1100-6 - MOZ - WASH - De doelgroep maakt tegen 2021 gebruik van duurzame water- en sanitaire voorzieningen die toereikend en veilig zijn, en houdt er veilige attitudes en praktijken op na omtrent hygiëne</t>
  </si>
  <si>
    <t>1100-7 - MOZ - Lay people, Red Cross staff &amp; volunteers have adequate, up-to-date and evidence-based knowledge, skills &amp; attitudes to provide first aid to those in need by 2021, as such enhancing community level resilience and emergency care capacity.</t>
  </si>
  <si>
    <t>1100-8 - NEP - WASH - De doelgroep maakt tegen 2020 gebruik van duurzame water- en sanitaire voorzieningen die toereikend en veilig zijn, en houdt er veilige attitudes en praktijken op na omtrent hygiëne</t>
  </si>
  <si>
    <t>1100-9 - NEP - Lay people, Red Cross staff &amp; volunteers have adequate, up-to-date and evidence-based knowledge, skills &amp; attitudes to provide first aid to those in need by 2018, as such enhancing community level resilience and emergency care capacity.</t>
  </si>
  <si>
    <t>1100-10 - RWA - Sustained use of sufficient  safe water &amp; sanitation facilities, as well as sustained safe hygiene attitudes &amp; practices by the target population by 2021</t>
  </si>
  <si>
    <t>1100-11 - RWA - Lay people, Red Cross staff &amp; volunteers have adequate, up-to-date and evidence based knowledge, skills &amp; attitudes to provide first aid to those in need by 2021, thus enhancing community level resilience and emergency care capacity.</t>
  </si>
  <si>
    <t>1100-12 - SAF - Leken, Rode Kruispersoneel en - vrijwilligers beschikken tegen 2021 over doeltreffende, meest recente en evidence based kennis, vaardigheden en attitudes om eerste hulp te verlenen aan zij die het nodig hebben en verhogen op die manier de zelfredzaamheid van gemeenschappen.</t>
  </si>
  <si>
    <t>1100-13 - TAN - Sustained use of sufficient  safe water &amp; sanitation facilities, as well as sustained safe hygiene attitudes &amp; practices by the target population by 2021</t>
  </si>
  <si>
    <t>1100-14 - TAN - Lay people, Red Cross staff &amp; volunteers have adequate, up-to-date and evidence based knowledge, skills &amp; attitudes to provide first aid to those in need by 2021, as such enhancing community level resilience and emergency care capacity.</t>
  </si>
  <si>
    <t>1100-15 - ZIM - Eerstehulponderricht - Leken, Rode Kruispersoneel- en vrijwilligers beschikken tegen 2021 over doeltreffende, meest recente en evidence-based kennis, vaardigheden en attitudes om eerste hulp te verlenen aan zij die het nodig hebben en verhogen op die manier de zelfredzaamheid van gemeenschappen.</t>
  </si>
  <si>
    <t>1101-1 - BDI - L’accessibilité des soins de santé est améliorée dans les Districts Sanitaires ciblés par le renforcement de capacité du système de santé par la mise en œuvre de la prise en charge communautaire intégrée de la diarrhée, du paludisme, de la pneumonie, du suivi postnatal et de la malnutrition.</t>
  </si>
  <si>
    <t>1101-2 - BDI - Renforcer les pratiques clés de prévention et les mécanismes de résilience communautaire pour améliorer la santé et la nutrition au niveau de la communauté dans les Districts Sanitaires ciblés.</t>
  </si>
  <si>
    <t>1103-1 - UNI - Les populations vivant en Belgique visées par le programme sont sensibilisées et conscientisées sur l'interconnexion entre les enjeux de migration et développement, consommation et exploitation des ressources naturelles, démocratie et vivre ensemble, s'engagent et se mobilisent en faveur d'une société durable, inclusive et responsable.</t>
  </si>
  <si>
    <t>1103-2 - BDI - Les capacités techniques et financières de 4000 ménages vulnérables de Cibitoke sont renforcées et la mobilisation solidaire de leurs ressources est facilitée pour qu'ils assurent leur sécurité alimentaire et nutritionnelle</t>
  </si>
  <si>
    <t xml:space="preserve">1103-3 - ETH - Strengthening food and nutrition security of targeted households and communities vulnerable to climate change hazards, marginalization and distress migration through promotion of climate-smart agriculture and diversified livelihoods in the districts of Irob and Enderta (Eastern and Southeastern Tigray) and Gimbo (Kaffa), Ethiopia. 
</t>
  </si>
  <si>
    <t>1103-4 - HAI - La sécurité alimentaire et nutritionnelle de 765 ménages vulnérables ruraux des départements de Grande-Anse, du Sud, du Sud-Est et de l'Ouest est améliorée de façon durable</t>
  </si>
  <si>
    <t>1103-5 - NER - La sécurité alimentaire et nutritionnelle des communautés de 40 villages (3215 ménages) des communes de Goula, Korahane, Gafati et Droum est améliorée durablement par le renforcement de leurs capacités et de leurs moyens d'existence.</t>
  </si>
  <si>
    <t>1103-6 - RDC - La sécurité alimentaire, nutritionnelle et sanitaire de 2400 ménages membres de coopératives dans le Provinces du Kwilu, du Kongo Central, du Kwango et des femmes enceintes dans la province du Sud-Kivu est durablement améliorée.</t>
  </si>
  <si>
    <t>1103-7 - RWA - Les capacités de 6000 ménages vulnérables de Gakenke et Nyagatare sont renforcées en vue d'améliorer durablement leur situation alimentaire et nutritionnelle.</t>
  </si>
  <si>
    <t>1104-1 - UNI - Les populations vivant en Belgique visées par le programme sont sensibilisées et conscientisées sur l'interconnexion entre les enjeux de migration et développement, consommation et exploitation des ressources naturelles, démocratie et vivre ensemble, s'engagent et se mobilisent en faveur d'une société durable, inclusive et responsable.</t>
  </si>
  <si>
    <t xml:space="preserve">1105-1 - UNI - Groter maatschappelijk en politiek draagvlak voor welgekozen en duurzame inspanningen voor mondiale toegang tot kwaliteitsvolle basisgezondheidszorg.  </t>
  </si>
  <si>
    <t>1105-2 - BDI - Améliorer la qualité des soins de santé et permettre l’accès au plus grand nombre avec une attention particulière aux groupes vulnérables par le renforcement des acteurs du système de santé dans les Provinces de Muyinga, Karusi, Gitega, Muramvya, Bujumbura et Bujumbura Mairie</t>
  </si>
  <si>
    <t xml:space="preserve">1105-3 - BEN - Améliorer la qualité des soins de santé et permettre l’accès aux soins du plus grand nombre avec une attention particulière aux plus vulnérables par le renforcement des acteurs du niveau périphérique du système sanitaire  </t>
  </si>
  <si>
    <t xml:space="preserve">1105-4 - RDC - Améliorer la qualité des soins de santé et permettre l’accès au plus grand nombre par le renforcement des acteurs du système de santé du niveau périphérique avec une attention particulière aux populations vulnérables. </t>
  </si>
  <si>
    <t xml:space="preserve">1106-1 - UNI - Groter maatschappelijk en politiek draagvlak voor welgekozen en duurzame inspanningen voor mondiale toegang tot kwaliteitsvolle basisgezondheidszorg.  </t>
  </si>
  <si>
    <t>1106-2 - BDI - Améliorer la qualité des soins de santé et permettre l’accès au plus grand nombre avec une attention particulière aux groupes vulnérables par le renforcement des acteurs du système de santé dans les Provinces de Muyinga, Karusi, Gitega, Muramvya, Bujumbura et Bujumbura Mairie</t>
  </si>
  <si>
    <t xml:space="preserve">1106-3 - BEN - Améliorer la qualité des soins de santé et permettre l’accès aux soins du plus grand nombre avec une attention particulière aux plus vulnérables par le renforcement des acteurs du niveau périphérique du système sanitaire  </t>
  </si>
  <si>
    <t xml:space="preserve">1106-4 - GUI - Améliorer la prestation de services de santé de qualité au sein d'un système de santé intégré et accessible au plus grand nombre </t>
  </si>
  <si>
    <t>1106-5 - IND - Improve access to affordable, sustainable and equitable quality health services taking into account people’s needs in an effective health system through a people centred partnership process with involvement of all stakeholders and policy makers</t>
  </si>
  <si>
    <t xml:space="preserve">1106-6 - MIE - Le système local de santé des Moughataas de Dar Naïm et de Bababé est renforcé par une offre de soins de santé de qualité accessible au plus grand nombre </t>
  </si>
  <si>
    <t xml:space="preserve">1106-7 - RDC - Améliorer la qualité des soins de santé et permettre l’accès au plus grand nombre par le renforcement des acteurs du système de santé du niveau périphérique avec une attention particulière aux populations vulnérables. </t>
  </si>
  <si>
    <t>1107-1 - RDC - BAC - RDC - 1 - Les populations des zones d'intervention ont accès à des services de base de qualité, prioritairement la santé</t>
  </si>
  <si>
    <t>1107-2 - RDC - BAC - RDC - 2 - Les bénéficiaires (ho, fe, enf) augmentent et diversifient leurs revenus durablement, par l'utilisation du potentiel agricole et d'élevage, afin d’amériorer l’accès aux services de base, prioritairement la santé</t>
  </si>
  <si>
    <t>1107-3 - RDC - BAC - RDC - 3 - La société civile participe activement à l'amélioration de la Gouvernance à tous les niveaux politiques et à l’amélioration du respect des droits de femmes et de hommes</t>
  </si>
  <si>
    <t>1110-1 - RDC - ROTARY - RDC - 1 - Les populations des zones d'intervention ont accès à des services de base de qualité, prioritairement la santé</t>
  </si>
  <si>
    <t>1110-2 - RDC - ROTARY - RDC - 2 - Les bénéficiaires (ho, fe, enf) augmentent et diversifient leurs revenus durablement, par l'utilisation du potentiel agricole et d'élevage, afin d’amériorer l’accès aux services de base, prioritairement la santé</t>
  </si>
  <si>
    <t>1110-3 - RDC - ROTARY - RDC - 3 - La société civile participe activement à l'amélioration de la Gouvernance à tous les niveaux politiques et à l’amélioration du respect des droits de femmes et de hommes</t>
  </si>
  <si>
    <t>1111-1 - UNI - The general public is better informed on tropical medicine and international health topics</t>
  </si>
  <si>
    <t>1111-2 - UNI - Academic capacity for health is strengthened through improved quality in education and access to postgraduate education and training</t>
  </si>
  <si>
    <t>1111-3 - UNI - Belgian and global policies for better health are supported through collaborative knowledge production, knowledge management and advocacy</t>
  </si>
  <si>
    <t xml:space="preserve">1111-4 - BEN - Renforcement institutionnel de LRM pour des services de qualité et l’amélioration des soins de santé au niveau national et régional, sur les mycobactéries et autres bactéries cliniques </t>
  </si>
  <si>
    <t>1111-5 - BKF - Renforcer la capacité de recherche liée à la santé dans le contexte des ressources limitées du Burkina Faso</t>
  </si>
  <si>
    <t>1111-6 - CUB - Het versterken van IPK en INHEM om hun academische functie te vervullen door middel van capaciteits versterking en wetenschappelijke samenwerking</t>
  </si>
  <si>
    <t>1111-7 - ETH - To enhance the research capacity and evidence based medical practice in tropical and poverty related diseases in Ethiopia</t>
  </si>
  <si>
    <t>1111-8 - GUI - Les capacités du centre Maferinyah renforcées dans la réalisation de son mandat de centre national de formation continue et de recherche en santé en Guinée.</t>
  </si>
  <si>
    <t xml:space="preserve">1111-9 - KAM - National Institutes in Cambodia have increased capacity to generate evidence for the management of health problems and  for the strengthening of the health system in Cambodia. </t>
  </si>
  <si>
    <t>1111-10 - PER - Versterken van O&amp;O capaciteit voor het verbeteren van strategieën en / of methoden voor diagnose, opvolging en controle van infectieziekten.</t>
  </si>
  <si>
    <t>1111-11 - RDC - Renforcer les capacités pour la recherche e santé dans trosi institutions partenaires, IRNB, ESP et CRS</t>
  </si>
  <si>
    <t>1111-12 - RDC - Rationaliser la lutte contre la Trypanosomiase Humaine Africaine (THA) en renforçant les systèmes locaux de santéavec l’appui de tous les partenaires</t>
  </si>
  <si>
    <t>1111-13 - SAF - Versterking van de capaciteit voor onderzoek, onderwijs, beleidsadvies, belangenbehartiging en netwerking van de partners op het gebied van de gezondheid van mens en dier</t>
  </si>
  <si>
    <t>1111-14 - VIE - Capaciteitsopbouw en verbetering van middelen en methoden voor wetenschappelijk gezondheidsonderzoek en controle/eliminatie strategien voor parasitaire ziekten in Vietnam</t>
  </si>
  <si>
    <t>1112-1 - UNI - Les compétences et les connaissances académiques et professionnelles des acteurs du sud sont renforcées</t>
  </si>
  <si>
    <t>1112-2 - UNI - La conscience citoyenne  et l'ouverture au monde des étudiants sont renforcées, ce qui les amène à devenir acteurs de changement</t>
  </si>
  <si>
    <t>1112-3 - UNI - L'expertise académique sur les questions de développement est renforcée et appuie les orientations des politiques de développement</t>
  </si>
  <si>
    <t>1112-4 - BDI - Renforcer et valoriser, par des partenariats, la contribution des acteurs académiques au développement humain durable du Burundi.</t>
  </si>
  <si>
    <t>1112-5 - BEN - Renforcer et valoriser, par des partenariats, la contribution des acteurs académiques au developpement humain durable au Bénin</t>
  </si>
  <si>
    <t>1112-6 - BKF - Renforcer et valoriser, par des partenariats, la contribution des acteurs académiques au développement humain durable du Burkina Faso</t>
  </si>
  <si>
    <t xml:space="preserve">1112-7 - BOL - Renforcer et valoriser, par des partenariats, la contribution des acteurs académiques au développement humain durable de la Bolivie. </t>
  </si>
  <si>
    <t>1112-8 - CAM - Renforcer et valoriser, par des partenariats, la contribution des acteurs académiques au développement humain durable du Cameroun</t>
  </si>
  <si>
    <t>1112-9 - CUB - Renforcer et valoriser, par des partenariats, la contribution des acteurs académiques au développement humain durable à Cuba</t>
  </si>
  <si>
    <t>1112-10 - ECU - Renforcer et valoriser, par des partenariats, la contribution des acteurs académiques au développement humain durable de l'Equateur</t>
  </si>
  <si>
    <t>1112-11 - HAI - Renforcer et valoriser, par des partenariats, la contribution des acteurs académiques au développement humain durable d'Haïti</t>
  </si>
  <si>
    <t>1112-12 - KAM - Renforcer et valoriser, par des partenariats, la contribution des acteurs académiques au développement humain durable du Cambodge</t>
  </si>
  <si>
    <t xml:space="preserve">1112-13 - MAD - Renforcer et valoriser, par des partenariats, la contribution des acteurs académiques au développement humain durable de Madagascar </t>
  </si>
  <si>
    <t>1112-14 - MOR - Renforcer et valoriser, par des partenariats, la contribution des acteurs académiques au développement humain durable du Maroc.</t>
  </si>
  <si>
    <t>1112-15 - NER - Renforcer et valoriser, par des partenariats, la contribution des acteurs académiques au développement humain durable du Niger.</t>
  </si>
  <si>
    <t>1112-16 - PER - Renforcer et valoriser, par des partenariats, la contribution des acteurs académiques au développement humain durable du Pérou.</t>
  </si>
  <si>
    <t>1112-17 - PHI - Renforcer et valoriser, par des partenariats, la contribution des acteurs académiques au développement humain durable des Philippines</t>
  </si>
  <si>
    <t>1112-18 - RDC - Renforcer et valoriser, par des partenariats, la contribution des acteurs académiques au développement humain durable de la RDC</t>
  </si>
  <si>
    <t xml:space="preserve">1112-19 - RWA - Renforcer et valoriser, par des partenariats, la contribution des acteurs académiques au développement humain durable au Rwanda 
</t>
  </si>
  <si>
    <t>1112-20 - SEN - Renforcer et valoriser, par des partenariats, la contribution des acteurs académiques au développement humain durable du Sénégal.</t>
  </si>
  <si>
    <t>1112-21 - VIE - Renforcer et valoriser, par des partenariats, la contribution des acteurs académiques au développement humain durable du Vietnam</t>
  </si>
  <si>
    <t>1113-1 - UNI - SD 1 - Global Minds: Ontwikkelingsrelevante academische minimumcapaciteit op het niveau van de hogeronderwijsinstellingen in Vlaanderen om aan effectieve UOS te kunnen doen met andere stakeholders is versterkt</t>
  </si>
  <si>
    <t>1113-2 - UNI - SD 2 - Onderwijs en beurzen: De capaciteiten van studenten in het Zuiden werden versterkt door deelname aan door VLIR-UOS ondersteunde, ontwikkelingsrelevante opleidingen</t>
  </si>
  <si>
    <t>1113-3 - UNI - SD 3 - Beleidsondersteunend onderzoek: Relevant beleidsondersteunend onderzoek is uitgevoerd ten voordele van de federale overheid, en de bredere sector, en via de gepaste kanalen verspreid</t>
  </si>
  <si>
    <t>1113-4 - BDI - Les instituts d'enseignement supérieur burundais ont été appuyés dans leur rôle de moteur du changement grâce au renforcement de leur triple mission de recherche, d'éducation et de contribution (de nouvelles connaissances, applications et services) à la société.</t>
  </si>
  <si>
    <t>1113-5 - BOL - Boliviaanse hogeronderwijsinstelllingen zijn "empowered" in hun rol als 'drivers of change' door het versterken van hun drievoudige missie van onderzoek, onderwijs en extensie (van nieuwe kennis, toepassingen of diensten) naar de gemeenschap.</t>
  </si>
  <si>
    <t>1113-6 - CUB - Frotalecer el acceso a y la calidad de la educación, la formación profesional y la investigación científica y fomentar la inovación par lograr un desarrolo sostenible</t>
  </si>
  <si>
    <t>1113-7 - ECU - Ecuadorean Higher Institutes have been empowered in their role as drivers of change by strengthening their threefold mission of research, education and extension (of new knowledge, applications and services) to society.</t>
  </si>
  <si>
    <t xml:space="preserve">1113-8 - ETH - Ethiopian Higher Education Institutes have been empowered in their role as drivers of change by strengthening their threefold mission of research, education and extension (of new knowledge, applications and services) to society 
</t>
  </si>
  <si>
    <t xml:space="preserve">1113-9 - INS - Indonesische hoger onderwijsinstelllingen zijn "empowered" in hun rol als 'drivers of change' door het versterken van hun drievoudige missie van onderzoek, onderwijs en extensie (van nieuwe kennis, toepassingen of diensten) naar de gemeenschap. 
</t>
  </si>
  <si>
    <t xml:space="preserve">1113-10 - KAM - Cambodian Higher Education Institutes have been empowered in their role as drivers of change by strengthening their threefold mission of research, education and extension (of new knowledge, applications and services) to society </t>
  </si>
  <si>
    <t>1113-11 - KEN - Kenyan Higher Education Institutes have been empowered in their role as drivers of change by strengthening their threefold mission of research, education and extension (of new knowledge, applications and services) to society.</t>
  </si>
  <si>
    <t>1113-12 - MOR - Les instituts d'enseignement supérieur marocain ont été appuyés dans leur rôle de moteur du changement grâce au renforcement de leur triple mission de recherche, d'éducation et de contribution (de nouvelles connaissances, applications et services) à la société.</t>
  </si>
  <si>
    <t>1113-13 - MOZ - Mozambikaanse hogeronderwijsinstellingen worden in hun rol als ontwikkelingsactor versterkt in hun drievoudige opdracht van onderzoek, onderwijs en extensie (van nieuwe kennis, toepassingen en diensten) naar de samenleving toe</t>
  </si>
  <si>
    <t xml:space="preserve">1113-14 - NIC - Nicaraguaanse hogeronderwijsinstelllingen zijn "empowered" in hun rol als 'drivers of change' door het versterken van hun drievoudige missie van onderzoek, onderwijs en extensie (van nieuwe kennis, toepassingen of diensten) naar de gemeenschap. </t>
  </si>
  <si>
    <t>1113-15 - PER - Peruviaanse hogeronderwijsinstellingen zijn "empowered" in hun rol als "drivers of change" door het versterken van hun drievoudige missie van onderzoek, onderwijs en extensie (van nieuwe kennis, toepassingen of diensten) naar de gemeenschap.</t>
  </si>
  <si>
    <t xml:space="preserve">1113-16 - PHI - Filipijnse hogeronderwijsinstelllingen zijn "empowered" in hun rol als 'drivers of change' door het versterken van hun drievoudige missie van onderzoek, onderwijs en extensie (van nieuwe kennis, toepassingen of diensten) naar de gemeenschap. 
</t>
  </si>
  <si>
    <t>1113-17 - RDC - Les instituts d'enseignement supérieur congolais ont été appuyés dans leur rôle de moteur du changement grâce au renforcement de leur triple mission de recherche, d'éducation et de contribution (de nouvelles connaissances, applications et services) à la société</t>
  </si>
  <si>
    <t xml:space="preserve">1113-18 - RWA - Rwandese Higher Education Institutes have been empowered in their role as drivers of change by strengthening their threefold mission of research, education and extension (of new knowledge, applications and services) to society. </t>
  </si>
  <si>
    <t>1113-19 - SAF - Zuid-Afrikaanse hogeronderwijsinstelllingen zijn versterkt in hun rol als ontwikkelingsactor door het uitwerken van hun drievoudige missie van onderzoek, onderwijs en extensie (van nieuwe kennis, toepassingen of diensten) naar de gemeenschap toe</t>
  </si>
  <si>
    <t>1113-20 - SUR - Surinamese Higher Education institutes have been empowered in their role as drivers of change by strengthening their threefold mission of research, education and extension (of new knowledge, applications and services) to society</t>
  </si>
  <si>
    <t>1113-21 - TAN - Tanzanian Higher Education Institutes have been empowered in their role as drivers of change by strengthening their threefold mission of research, education and extension (of new knowledge, applications and services) to society</t>
  </si>
  <si>
    <t>1113-22 - UGA - Ugandan Higher Education Institutes have been empowered in their role as drivers of change by strengthening their threefold mission of research, education and extension (of new knowledge, applications and services) to society</t>
  </si>
  <si>
    <t>1113-23 - VIE - Vietnamese hogeronderwijsinstelllingen zijn "empowered" in hun rol als 'drivers of change' door het versterken van hun drievoudige missie van
onderzoek, onderwijs en extensie (van nieuwe kennis, toepassingen of diensten) naar de gemeenschap.</t>
  </si>
  <si>
    <t xml:space="preserve">1114-1 - UNI - CSC Belgique – Outcomes/OS1 : Le monde de l’enseignement intègre et développe une pratique d’ED/ECMS qui participe à éveiller le sens critique des élèves sur les ODD </t>
  </si>
  <si>
    <t xml:space="preserve">1114-2 - UNI - CSC Belgique - OS2:Les capacités de compréhension et d’action des OSC et du public sur les ODD sont renforcées </t>
  </si>
  <si>
    <t xml:space="preserve">1114-3 - UNI - CSC Belgique – OS3 : Les décideurs politiques sont sensibilisés aux enjeux liés à la mise en oeuvre des ODD </t>
  </si>
  <si>
    <t xml:space="preserve">1114-4 - RDC - CSC RDC – OS2 : Les réseaux d’organisations de la société civile augmentent leur influence sur la décision politique en faveur d’une gestion durable des ressources naturelles </t>
  </si>
  <si>
    <t xml:space="preserve">1114-5 - RDC - CSC RDC – OS 3 : Les réseaux d’organisations de la société civile augmentent leur influence sur la décision politique en faveur d’un processus électoral démocratique </t>
  </si>
  <si>
    <t xml:space="preserve">1115-1 - UNI - CSC Belgique – Outcomes/OS1 : Le monde de l’enseignement intègre et développe une pratique d’ED/ECMS qui participe à éveiller le sens critique des élèves sur les ODD </t>
  </si>
  <si>
    <t xml:space="preserve">1115-2 - UNI - CSC Belgique - OS2:Les capacités de compréhension et d’action des OSC et du public sur les ODD sont renforcées </t>
  </si>
  <si>
    <t xml:space="preserve">1115-3 - UNI - CSC Belgique – OS3 : Les décideurs politiques sont sensibilisés aux enjeux liés à la mise en oeuvre des ODD </t>
  </si>
  <si>
    <t xml:space="preserve">1116-1 - UNI - CSC Belgique - OS2:Les capacités de compréhension et d’action des OSC et du public sur les ODD sont renforcées </t>
  </si>
  <si>
    <t xml:space="preserve">1116-2 - UNI - CSC Belgique – OS3 : Les décideurs politiques sont sensibilisés aux enjeux liés à la mise en oeuvre des ODD </t>
  </si>
  <si>
    <t xml:space="preserve">1116-3 - UNI - CSC Belgique – Outcomes/OS1 : Le monde de l’enseignement intègre et développe une pratique d’ED/ECMS qui participe à éveiller le sens critique des élèves sur les ODD </t>
  </si>
  <si>
    <t>1116-4 - RDC - Des OSC en organisations de femmes impliquéesàdifférents niveaux apportent des solutions concrètes aux défis liésàl’égalitéentre les hommes et les femmes, les violences de genre, les droits reproductifs et sexuels et l’empowerment des femmes en RDC.</t>
  </si>
  <si>
    <t>1116-5 - SEN - Contribuer à la coordination d'initiatives de préservation des ressources et de l'écosystème dans le Delta du Saloum pour une plus grande égalité entre les femmes et les hommes</t>
  </si>
  <si>
    <t>1116-6 - SEN - Améliorer la bonne gouvernance dans la gestion des ressources naturelles et promouvoir l'agro-écologie dans une perspective genre</t>
  </si>
  <si>
    <t>1116-7 - SEN - L'institutionnalisation de l'approche genre est promue auprès des acteurs, actrices de développement à travers des échanges croisés de pratiques et d'expertise entre le Nord et le Sud et dans le Sud</t>
  </si>
  <si>
    <t xml:space="preserve">1117-1 - UNI - OS1 : Au sein du monde apicole belge francophone et de ses diverses composantes s’est créé un mouvement de solidarité nord-sud autour d’enjeux communs aux apiculteurs du Nord et du Sud et comportant une dimension environnementale. </t>
  </si>
  <si>
    <t>1117-2 - BOL - OS1 : Dans 20 organisations apicoles situées dans les départements de Cochabamba, Santa-Cruz et Tarija, l’apiculture est devenue une source de revenus durable pour les familles paysannes, dans le respect de l’environnement.  Ces organisations apicoles sont des organisations d’économie sociale démocratiques, efficaces et autonomes sur le plan financier ; elles agissent collectivement sur leur contexte et sur les prises de décision qui concernent leur futur.</t>
  </si>
  <si>
    <t>1118-1 - UNI - Contribuer à l’amélioration, au renouvèlement et à la défense des pratiques éducatives et sociales liées à la solidarité internationale au niveau belge, européen et du Sud.</t>
  </si>
  <si>
    <t xml:space="preserve">1118-2 - UNI - Renforcer les personnes relais, les OSC et les institutions dans leur capacité d’analyse critique, leurs compétences socio-éducatives et leur pouvoir d’action tant individuel que collectif grâce à des activités de formation et d’accompagnement. </t>
  </si>
  <si>
    <t>1119-1 - UNI - K01-B1 ONDERWIJS Leerkrachten, leerlingen en de brede schoolomgeving worden, middels ontwikkelingseducatie, gemotiveerd voor solidaire verbondenheid en solidair handelen, met het oog op internationale solidariteit en een duurzame levenswijze in eigen land.</t>
  </si>
  <si>
    <t>1119-2 - UNI - K01-B2 BEWEGING Verbreding en vernieuwing in Vlaanderen en Brussel van het maatschappelijk draagvlak voor duurzame ontwikkeling, middels een beweging die zich inzet voor internationale solidariteit en een duurzame wereld zonder ongelijkheid.</t>
  </si>
  <si>
    <t>1119-3 - UNI - K01-B3 POLITIEK Beleidsmakers op Belgisch, Europees en internationaal niveau zijn beïnvloed ten gunste van duurzame ontwikkeling en respect voor de mensenrechten en internationaal recht in de partnerlanden. €</t>
  </si>
  <si>
    <t>1119-4 - BDI - K08 - 28.000 begeleide familiale boeren hebben een rendabel bedrijf dat rekening houdt met het milieu, geïntegreerd is in waardeketens met een sterke sociale impact, gedragen door een autonome boerenbeweging die in staat is het beleid te beïnvloeden.</t>
  </si>
  <si>
    <t>1119-5 - BKF - K03 - Rurale familiale boerengemeenschappen in Noord-Burkina zijn voedselsoeverein, verdedigen hun rechten en streven hun eigen ontwikkeling, ambities en sociaal welzijn na, met respect voor het leefmilieu en principes van goed beheer en gelijkwaardigheid.</t>
  </si>
  <si>
    <t>1119-6 - BOL - K14 - Organisaties van inheemse volkeren en boeren en de civiele maatschappij in de Chaco, Tierras Altas en op nationaal niveau, oefenen hun individuele en collectieve rechten uit, beschermen en beheren hun territoria en natuurlijke hulpbronnen, en recupereren, versterken en implementeren alternatieven voor het extractivistische ontwikkelingsmodel.</t>
  </si>
  <si>
    <t>1119-7 - COL - K12 - 10 rurale gemeenschappen en van slachtoffers van het conflict in Córdoba, en boeren-, inheemse en afrocolombiaanse gemeenschappen in Cauca, blijven in hun territoria en verzekeren hun plannen voor een waardig leven. € 1.526.650,21</t>
  </si>
  <si>
    <t>1119-8 - GLA - K09 - Rurale gemeenschappen (boeren en inheemsen) in West-Guatemala verbeteren hun beheer en verdediging van de natuurlijke rijkdommen in functie van het ‘buen vivir’ op hun grondgebied, met gender- en intergenerationele rechtvaardigheid en respect voor hun culturele waarden.</t>
  </si>
  <si>
    <t xml:space="preserve">1119-9 - HAI - K11 - 90 basisgroepen ontwikkelen duurzame landbouwsystemen en versterken zich als actor van lokale ontwikkeling. </t>
  </si>
  <si>
    <t>1119-10 - PER - K13 - Rurale gemeenschappen in de Hoge Provincies van Cusco en Apurimac controleren, beheren en verdedigen hun grondgebied en implementeren alternatieven van Buen Vivir. € 2.276.323,52</t>
  </si>
  <si>
    <t>1119-11 - PZA - K02 - Palestijnse burgers kunnen waardiger leven door verbeterde toegang tot basisrechten en kansen voor persoonlijke ontwikkeling.</t>
  </si>
  <si>
    <t xml:space="preserve">1119-12 - RDC - K05 - 4.200 landbouwfamilies in de provincies Kwilu en Kasai Oriental verbeteren hun levensomstandigheden dank zij duurzame landbouw en de uitbouw van een autonome en performante boerenbeweging die het beleid beïnvloedt. </t>
  </si>
  <si>
    <t>1119-13 - RWA - K07 - 2.500 rurale huishoudens hebben hun sociaal-economische situatie duurzaam verbeterd door milieuvriendelijke familiale landbouw, versterkte sociale cohesie, verbeterde burgerzin en door aan te sluiten bij de boerenbeweging.</t>
  </si>
  <si>
    <t>1119-14 - SEN - K04 - Rurale huishoudens en hun leden op het Plateau van Thiès en in de Vallei van de Grote Baobolong nemen op gelijkwaardige manier deel aan een sterke civiele maatschappij, verhogen hun weerbaarheid en voedselsoevereiniteit en dragen bij aan het goed beheer van milieu en natuurlijke rijkdommen. €</t>
  </si>
  <si>
    <t>1119-15 - UGA - K06 - rurale huishoudens in de streken Rwenzori en Lango leiden een waardig leven met verhoogde voedselzekerheid en inkomen door veerkrachtiger familiale agro-ecologische landbouwproductie en commercialisering.</t>
  </si>
  <si>
    <t>1120-1 - UNI - K01-B1 - Leerkrachten, leerlingen en de brede schoolomgeving worden, middels ontwikkelingseducatie, gemotiveerd voor solidaire verbondenheid en solidair handelen, met het oog op internationale solidariteit en een duurzame levenswijze in eigen land.</t>
  </si>
  <si>
    <t>1121-1 - UNI - Placer la coopération entre agriculteurs familiaux dans les priorités sociales et politiques</t>
  </si>
  <si>
    <t>1121-2 - BDI - Améliorer le système coopératif au bénéfice des familles d'agriculteurs , membres de coopératives, pour améliorer la production agricole et sa valorisation dans 29 communes de 9 provinces</t>
  </si>
  <si>
    <t xml:space="preserve">1121-3 - PHI - Renforcer le système coopératif et favoriser son environnement socio-économique au bénéfice des familles d'agriculteurs impliqués dans les chaînes de valeur du riz organique dans 3 régions des Philippines </t>
  </si>
  <si>
    <t>1121-4 - RDC - Améliorer le système coopératif au bénéfice des familles d'agriculteurs, membres de coopératives, pour améliorer la production agricole et sa valorisation dans les zones ciblées des territoires de Béni et Lubero au Nord-Kivu</t>
  </si>
  <si>
    <t>1122-1 - UNI - Les décideurs politiques pertinents au niveau belge(et européen) prennent des décisions de nature à renforcer le cadre de protection et la cohérence des politiques avec le DA et les droits des paysans et à favoriser la transition vers des systèmes alimentaires durables tant au Nord qu'au Sud</t>
  </si>
  <si>
    <t>1122-2 - UNI - L'engagement citoyen en faveur de la SA, du DA et de la transition vers des systèmes alimentaires durables est renforcé</t>
  </si>
  <si>
    <t>1122-3 - UNI - Le mouvement collectif pour la SA et le DA est renforcé et utilise mieux l'approche par les droits humains pour appuyer ses revendications</t>
  </si>
  <si>
    <t>1123-1 - UNI - Les acteurs-trices relais et les collectifs ont renforcé leur engagement citoyen par la modification de leurs pratiques (cohérence et pertinence pour le hangement social)</t>
  </si>
  <si>
    <t>1123-2 - UNI - Les citoyen-ne-s – majoritairement des jeunes - ont renforcé leur engagement citoyen à travers une prise de conscience de leur place d’acteur-trice dans le système-monde</t>
  </si>
  <si>
    <t>1123-3 - UNI - Les volontaires ont renforcé leur engagement citoyen (par l’expérimentation de processus collectifs et solidaires)</t>
  </si>
  <si>
    <t>1124-1 - CAM - Douala’s got Talent</t>
  </si>
  <si>
    <t>1124-2 - CAM - Développer mes Talents et mon Entreprise</t>
  </si>
  <si>
    <t>1124-3 - COL - Laboratoires de Paix</t>
  </si>
  <si>
    <t>1124-4 - ECU - Capacitando esmeraldas par la costa</t>
  </si>
  <si>
    <t>1124-5 - ECU - Master Tech Guayaco</t>
  </si>
  <si>
    <t>1124-6 - GLA - Formation DUAL : tremplin vers un emploi</t>
  </si>
  <si>
    <t>1124-7 - GLA - Emprededoras del Altiplano</t>
  </si>
  <si>
    <t>1124-8 - HAI - Ayiti kanpe</t>
  </si>
  <si>
    <t>1124-9 - KEN - Grow kenyan’s Young Talent</t>
  </si>
  <si>
    <t>1124-10 - RDC - Building Educational Capacities in Congo</t>
  </si>
  <si>
    <t>1124-11 - RDC - Upgrading Health Training &amp; Care</t>
  </si>
  <si>
    <t>1124-12 - SAL - Transformar micro-empresarios</t>
  </si>
  <si>
    <t>1125-1 - UNI - Producten en diensten van bossen, onder meer hun bufferende rol bij klimaatverandering, zijn tastbaar en zichtbaar voor kinderen uit het lager onderwijs (9-12j) zodat ze het belang van bossen wereldwijd waarderen</t>
  </si>
  <si>
    <t>1125-2 - UNI - jongeren en (jong)volwassenen bieden een concreet en actiegericht antwoord op bedreigingen van bos wereldwijd door bij te dragen aan een transitie naar duurzame productie en consumptie</t>
  </si>
  <si>
    <t>1125-3 - BOL - Versterking van de producenten in het duurzaam bosbeheer en waardeketen van bosproducten en -diensten voor het verbeteren van het welzijn van de inheemse en boerengemeenschappen in 2 interventiezones (1-Amazone ten noorden van La Paz; 2-Chiquitanaregio</t>
  </si>
  <si>
    <t>1125-4 - BOL - De economische en ecologische voordelen van bossen verbeteren en bewaren door het opzetten van agroforestry-en agroecologische systemen bij inheemse en rurale gemeenschappen en functionele organisaties in 2 interventiezones (1-Amazone ten noorden van La Paz; 2-regio Chiquitana)</t>
  </si>
  <si>
    <t>1125-5 - ECU - De versterking van CMOs in inclusief en participatief beheer van bossen en hun rijkdommen (producten en diensten) in het toepassen van innovatieve modellen en ontwikkelingdoelen ten voordele van de ontwikkeling in gemeenschappen in 2 interventiezones: Zone 1: Zuidelijke Andes en Zone 2: Centrale Amazone</t>
  </si>
  <si>
    <t>1125-6 - ECU - De verbetering van het levensonderhoud d.m.v. duurzame waardeketens van agroforestry producten in de bufferzone van beschermde gebieden vermijdt ontbossing in 3 interventiezones: Zone 1: Zuidelijke Andes, Zone 2: Centrale Amazone en Zone 3: Noordelijke Andes</t>
  </si>
  <si>
    <t>1125-7 - ETH - het herstel  van  bosecosystemen  stimulerenin zwaar gedegradeerde gebieden door het beheeren herstelvan exclosures en bosrelicten</t>
  </si>
  <si>
    <t>1125-8 - PER - Versterking van organisaties in de civiele maatschappij en inclusief en participatief beheer van bossen (bosprodukten en –diensten) ten voordele van de ontwikkeling van 3 interventiezones (1. Centraal woud: 1.1 RCY en 1.2 Pangoa; 2. Amazonewoud: 2.1 RCA en 2.2 Ucuyali en 3. Droogbos in Piura)</t>
  </si>
  <si>
    <t>1125-9 - PER - Vermeden ontbossing door verbetering van de bestaanszekerheid a.d.h.v. duurzame waardeketens van agroforestry produkten (cacao, banaan, koffie,...) in de bufferzone van beschermede gebieden (in 2 interventiezones: (1. Centraal Woud: 1.1 RCY en 1.2 Pangoa en 2. Amazonewoud: 2.1 RCA)</t>
  </si>
  <si>
    <t>1125-10 - TAN - Duurzaam en klimaatvriendelijke praktijken van landgebruik (agroforestry) worden geïmplementeerd door boerenorganisaties met het oog op ecosysteembehoud in NoordTanzania</t>
  </si>
  <si>
    <t>1125-11 - TAN - Duurzaam, inclusief en participatorisch beheer van ecologisch strategische bosgebieden (zoals Chomoals Chom Duru-Haitemba Forest reserve), in Noord-Tanzania</t>
  </si>
  <si>
    <t>1125-12 - UGA - Duurzame en klimaatvriendelijke landgebruikpraktijken (agroforestry) worden geïmplementeerd met het oog op ecosysteembehoud door boerenorganisaties in West- (Hoima en Karbole district) and Oost-Uganda (Tororo en Manafwas district).</t>
  </si>
  <si>
    <t>1125-13 - UGA - Duurzaam en participatief beheer van strategische bosgebieden in het Kabarole district (West-Uganda)</t>
  </si>
  <si>
    <t xml:space="preserve">1126-1 - UNI - Le droit à la participation et l'engagement citoyen des enfants sont renforcés. </t>
  </si>
  <si>
    <t xml:space="preserve">1126-2 - HAI - Le droit des enfants (filles et garçons) les plus vulnérables dans le département de l'Ouest et du Sud-Est d'Haïti est amélioré par une meilleure prise en charge et protection, à travers une mobilisation des acteurs clés de leurs communautés. </t>
  </si>
  <si>
    <t>1126-3 - PER - Les droits de 241 enfants et adolescents (filles et garçons) de communautés défavorisées à Cajamarca et Suan Juan de Lurigancho (Lima) sont protégés, concrétisés et mis en pratique, à travers une mobilisation des acteurs clés de leurs communautés</t>
  </si>
  <si>
    <t xml:space="preserve">1127-1 - UNI - OS2 : Les décideurs politiques en charge de la coopération au développement se mobilisent en faveur du droit des enfants à la protection, en particulier contre la violence basée sur le genre et pour l’autonomisation des filles, en lien avec l’ODD 5 </t>
  </si>
  <si>
    <t>1127-2 - UNI - OS3 : Les décideurs politiques en charge de la coopération se mobilisent en faveur du droit des enfants, en particulier les filles, à une éducation de qualité, en particulier via l’éducation de base et l’enseignement et la formation technique et professionnelle (EFTP), en lien avec l’ODD 4</t>
  </si>
  <si>
    <t>1127-4 - BEN - OS1 : Les filles et les garçons, y compris les enfants exclus de l’école, les enfants handicapés et les enfants des groupes marginalisés, jouissent de leur droit à disposer d’un enseignement de qualité et inclusif, y compris en situation d’urgence.</t>
  </si>
  <si>
    <t>1127-5 - BEN - OS2 : Les enfants (filles et garçons), y compris les plus marginalisés, sont protégés contre les violences basées sur le genre, en particulier les grossesses précoces et les mariages précoces et forcés, et contre l’exploitation économique</t>
  </si>
  <si>
    <t>1127-6 - BOL - OS1 : Niñas y niños de 0 a 8 años gozan igualitariamente de su derecho a la educación, a crecer sanos y bien nutridos, en contextos estimulantes, protectores y  libres de violencia en 4 municipios de Bolivia.</t>
  </si>
  <si>
    <t>1127-7 - BOL - OS2 : Adolescentes, mujeres y hombres, de poblaciones vulnerables ejercen su derecho a una educación integral de calidad e inclusiva en el nivel de educación secundaria comunitaria productiva, con capacidades y potencialidades desarrolladas para la vida, en 4 municipios de Bolivia.</t>
  </si>
  <si>
    <t>1127-8 - NER - OS1 : Les populations des régions de Dosso et Tillabéry améliorent l’état nutritionnel et le niveau d’éveil des enfants de zéro à six ans y compris ceux handicapés, même en situation d’urgence, dans cinquante villages issus de treize communes.</t>
  </si>
  <si>
    <t>1127-9 - NER - OS2 : Promouvoir le droit à la protection des adolescentes contre les violences basées sur le genre ainsi que leur autonomisation socioéconomique dans cinquante villages de treize communes des régions de Dosso et Tillabéry.</t>
  </si>
  <si>
    <t>1127-10 - NER - OS3 : Les filles et les garçons, particulièrement les enfants handicapés issus des communautés vulnérables, jouissent d’une éducation de qualité au primaire et secondaire, même en situation d’urgence, en vue de leur insertion socio-professionnelle.</t>
  </si>
  <si>
    <t>1127-11 - VIE - Les jeunes enfants (de 0 à 8 ans) se voient garantis leurs droits à une éducation et à une prise en charge de qualité qui leur assure une transition harmonieuse vers l’enseignement primaire.</t>
  </si>
  <si>
    <t>1127-12 - VIE - Les étudiants (à partir de 6 ans) étudient dans un environnement résilient grâce à l'augmentation de la capacité de prise de conscience et la participation des générations futures du pays et des membres des communautés en matière de protection de l'environnement et d'adaptation au changement climatique</t>
  </si>
  <si>
    <t>1128-1 - UNI - Bewust direct en indirect watergebruik en –gedrag in een mondiaal perspectief is verbeterd in 5 gemeenten in Vlaanderen, inclusief scholen, middenveldorganisaties, bedrijven en burgers. en de ervaringen en standpunten zijn gedeeld met andere ontwikkelings- en wateractoren en beleidsmakers.</t>
  </si>
  <si>
    <t>1128-2 - BDI - Amélioration de l’accès durable à l’eau et à l’assainissement par une meilleure gouvernance locale dans la Province de Ngozi à travers l'appui à la maîtrise d'ouvrage et en appliquant des principes GIRE</t>
  </si>
  <si>
    <t>1128-3 - BEN - Le service public et la gouvernance sont assurés afin de permettre aux populations de la zone d’intervention d’avoir accès durablement à l’eau, à l’assainissement et à l’hygiène à travers le respect des principes de la GIRE.</t>
  </si>
  <si>
    <t>1128-4 - ECU - Contribuir a garantizar el ejercicio pleno del derecho humano al agua y saneamiento de la población rural de Ecuador en condiciones de sostenibilidad y participación efectiva</t>
  </si>
  <si>
    <t>1128-5 - HAI - Les conditions de vie de la population sont améliorées grâce au développement de deux bassins versants selon les principes de GIRE</t>
  </si>
  <si>
    <t>1128-6 - MAD - L’accès aux services d’eau et d’assainissement est augmenté et sécurisé en qualité, quantité et durabilité dans 2 zones de Madagascar</t>
  </si>
  <si>
    <t>1128-7 - MLI - D’ici 2021, l’accès à l’eau (potable et productive), l’hygiène et l’assainissement dans le District de Bamako et les Régions de Koulikoro et Mopti est amélioré de façon participative, durable et équitable.</t>
  </si>
  <si>
    <t>1128-8 - RDC - Pérennisation de l’accès à l’eau potable, l’hygiène et l’assainissement par une professionnalisation de la gestion et l’application des pratiques de Gestion Intégrée des Ressources en Eau en Ituri, RDC</t>
  </si>
  <si>
    <t>1128-9 - UGA - Improved models of the integrated water resources management (IWRM) have been implemented in two catchment areas and the best practices are valorised at national level.</t>
  </si>
  <si>
    <t xml:space="preserve">1129-1 - UNI -  A maximum number of members of the broader Trias network grown out of the entrepreneurial civil society in Flanders with a taste for entrepreneurship, agricultural development and inclusion of young people and women, feel connected around the story of Trias and are permanently strengthened in their global awareness and commitment. 
</t>
  </si>
  <si>
    <t>1129-2 - BKF - Trias veut renforcer six Organisations Paysannes au niveau départemental/provincial de producteurs de riz, d'oignons
et d’étuveuses de riz ainsi que leurs plateformes nationales ; Trias veut voir des organisations fortes et durable~qui
prennent part dans la société et qui arrivent à fournir des services de qualité envers leurs membres en prenant en
compte particulièrement les jeunes et les femmes.</t>
  </si>
  <si>
    <t>1129-3 - BRA - Increase equal opportunities for men, women and young people in 3 member-based
organisations in order to develop their economic and organisational activities in a
sustainable and environmentally-conscious manner, thus inspiring others, promoting
solidarity and improving the livelihood of FFs and SSEs in their region</t>
  </si>
  <si>
    <t>1129-4 - ECU - 10 organizaciones de agricultores familiares y microempresarios logran ser sostenibles, empoderando sus socios personal y profesionalmente, especialmente incluyendo a jóvenes y mujeres, impulsando su productividad con participación en mercados justos, velando por los intereses de los socios para promover un desarrollo inclusivo, social y económicamente sostenible.</t>
  </si>
  <si>
    <t>1129-5 - GLA - La participación y empoderamiento económico de la membresía de 3 organizaciones debase en los sectores de la agricultura familiar y la empresarialidad de pequeña escala,especialmente para mujeres y jóvenes, en iniciativas inclusivas y respetuosas con el medio ambiente ha aumentada en Huehuetenango y San Marcos, Guatemala.</t>
  </si>
  <si>
    <t>1129-6 - GUI - Les 4 partenaires OM ont amélioré leurs capacités de gestion et de gouvernance, ont
renforcé leur autonomie financière et ont facilité l’accès de leurs membres, agriculteurs
familiaux et entrepreneurs à petite échelle, à des services de qualité afin qu’ils soient
capables de développer des microentreprises (agricoles ou non) pérennes et
respectueuses de l’environnement</t>
  </si>
  <si>
    <t>1129-7 - HAS - Personas organizadas en una estructura que representan el sector agricultura familiar y empresarialidad de pequeña escala,
con énfasis en mujeres y jóvenes, ha sido fortalecida en su desempeño económico y social por su compromiso con el medio
ambiente, la igualdad y la sostenibilidad en Honduras (específicamente 4 departamentos del Occidente).</t>
  </si>
  <si>
    <t>1129-8 - PER - 7 organizaciones de agricultores familiares y microempresarios logran ser sostenibles, empoderando sus socios
personal y profesionalmente, especialmente incluyendo a jóvenes y mujeres, impulsando su productividad con
participacion en mercados justos, y velando por los intereses de los socios para promover un desarrollo inclusivo,
social y económico sostenible.</t>
  </si>
  <si>
    <t xml:space="preserve">1129-9 - PHI - Sthrenghtened social enterprises led by family farmers and small scale entrepeneurs building local economies and promoting inclusive growth and gender equality, while adressing the impact of climate change, in Bicol region and Metro Manila and surounding provinces,
</t>
  </si>
  <si>
    <t xml:space="preserve">1129-10 - RDC - 5 organisations de membres d'agriculteurs familiaux et des petits entrepreneurs renforcées profesionnalement et socialement, améliorent leur performance organisationnelle et le contexte commercial, social et environnemental de leurs membres. 
</t>
  </si>
  <si>
    <t>1129-11 - SAF -  10 MBOs have been strengthened and contribute to a more inclusive, sustainable livelihood of small-scale entrepreneurs by creating a prosperous sector climate, respecting the environment.</t>
  </si>
  <si>
    <t>1129-12 - SAL - Personas en los sectores de la agricultura familiar y la empresarialidad de pequeña escala, con énfasis en mujeres y
jóvenes, que pertenecen a 4 organizaciones comprometidas con la igualdad, la sostenibilidad y el medio ambiente, han
sido fortalecidas en su desempeño económico y social en El Salvador (específicamente en las zonas oriental,
paracentral y occidental)</t>
  </si>
  <si>
    <t>1129-13 - TAN - 5 MBOs of FF and SSEs based in dynamic urban areas and in the surrounding rural areas
have been strengthened and are contributing to a better business environment and a
more inclusive and sustainable economy in Northern Tanzania.</t>
  </si>
  <si>
    <t>1129-14 - UGA - Trias wants to see 10 inclusive, result oriented and sustainable MBOs providing inclusive quality services to their
members; socially and economically empowering them, and effectively representing them in Ugandan society</t>
  </si>
  <si>
    <t>1130-1 - UNI - Vredeseilanden streeft in België naar een transformatie van het voedselsysteem door in te zetten op duurzame productie- en consumptie waarbij alle actoren in het voedselsysteem - producenten, verwerkers, retailers, burgers/consumenten- bijdragen aan duurzame praktijken.</t>
  </si>
  <si>
    <t>1130-2 - BKF - Les agriculteurs familiaux deviennent des entrepreneurs et des fournisseurs fiables de riz, et de sésame, recherchés pour la qualité de leurs produits qui sont compétitifs</t>
  </si>
  <si>
    <t>1130-3 - ECU - Desarrollar sustentabilidad e inclusividad en las cadenas de cacao, café y frutas/hotalizas en Ecuador, mejorando la calidad de vida de los pequeños agricultores organizados, a través de une efectiva vinculación al mercado (nacional e internacional) con alimentos de calidad y una activa participación de jóvenes.</t>
  </si>
  <si>
    <t>1130-4 - HAS - Duurzaamheid en inclusiviteit stimuleren in de subsectoren cacao, koffie en groenten om de levenskwaliteit van kleinschalige boeren te verbeteren via resiliente en duurzame productie en een bevoorrading van de (inter) nationale markt met gezond en kwaliteitsvol voedsel.</t>
  </si>
  <si>
    <t xml:space="preserve">1130-5 - INS - Een nieuwe generatie winstmakende boeren is via innovatieve praktijken in staat gesteld om aan de groeiende vraag van stedelijke consumenten naar duurzaam geproduceerde landbouwgrondstoffen in een gezonde omgeving te voldoen.”  </t>
  </si>
  <si>
    <t>1130-6 - MLI - Les agriculteurs familiaux deviennent des entrepreneurs et des fournisseurs fiables de riz, de sésame et de niébé, recherchés pour la qualité de leurs produits qui sont compétitifs.</t>
  </si>
  <si>
    <t xml:space="preserve">1130-7 - NIC - Duurzaamheid en inclusiviteit stimuleren in de subsectoren cacao, koffie en groenten om de levenskwaliteit van kleinschalige boeren te verbeteren dankzij veerkrachtige en duurzame productie en een bevoorrading van de (inter)nationale markt met gezond en kwaliteitsvol voedsel </t>
  </si>
  <si>
    <t>1130-8 - PER - Duurzame en inclusieve waardeketens voor cacao, koffie en groeten ontwikkelen in Peru, die de levenskwaliteit van georganiseerde, kleinschalige boeren verbeteren dankzij een effectieve koppeling van kwaliteitsvolle voedeselprodukten aan de (nationale en internationale) markt een actieve deelname van jongeren.</t>
  </si>
  <si>
    <t>1130-9 - RDC - Les producteurs familiaux professionnels organisés en coopératives ont intégré durablement les filières riz et café arabica, rendus performantes, à l'Est de la RDC</t>
  </si>
  <si>
    <t>1130-10 - SEN - Les agriculteurs familiaux deviennent des entrepreneurs et des fournisseurs fiables de riz, de bananes biologiques et sésame, recherhés pour la qualité de leurs produits qui sont compétitifs.</t>
  </si>
  <si>
    <t>1130-11 - TAN - Horticulture and grains food chains in 4 regions of Tanzania are sustainable and inclusive for smallholfers farmers</t>
  </si>
  <si>
    <t>1130-12 - UGA - Voedselketens van Fruit en Groenten en Granen in 3 regio's in Uganda zijn duurzaam en inclusief voor kleinschalige boeren</t>
  </si>
  <si>
    <t xml:space="preserve">1130-13 - VIE - SO (English) Fruits and vegetables, Rice, Tea, and Cocoa in Vietnam produced in safe and sustainable ways and marketed through viable, competitive and efficient chains benefitting smallholder producers </t>
  </si>
  <si>
    <t xml:space="preserve">1131-1 - BEN - Des filles et garçons vulnérables (15 à 25 ans) du Bénin (Cotonou, Porto-Novo et Parakou) s’intègrent professionnellement et socialement dans la société grâce aux services qualitatifs de développement des compétences livrés par nos organisations partenaires (Centres de Formation Professionnels, Bureaux d’Emploi, Bureau de Planification et Développement). </t>
  </si>
  <si>
    <t xml:space="preserve">1131-2 - BOL - Jóvenes (mujeres y hombres) vulnerables (15-29 años) en Bolivia (departamentos de La Paz, Cochabamba, Chuquisaca y Santa Cruz) se integran profesional y socialmente en la sociedad gracias a servicios cualitativos de desarrollo de competencias brindados por nuestras organizaciones socias (centros de formación professional, oficinas de intermediación laboral y oficina de planificación y desarrollo). </t>
  </si>
  <si>
    <t>1131-3 - CAM - Les jeunes du milieu rural ou périurbain camerounais, garçons et filles, reçoivent dans les CEFFAs+/IFERs une formation intégrale de qualité qui les prépare à s’intégrer dans la vie socioprofessionnelle et à contribuer à un développement local durable.</t>
  </si>
  <si>
    <t>1131-4 - ECU - Jóvenes mujeres y hombres vulnerables (15-25 años) en Cuenca, Guayaquil y Quito se integran profesional y socialmente en la sociedad ecuatoriana, gracias a servicios cualitativos de desarrollo de competencias brindados por nuestras organizaciones socias (centros de formación profesional, oficinas de inserción laboral y oficinas de planificación y desarrollo).</t>
  </si>
  <si>
    <t xml:space="preserve">1131-5 - HAI - Des filles et garçons vulnérables (15 à 35 ans) d’Haïti (Port-au-Prince, Hinche, Les Cayes et Fort-Liberté) s’intègrent professionnellement et socialement dans la société grâce aux services qualitatifs de développement des compétences livrés par nos organisations partenaires (Centres de Formation Professionnels, Bureaux d’Emploi, Bureau de Planification et Développement). </t>
  </si>
  <si>
    <t xml:space="preserve">1131-6 - MAD - Des filles et garçons vulnérables (15 à 25 ans) du Madagascar (Ivato, Mahajanga, Manazary, Fianarantsoa et Tuléar) s’intègrent professionnellement et socialement dans la société grâce aux services qualitatifs de développement des compétences livré par nos organisations partenaires (Centres de Formation Professionnels, Bureaux d’Emploi, Bureaux de Planification et Développement) </t>
  </si>
  <si>
    <t xml:space="preserve">1131-7 - MLI - Des filles et garçons vulnérables (15 à 25 ans) du Mali (Bamako, Sikasso et Touba) s’intègrent professionnellement et socialement dans la société grâce aux services qualitatifs de développement des compétences livrés par nos organisations partenaires (Centres de Formation Professionnels, Bureaux d’Emploi, Bureau de Planification et Développement). </t>
  </si>
  <si>
    <t>1131-8 - PER - Jóvenes mujeres y hombres vulnerables (15-29 años) en Lima, Arequipa y Piura se integran profesional y socialmente en la sociedad peruana, gracias a servicios cualitativos de desarrollo de competencias brindados por nuestras organizaciones socias (centros de formación profesional, oficinas de inserción laboral y oficinas de planificación y desarrollo).</t>
  </si>
  <si>
    <t xml:space="preserve">1131-9 - RDC - Des filles et garçons vulnérables (15 à 25 ans) de la République Démocratique du Congo (à Lubumbashi, Kinshasa, Mbuji-Mayi et Bukavu) s’intègrent professionnellement et socialement dans la société grâce aux services qualitatifs de développement des compétences livrés par nos organisations partenaires (Centres de Formatio. Professionnel, Bureaux d’emploi, Bureau de Planification et Développement) </t>
  </si>
  <si>
    <t xml:space="preserve">1131-10 - SAL - Jóvenes (mujeres y varones) vulnerables (15-29 años) en El Salvador (zonas de San Salvador y Santa Ana) se integran profesional y socialmente en la sociedad gracias a servicios cualitativos de desarrollo de competencias, brindados por nuestras organizaciones socias (centros de formación professional, oficinas de intermediación laboral y oficina de planificación y desarrollo). </t>
  </si>
  <si>
    <t>1131-11 - TAN - Vulnerable girls and boys (aged 15-25) from Tanzania (Dodoma and Dar Es Salaam) are inserted professionally and socially into society thanks to highquality skills development services delivered by our partner organizations. (Vocational Training Centers, Job Placement Offices, Planning and Development Offices).</t>
  </si>
  <si>
    <t>1131-12 - UNI - Les élèves (avec une attention particulière sur l’enseignement qualifiant) développent leurs compétences en matière de citoyenneté mondiale solidaire pour contribuer activement à la création d’un monde durable.</t>
  </si>
  <si>
    <t>1132-1 - ECU - OS1 : Las comunidades ecuatorianas de las cuencas de Mira, Pastaza y Putumayo mejoran su calidad de vida socio-económica a través una mejora protección de sus bosques y sistemas productivos sustentables</t>
  </si>
  <si>
    <t xml:space="preserve">1132-2 - KAM - OS1 : À la fin 2021, les hommes et femmes dans les communautés locales qui résident le long du fleuve Mékong dans la province de Kratie atteignent la sécurité de la terre en protégeant et en gérant durablement leurs forêts et la biodiversité.  </t>
  </si>
  <si>
    <t>1132-3 - RDC - OS1 : Les femmes et les hommes des communautés rurales du Territoire de Bolobo dépendantes des écosystèmes forestiers améliorent leur bien-être en s’appropriant la gouvernance et la gestion durable de leurs ressources naturelles</t>
  </si>
  <si>
    <t>1132-4 - RDC - OS2 : Les femmes et les hommes des communautés vivant dans les territoires avoisinants le PNVi9 au Nord-Kivu valorisent mieux et plus durablement leurs ressources en bois au profit de leur développement économique et leur bien-être</t>
  </si>
  <si>
    <t>1133-1 - UNI - BEL OS2: Sociale organisaties en Belgische actoren van OS zijn versterkt en mobiliseren zich voor het laten gelden van kinderrechten, het recht op voedsel en het recht op gezondheid met focus op de rechtenbenadering</t>
  </si>
  <si>
    <t>1133-2 - UNI - BEL OS3: De verbrede sociale basis van het consortium komt op voor het vergroten van het draagvlak voor de rechtenbenadering in ontwikkelingssamenwerking</t>
  </si>
  <si>
    <t>1133-3 - UNI - BEL OS4: Beleidsmakers reageren op aanbevelingen van netwerken om de rechtenbenadering te integreren en voorop te stellen in het beleid</t>
  </si>
  <si>
    <t>1133-4 - PHI - FIL OS8: A pool of Philippine CSOs is advocating rights based approaches in development resulting in a strengthened civil society effectively claiming people’s rights.</t>
  </si>
  <si>
    <t>1133-5 - PZA - PAL OS11: Les organisations de jeunes sont mieux représentées au sein du mouvement social palestinien pour revendiquer le droit à la santé de la population palestinienne de Cisjordanie, Jérusalem et la Bande Gaza.</t>
  </si>
  <si>
    <t>1133-6 - PZA - PAL OS12: Les réseaux locaux et internationaux font du plaidoyer pour le droit à la santé des palestiniens vis à vis des porteurs d'obligations locaux et internationaux.</t>
  </si>
  <si>
    <t>1133-7 - RDC - RDC OS13: Les organisations partenaires congolaises, leurs réseaux et leur base sociale se mobilisent ensemble en vue d'améliorer les conditions de réalisation du droit à la santé et des droits de l'enfant pour tous.</t>
  </si>
  <si>
    <t>1134-1 - UNI - BEL OS2: Sociale organisaties en Belgische actoren van OS zijn versterkt en mobiliseren zich voor het laten gelden van kinderrechten, het recht op voedsel en het recht op gezondheid met focus op de rechtenbenadering</t>
  </si>
  <si>
    <t>1134-2 - UNI - BEL OS3: De verbrede sociale basis van het consortium komt op voor het vergroten van het draagvlak voor de rechtenbenadering in ontwikkelingssamenwerking</t>
  </si>
  <si>
    <t>1134-3 - UNI - BEL OS4: Beleidsmakers reageren op aanbevelingen van netwerken om de rechtenbenadering te integreren en voorop te stellen in het beleid</t>
  </si>
  <si>
    <t>1134-4 - UNI - BEL OS1: Leerlingen in België komen ongeacht hun achtergrond (gender, religie en socio-economische status) op voor hun individuele en de collectieve rechten, en engageren zich door solidaire actie te ondernemen</t>
  </si>
  <si>
    <t>1134-5 - BDI - BUR OS7: Grâce à l'intervention coordonnée de la société civile burundaise, des structures communautaires participatives mixtes garantissent davantage les droits des tous les enfants.</t>
  </si>
  <si>
    <t>1134-6 - BRA - BRA OS15: The application of children's rights is promoted in Brazil by making those in charge of children aware of their responsibilities and by empowering them to actively claim their rights and to participate in youth policy in accordance with the UNCRC and the ECA.</t>
  </si>
  <si>
    <t xml:space="preserve">1134-7 - MOR - MAROC OS10: Les droits de l'enfant sont d'avantage respectés au Maroc, parmi lesquels les enfants victimes de violences familiales et de rejet social car de MC, les enfants  victimes de discrimination car ME et les enfants potentiellement ou effectivement victimes de violences sexuelles, dans les régions de Tanger et Rabat  </t>
  </si>
  <si>
    <t>1134-8 - PHI - FIL OS8: A pool of Philippine CSOs is advocating rights based approaches in development resulting in a strengthened civil society effectively claiming people’s rights.</t>
  </si>
  <si>
    <t>1134-9 - RDC - RDC OS13: Les organisations partenaires congolaises, leurs réseaux et leur base sociale se mobilisent ensemble en vue d'améliorer les conditions de réalisation du droit à la santé et des droits de l'enfant pour tous.</t>
  </si>
  <si>
    <t>1135-1 - UNI - BEL OS1: Leerlingen in België komen ongeacht hun achtergrond (gender, religie en socio-economische status) op voor hun individuele en de collectieve rechten, en engageren zich door solidaire actie te ondernemen</t>
  </si>
  <si>
    <t>1135-2 - UNI - BEL OS2: Sociale organisaties en Belgische actoren van OS zijn versterkt en mobiliseren zich voor het laten gelden van kinderrechten, het recht op voedsel en het recht op gezondheid met focus op de rechtenbenadering</t>
  </si>
  <si>
    <t>1135-3 - UNI - BEL OS3: De verbrede sociale basis van het consortium komt op voor het vergroten van het draagvlak voor de rechtenbenadering in ontwikkelingssamenwerking</t>
  </si>
  <si>
    <t>1135-4 - UNI - BEL OS4: Beleidsmakers reageren op aanbevelingen van netwerken om de rechtenbenadering te integreren en voorop te stellen in het beleid</t>
  </si>
  <si>
    <t xml:space="preserve">1135-5 - BKF - BF OS6: 19 communautés rurales au Burkina Faso ont amélioré leur capacité à faire respecter leur droit à la sécurité alimentaire et à l’eau, basé sur les principes de l’agro-écologie et ont pris l’engagement pour défendre leurs intérêts </t>
  </si>
  <si>
    <t>1135-6 - BOL - BOL OS5: The grass-roots organisations of women and men from two regions of Bolivia (Cono Sur in Cochabamba and northern Potosí) have enforced their right to food security and water on the basis of the principles of food sovereignty.</t>
  </si>
  <si>
    <t xml:space="preserve">1135-7 - MLI - MALI OS9: 3 communes rurales dans les cercles de Koro et de Bandiagara (Mali) ont amélioré leur droit à l’alimentation et à l'eau, selon les principes agro-écologiques, et ont pris l’engagement pour défendre leurs intérêts </t>
  </si>
  <si>
    <t>1135-8 - PHI - FIL OS8: A pool of Philippine CSOs is advocating rights based approaches in development resulting in a strengthened civil society effectively claiming people’s rights.</t>
  </si>
  <si>
    <t>1135-9 - SEN - SEN OS14: Les capacités des détenteurs de droits (OCB d’agriculteurs(trices) et leurs fédérations, les COGES d’EHA) dans 12 communes de la région de Fatick (Sénégal) sont renforcées, envisageant de faire respecter le droit à l’alimentation et à l’eau potable, selon le modèle de l’agro-écologie</t>
  </si>
  <si>
    <t>1136-1 - RAF -  Droit au travail et le dialogue social en Afrique</t>
  </si>
  <si>
    <t>1136-2 - RAM - Droit au travail et le dialogue social en Amérique Latine</t>
  </si>
  <si>
    <t>1136-3 - RAS - Droit au travail et le dialogue social en Asie</t>
  </si>
  <si>
    <t>1136-4 - RDC - Droit au dialogue social en Afrique</t>
  </si>
  <si>
    <t>1136-5 - NER - Droit au dialogue social en Afrique</t>
  </si>
  <si>
    <t>1136-6 - HAI - Droit à la protection sociale</t>
  </si>
  <si>
    <t xml:space="preserve">1136-7 - N/A - Labour rights and social dialogue </t>
  </si>
  <si>
    <t xml:space="preserve">1136-8 - INS - Labour rights and social dialogue </t>
  </si>
  <si>
    <t xml:space="preserve">1136-9 - KAM - Labour rights and social dialogue </t>
  </si>
  <si>
    <t>1137-1 - RAF - Droit au dialogue social en Afrique</t>
  </si>
  <si>
    <t xml:space="preserve">1137-2 - SAF - Labour rights and social dialogue </t>
  </si>
  <si>
    <t>1137-3 - BDI - Droit au dialogue social en Afrique</t>
  </si>
  <si>
    <t>1137-4 - SEN - Droit au dialogue social en Afrique</t>
  </si>
  <si>
    <t>1138-1 - UNI - Internationalisering sociale bewegingen CAB</t>
  </si>
  <si>
    <t>1138-2 - UNI - Internationalisation des mouvements sociaux MOC</t>
  </si>
  <si>
    <t>1138-3 - UNI -  Beleidswerk</t>
  </si>
  <si>
    <t>1138-4 - RAF - Droit à la protection sociale en Afrique Centrale</t>
  </si>
  <si>
    <t>1138-5 - RAF - Droit à la protection sociale en Afrique Ouest</t>
  </si>
  <si>
    <t>1138-6 - RAM - Droit à la protection sociale en Amérique Latine</t>
  </si>
  <si>
    <t>1138-7 - RAS - Droit à la protection sociale en Asie</t>
  </si>
  <si>
    <t>1138-8 - RDC - Droit à la protection sociale</t>
  </si>
  <si>
    <t>1138-9 - BDI - Droit à la protection sociale</t>
  </si>
  <si>
    <t xml:space="preserve">1138-10 - RWA - Labour rights and social dialogue </t>
  </si>
  <si>
    <t>1138-11 - BKF - Droit à la protection sociale</t>
  </si>
  <si>
    <t>1138-12 - BEN - Droit à la protection sociale</t>
  </si>
  <si>
    <t>1138-13 - TOG - Droit à la protection sociale</t>
  </si>
  <si>
    <t>1138-14 - GUI - Droit à la protection sociale</t>
  </si>
  <si>
    <t>1138-15 - MLI - Droit à la protection sociale</t>
  </si>
  <si>
    <t>1138-16 - SEN - Droit à la protection sociale</t>
  </si>
  <si>
    <t>1138-17 - GLA - Droit à la protection sociale</t>
  </si>
  <si>
    <t>1138-18 - N/A - Droit à la protection sociale</t>
  </si>
  <si>
    <t xml:space="preserve">1138-19 - BOL - Labour rights and social dialogue </t>
  </si>
  <si>
    <t xml:space="preserve">1138-20 - PER - Labour rights and social dialogue </t>
  </si>
  <si>
    <t xml:space="preserve">1138-21 - PHI - Labour rights and social dialogue </t>
  </si>
  <si>
    <t xml:space="preserve">1138-22 - INS - Labour rights and social dialogue </t>
  </si>
  <si>
    <t xml:space="preserve">1138-23 - IND - Labour rights and social dialogue </t>
  </si>
  <si>
    <t xml:space="preserve">1138-24 - NEP - Labour rights and social dialogue </t>
  </si>
  <si>
    <t xml:space="preserve">1139-1 - UNI - OS1 : La communauté scolaire en Belgique met davantage l’Education à la Citoyenneté Mondiale et Solidaire – ECMS au cœur de ses missions </t>
  </si>
  <si>
    <t xml:space="preserve">1139-2 - UNI - OS3 : Des cadres législatifs institutionnels et certaines pratiques des entreprises, liées aux rapports Nord-Sud, deviennent plus inclusives, cohérentes, redevables et durables et prennent en compte l’impact sur les inégalités de genre. </t>
  </si>
  <si>
    <t xml:space="preserve">1140-1 - UNI - OS1 : La communauté scolaire en Belgique met davantage l’Education à la Citoyenneté Mondiale et Solidaire – ECMS au cœur de ses missions </t>
  </si>
  <si>
    <t xml:space="preserve">1140-2 - UNI - OS2 : Les citoyen-ne-s touché-e-s par notre programme adoptent davantage de comportements en faveur d’un modèle de société plus solidaire et plus juste pour les populations du Sud et du Nord. </t>
  </si>
  <si>
    <t xml:space="preserve">1140-3 - UNI - OS3 : Des cadres législatifs institutionnels et certaines pratiques des entreprises, liées aux rapports Nord-Sud, deviennent plus inclusives, cohérentes, redevables et durables et prennent en compte l’impact sur les inégalités de genre. </t>
  </si>
  <si>
    <t xml:space="preserve">1141-1 - UNI - OS1 : La communauté scolaire en Belgique met davantage l’Education à la Citoyenneté Mondiale et Solidaire – ECMS au cœur de ses missions </t>
  </si>
  <si>
    <t xml:space="preserve">1141-2 - UNI - OS2 : Les citoyen-ne-s touché-e-s par notre programme adoptent davantage de comportements en faveur d’un modèle de société plus solidaire et plus juste pour les populations du Sud et du Nord. </t>
  </si>
  <si>
    <t xml:space="preserve">1141-3 - UNI - OS3 : Des cadres législatifs institutionnels et certaines pratiques des entreprises, liées aux rapports Nord-Sud, deviennent plus inclusives, cohérentes, redevables et durables et prennent en compte l’impact sur les inégalités de genre. </t>
  </si>
  <si>
    <t xml:space="preserve">1141-4 - BKF - OS1 : Développement des opportunités économiques des femmes rurales par un renforcement de leur pouvoir d’agir politique et économique dans la filière laitière locale et la gouvernance foncière. </t>
  </si>
  <si>
    <t xml:space="preserve">1141-5 - CUB - OS1 : La población de 3 municipios de las provincias de Santiago de Cuba y Guantánamo (estimada en 126 000 personas) dispone localmente de mayor cantidad y calidad de alimentos agropecuarios producidos por 17 cooperativas de AF. </t>
  </si>
  <si>
    <t xml:space="preserve">1141-6 - GLA - OS1 : 89 Mujeres y 22 Hombres indígenas, rurales y campesinos de 19 grupos comunitarios sistematizan los resultados del programa GLADG121 2014–16 en producción agro ecológica para su réplica y difusión y hacen propuestas para mejorar la política alimentaria y la resiliencia hacia el cambio climático.   </t>
  </si>
  <si>
    <t xml:space="preserve">1141-7 - MLI - OS1 : 2000 paysan(ne)s impliqué(e)s dans les chaines de valeur riz, lait et soja obtiennent de l’Etat, des autorités locales et des acteurs du marché des conditions et politiques agricoles qui leurs sont favorables </t>
  </si>
  <si>
    <t xml:space="preserve">1141-8 - MOZ - OS1 : Augmentation des revenus agricoles générés et gérés par les femmes paysannes de la province de Nampula, par leur insertion dans des filières agricoles commerciales locales et durables </t>
  </si>
  <si>
    <t xml:space="preserve">1141-9 - NIC - OS1 : 1,167 (M: 1,127  H: 40) campesinos/as de 45 grupos de 13   municipios, en particular mujeres, aumentan sus ingresos sobre la base de una producción sostenible y la mejora de la comercialización de sus productos.  </t>
  </si>
  <si>
    <t xml:space="preserve">1141-10 - RAS - OS1 Travail Décent Asie  : Environ 278000 travailleurs marginalisés organisés au Cambodge, Vietnam et Laos, en particulier des femmes, peuvent exercer leurs droits et augmenter leur résilience économique et sociale en influençant les décideurs pertinents pour étendre, financer et assurer la protection sociale de manière plus effective et équitable  </t>
  </si>
  <si>
    <t xml:space="preserve">1141-11 - RDC - OS1 : Augmentation des revenus agricoles pour des paysan(ne)s grâce à l'amélioration de la professionnalisation des producteurs (h/f) familiales et leurs organisations. </t>
  </si>
  <si>
    <t xml:space="preserve">1141-12 - SAL - H-CSC El Salvador : la population de 155 communautés bénéficie des effets positifs des actions qui cherchent à diminuer les inégalités, l’injustice et l’impunité avec une attention spécifiques aux droits des femmes et renforce  ainsi la démocratie au Salvador,  mises en œuvre au niveau local et national par 55 organisations locales, territoriales et coopérativistes </t>
  </si>
  <si>
    <t xml:space="preserve">1142-1 - UNI - Lerarenopleiders en pedagogisch begeleiders delen en gebruiken onderwijsvoorbeelden uit het Zuiden als  instrument om de wereldburgerschapscompetenties van (toekomstige) leraren te ontwikkelen en gelijkeonderwijskansen te verbeteren. </t>
  </si>
  <si>
    <t xml:space="preserve">1142-2 - UNI - De Belgische actoren inzake onderwijs en vorming in de OS creëren een (politieke) context om de kwaliteit van de interventies inzake onderwijs in het Zuiden te verbeteren. </t>
  </si>
  <si>
    <t>1142-3 - ECU - Fortalecimiento de la Educación y Formación Técnica y Profesional</t>
  </si>
  <si>
    <t>1142-4 - KAM - Newly Graduated Primary School teachers from 4 TECs (Phnom Penh,Battambang, Kandal, Kampong Cham) have the competences to improve the quality of teaching and learning in Maths for all children in primary schools</t>
  </si>
  <si>
    <t>1142-5 - RDC - Les chefs d'établissements et les enseignants (Duty Bearers) des écoles techniques agricoles des provinces éducationnelles de Kongo Central 1 et 2 ont les compétences pour améliorer la qualité et la pertinence des enseignements pour tous les apprenants (Right Holders).</t>
  </si>
  <si>
    <t xml:space="preserve">1142-6 - RWA - “Lagere School Directeurs, Mentor Leraren en Startende Leerkrachten hebben de competenties om leeruitkomsten in Wiskunde te bevorderen in een gendervriendelijke omgeving, in het bijzonder voor meisjes, door middel van de effectieve implementatie van het competentiegerichte curriculum in 6 Districten in Eastern Province en Western Province.” </t>
  </si>
  <si>
    <t>1142-7 - SAF - Schoolleiders en leerkrachten in lagere scholen hebben de competenties om om te gaan met diversiteit bij leerlingen door het toepassen van inclusieve pedagogie voor gecijferdheid en geletterdheid</t>
  </si>
  <si>
    <t>1142-8 - SUR - Leerkrachten en schooldirecties van het lager beroepsonderwijs (LBO) in Suriname hebben de competenties om de kwaliteit van het lesgeven en het leren van alle jongeren in LBO scholen te verbeteren, met bijzondere aandacht voor competentiegericht en leerlinggericht onderwijs.</t>
  </si>
  <si>
    <t>1142-9 - VIE - Kleuterleerkrachten in de kwetsbare en ethnisch-diverse districten van de Centraal Vietnamese provincies Kon Tum, Quang Nam en Quang Ngai hebben de competenties om de kwaliteit van het leren te verbeteren voor alle 3- tot 5-jarige kinderen in het kleuteronderwijs.</t>
  </si>
  <si>
    <t>1142-10 - ZAM - Kleuterleerkrachten en leerkrachten van het eerste leerjaar hebben de competenties om de spelend leren pedagogie toe te passen en de standaarden voor beginnend leren en ontwikkeling (ELDS) te gebruiken.</t>
  </si>
  <si>
    <t>1142-11 - ZIM - Kleuterleerkrachten hanteren een kindvolgsysteem dat voortdurend het welbevinden en de betrokkenheid van kinderen meet en zijn in staat om op basis van die regelmatige beoordeling, pedagogische werkvormen te gebruiken die tegemoet komen aan de noden van alle kinderen in het kleuteronderwijs in Zimbabwe.</t>
  </si>
  <si>
    <t>1142-12 - UGA - Strenghtening Professional Development of BTVET Instructors</t>
  </si>
  <si>
    <t>1143-1 - RDC - Congodorpen - RDC - 1 - Les populations des zones d'intervention ont accès à des services de base de qualité, prioritairement la santé</t>
  </si>
  <si>
    <t>1143-2 - RDC - Congodorpen - RDC - 2 - Les bénéficiaires (ho, fe, enf) augmentent et diversifient leurs revenus durablement, par l'utilisation du potentiel agricole et d'élevage, afin d’amériorer l’accès aux services de base, prioritairement la santé</t>
  </si>
  <si>
    <t>1143-3 - RDC - Congodorpen - RDC - 3 - La société civile participe activement à l'amélioration de la Gouvernance à tous les niveaux politiques et à l’amélioration du respect des droits de femmes et de hommes</t>
  </si>
  <si>
    <t>1144-1 - RDC - FONCABA - RDC - 2 - Les bénéficiaires (ho, fe, enf) augmentent et diversifient leurs revenus durablement, par l'utilisation du potentiel agricole et d'élevage, afin d’amériorer l’accès aux services de base, prioritairement la santé</t>
  </si>
  <si>
    <t>1144-2 - RDC - FONCABA - RDC - 3 - La société civile participe activement à l'amélioration de la Gouvernance à tous les niveaux politiques et à l’amélioration du respect des droits de femmes et de hommes</t>
  </si>
  <si>
    <t>1148-1 - UNI - Une base porteuse sociétale et politique plus grande se mobilise pour des efforts ciblés et durables en vue d'un accès mondial à des soins de santé de qualité.</t>
  </si>
  <si>
    <t>1148-2 - BEN - Les enfants et jeunes en situation de rue au Bénin sont réinsérés grâce à la mise en œuvre d'une stratégie de réhabilitation et de réintégration</t>
  </si>
  <si>
    <t>1148-3 - BKF - Les enfants et Jeunes en Situation de Rue( EJSR) à Ouagadougou sont réinsérés grâce à la mise en œuvre d'une stratégie de réhabilitation et de réintégration</t>
  </si>
  <si>
    <t>1148-4 - MOR - L'accès à la santé et à la protection des enfants victimes de violences, y compris les mineurs étrangers non accompagnés, dans les villes de Fès, Meknès, Oujda et Nador est amélioré.</t>
  </si>
  <si>
    <t xml:space="preserve">1148-5 - NER - Les populations locales vulnérables et migrantes dans le district sanitaire d'Agadez </t>
  </si>
  <si>
    <t>1148-6 - RDC - Les populations des zones de santé de Kansimba et Moba utilisent les services de santé sexuelle et reproductive de qualité.</t>
  </si>
  <si>
    <t>1148-7 - HAI - Les femmes enceintes et en âge de procréer, ainsi que les nouveau-nés, bénéficient d'un meilleur accès aux soins de santé sexuelle et reproductive et aux soins de santé materno-infantile dans les départements des Nippes et du Nord-Ouest</t>
  </si>
  <si>
    <t>1149-1 - UNI - CSC BELGIQUE  : Les décideurs politiques nationaux, européens et internationaux prennent davantage d’initiatives, de mesures et des décisions en faveur du respect de la solidarité internationale et de l’Agenda mondial pour le Travail Décent.</t>
  </si>
  <si>
    <t>1149-2 - UNI - CSC BELGIQUE  : Par le biais du travail mené avec les acteurs relais de la mouvance socialiste en Belgique, le public de première ligne de celle-ci est mieux informé, conscientisé et se mobilise davantage sur les enjeux de la solidarité internationale et de l’Agenda mondial pour le travail décent</t>
  </si>
  <si>
    <t>1149-3 - BOL - CSC Travail Décent  : Les syndicats et des associations de la société civile luttent pour de meilleures conditions de travail, l’accès à la protection sociale et de meilleures conditions de vie en Bolivie</t>
  </si>
  <si>
    <t>1149-4 - COL - CSC Travail Décent  : Les syndicats et des associations de la société civile (IESS, coopératives, réseaux solidaires,…),  luttent pour de meilleures conditions de travail, l’accès à la protection sociale et de meilleures conditions de vie dans un cadre de paix en Colombie</t>
  </si>
  <si>
    <t>1149-5 - CUB - CSC Travail Décent  : Les syndicats et des associations de la société civile luttent pour de meilleures conditions de travail, un meilleur accès à la santé et de meilleures conditions de vie dans le nouveau contexte socio-économique cubain Cuba</t>
  </si>
  <si>
    <t>1149-6 - ECU - CSC Travail Décent : Organisaties van bevolkingsgroepen in precaire levensomstandigheden in Ecuador hebben bijgedragen aan de verbetering en afdwingen van arbeidsrechten en het recht op sociale bescherming, met inbegrip van het recht op gezondheid, met aandacht voor de belangen van vrouwen en mannen</t>
  </si>
  <si>
    <t>1149-7 - HAS - CSC Travail Décent : Organisaties van bevolkingsgroepen in precaire levensomstandigheden in Honduras hebben bijgedragen aan verbetering en erkenning van arbeidsrechten en het recht op sociale bescherming, met aandacht voor de belangen van vrouwen en mannen</t>
  </si>
  <si>
    <t>1149-8 - MOZ - CSC Travail Décent  : Organisaties van mensen in precaire levensomstandigheden in Mozambique hebben bijgedragen aan de verbetering en naleving van arbeidsrechten en sociale beschermingsrechten, inclusief het recht op gezondheid, met aandacht voor de belangen van vrouwen en mannen</t>
  </si>
  <si>
    <t>1149-9 - NIC - CSC Travail Décent : Organisaties van bevolkingsgroepen in precaire levensomstandigheden in Nicaragua hebben bijgedragen aan verbetering en erkenning van arbeidsrechten en het recht op sociale bescherming, met aandacht voor de belangen van vrouwen en mannen</t>
  </si>
  <si>
    <t>1149-10 - PER - CSC Travail Décent  : Les syndicats et des associations de la société civile luttent pour de meilleures conditions de travail, l’accès à la protection sociale et de meilleures conditions de vie au Pérou</t>
  </si>
  <si>
    <t>1149-11 - SAF - CSC Travail Décent : Organisaties van mensen in precaire levensomstandigheden in Zuid-Afrika hebben bijgedragen aan de verbetering en naleving van arbeidsrechten en sociale beschermingsrechten, inclusief het recht op gezondheid, met aandacht voor de belangen van vrouwen en mannen</t>
  </si>
  <si>
    <t>1149-12 - SAL - CSC Travail Décent : Organisaties van bevolkingsgroepen in precaire levensomstandigheden in El Salvador hebben bijgedragen aan verbetering en erkenning van arbeidsrechten en het recht op sociale bescherming, met aandacht voor de belangen van vrouwen en mannen</t>
  </si>
  <si>
    <t>1149-13 - ZIM - CSC Travail Décent : Organisaties van mensen in precaire levensomstandigheden in Zimbabwe hebben bijgedragen aan de verbetering en naleving van arbeidsrechten en sociale beschermingsrechten, inclusief het recht op gezondheid, met aandacht voor de belangen van vrouwen en mannen</t>
  </si>
  <si>
    <t>1150-1 - UNI - CSC BELGIQUE : Par le biais du travail mené avec les acteurs relais de la mouvance socialiste en Belgique, le public de première ligne de celle-ci est mieux informé, conscientisé et se mobilise davantage sur les enjeux de la solidarité internationale et de l’Agenda mondial pour le travail décent</t>
  </si>
  <si>
    <t>1150-2 - UNI - CSC BELGIQUE  : Les décideurs politiques nationaux, européens et internationaux prennent davantage d’initiatives, de mesures et des décisions en faveur du respect de la solidarité internationale et de l’Agenda mondial pour le Travail Décent.</t>
  </si>
  <si>
    <t>1150-3 - UNI - CSC Travail Décent  : Les organisations syndicales africaines partenaires de l’IFSI, renforcées par leur mise en réseau régionale et internationale, contribuent à la défense des droits des travailleurs et travailleuses aux niveaux national, régional et international Afrique Continentale</t>
  </si>
  <si>
    <t xml:space="preserve">1150-4 - UNI - CSC Travail Décent  : Les jeunes travailleurs latino-américains sont mieux représentés et défendus  par des syndicats renouvelés grâce à l’apport des jeunes dirigeants </t>
  </si>
  <si>
    <t>1150-7 - UNI - CSC Travail Décent  : Les organisations syndicales d’Afrique de l’Ouest comprennent mieux les articulations entre les droits des travailleurs migrants et les droits humains et adoptent des nouvelles politiques et stratégies communes en vue de renforcer le respect de ces droits par le dialogue social. Afrique Continentale</t>
  </si>
  <si>
    <t>1150-8 - BEN - CSC Travail Décent  : La CSA-Bénin et l’UNSTB participent activement à la transformation progressive de l’économie informelle notamment en renforçant les mécanismes du dialogue social. Bénin</t>
  </si>
  <si>
    <t>1150-9 - COL - CSC Travail Décent  : Les syndicats et des associations de la société civile (IESS, coopératives, réseaux solidaires,…),  luttent pour de meilleures conditions de travail, l’accès à la protection sociale et de meilleures conditions de vie dans un cadre de paix en Colombie</t>
  </si>
  <si>
    <t>1150-10 - CUB - CSC Travail Décent  : Les syndicats et des associations de la société civile luttent pour de meilleures conditions de travail, un meilleur accès à la santé et de meilleures conditions de vie dans le nouveau contexte socio-économique cubain Cuba</t>
  </si>
  <si>
    <t>1150-11 - INS - CSC Travail Décent : SPN, Garteks en GSBI versterken en verbeteren de organisatie van de vakbondsbeweging binnen de TGSL (‘Textile Garment Shoes &amp; Leather’) bevoorradingsketen met het oog op het verdedigen en opeisen van betere en veiligere arbeidsvoorwaarden voor de werknemers van deze bevoorradingsketen. Indonezië</t>
  </si>
  <si>
    <t>1150-12 - IVO - CSC Travail Décent  : FEDENASAC.CI en FENSTIAA-CI versterken en verbeteren de organisatie van de vakbondsbeweging binnen de cacaobevoorradingsketen met het oog op het verdedigen en opeisen van betere arbeidsvoorwaarden voor de werknemers van deze bevoorradingsketen. Côte d'Ivoire</t>
  </si>
  <si>
    <t>1150-13 - KEN - CSC Travail Décent  : COTU, KEWU, KLDTDU en DWU zijn adequaat georganiseerd om werknemers, inclusief vrouwen en jongeren, te rekruteren, hen capaciteiten bij te brengen en hen te mobiliseren, om de arbeids- en syndicale rechten te versterken en de arbeidsomstandigheden te verbeteren – inclusief op het vlak van veiligheid en gezondheid en HIV - door middel van betere arbeidsrelaties. Kenya</t>
  </si>
  <si>
    <t>1150-14 - PER - CSC Travail Décent  : Les syndicats et des associations de la société civile luttent pour de meilleures conditions de travail, l’accès à la protection sociale et de meilleures conditions de vie au Pérou</t>
  </si>
  <si>
    <t>1150-15 - RDC - CSC Travail Décent  : UFF défend, négocie, revendique et se mobilise à tous les niveaux sur les enjeux démocratiques ainsi que ceux liés à l’agenda du travail décent dans le respect des conventions fondamentales de l’OIT et dans l’intérêt de tous les travailleurs. RDC</t>
  </si>
  <si>
    <t>1150-16 - RWA - CSC Travail Décent  : STECOMA, CESTRAR, STAVER en SYPEPAP hebben hun representativiteit en hun capaciteiten versterkt om de rechten van de werknemers in de sectoren van de bouw en de thee te verdedigen. Rwanda</t>
  </si>
  <si>
    <t>1150-17 - COL - Les organisations syndicales latino-américaines et caribéennes partenaires de l’IFSI, renforcées par leur mise en réseau régionale et internationale, contribuent à la défense des droits des travailleurs et travailleuses aux niveaux national et régional.</t>
  </si>
  <si>
    <t>1151-1 - UNI - CSC BELGIQUE : Les décideurs politiques nationaux, européens et internationaux prennent davantage d’initiatives, de mesures et des décisions en faveur du respect de la solidarité internationale et de l’Agenda mondial pour le Travail Décent.</t>
  </si>
  <si>
    <t>1151-2 - UNI - CSC BELGIQUE : Par le biais du travail mené avec les acteurs relais de la mouvance socialiste en Belgique, le public de première ligne de celle-ci est mieux informé, conscientisé et se mobilise davantage sur les enjeux de la solidarité internationale et de l’Agenda mondial pour le travail décent</t>
  </si>
  <si>
    <t>1151-3 - BDI - CSC Travail Décent :  Des Unions/Fédérations d’organisations mutualistes, de syndicats et de coopératives agricoles et leurs membres respectifs, avec l’appui du programme, se structurent, se renforcent et sont en capacités d’améliorer l’accès à des moyens de subsistance durables, d’élargir la protection sociale des communautés qu’elles représentent et qui en sont exclues et d’influencer les politiques dans le cadre de la lutte pour la promotion et la vulgarisation des droits au travail décent des populations et l’accès à une protection sociale durable en particulier des jeunes et des femmes et ce dans le respect de l’environnement et de l’égalité hommes femmes au Burundi.</t>
  </si>
  <si>
    <t>1151-4 - BKF - CSC Travail Décent - SDZ02 : Des réseaux d’organisations mutualistes, d’(IESS) Initiatives de l’Economie Sociale et Solidaire (transformatrices-teurs / restauratrices-teurs) ainsi que des fédérations syndicales du secteur de l’alimentation, avec l’appui du programme, se structurent, se renforcent et sont en capacités d’améliorer l’accès à des moyens de subsistance durables, d’élargir la protection sociale des communautés qu’elles représentent et qui en sont exclues et d’influencer les politiques dans le cadre de la lutte pour la promotion et la vulgarisation des droits au travail décent des populations en particulier des jeunes et des femmes ainsi que pour la protection de l’environnement et de l’égalité hommes femmes au Burkina Faso</t>
  </si>
  <si>
    <t>1151-5 - BOL - CSC Travail Décent - SDZ18 : Les syndicats et des associations de la société civile luttent pour de meilleures conditions de travail, l’accès à la protection sociale et de meilleures conditions de vie en Bolivie</t>
  </si>
  <si>
    <t>1151-6 - COL - CSC Travail Décent - SDZ19 : Les syndicats et des associations de la société civile (IESS, coopératives, réseaux solidaires,…),  luttent pour de meilleures conditions de travail, l’accès à la protection sociale et de meilleures conditions de vie dans un cadre de paix en Colombie</t>
  </si>
  <si>
    <t>1151-7 - MOR - CSC Travail Décent : Des associations de quartiers de Casablanca et des Initiatives de l’Economie Sociale et Solidaire (IESS), avec l’appui du programme, se renforcent sur le plan technique et politique et sont en capacité d’échanger des expériences, de créer des espaces de concertation avec d’autres acteurs pour suivre et participer aux stratégies de développement à différents niveaux, notamment en matière d’ESS, et de sensibiliser et revendiquer l’élargissement de la protection sociale dans le cadre de la lutte pour la promotion et la vulgarisation des droits au travail décent des populations, en particulier des jeunes et des femmes, ainsi que pour la protection de l’environnement et de l’égalité hommes femmes au Maroc</t>
  </si>
  <si>
    <t>1151-8 - PZA - CSC Travail Décent : Les travailleuses et travailleurs des carrières et de l’industrie de la pierre, avec l’appui du programme, se renforcement et sont capables d’obtenir un cadre de travail plus propre et sûr, de même que l’application et l’extension du code du travail relatif aux travailleurs et employeurs, dans le cadre de la lutte pour la promotion et la vulgarisation des droits au travail décent des populations, en particulier des jeunes et des femmes, ainsi que la protection de l’environnement et de l’égalité hommes-femmes en Palestine</t>
  </si>
  <si>
    <t>1151-9 - PZA - CSC PALESTINE : Des jeunes palestiniens se renforcent grâce à l’appui du programme et sont en capacité de défendre, aux niveau local et international, et par-delà les clivages qui traversent la communauté palestinienne, leurs droits sociaux, politiques, économiques et culturels, en particulier ceux des femmes, en vue de jouer leur rôle comme éléments fondateurs d’un futur État palestinien souverain</t>
  </si>
  <si>
    <t>1151-10 - RDC - CSC Travail Décent : Des plateformes d’organisations de citoyens, des organisations mutualistes, des initiatives d’économie sociale et solidaire et leurs réseaux, avec l’appui du programme, se structurent, se renforcent et sont en capacité d’impulser un engagement citoyen fort en faveur du respect de la Constitution et des lois de la République, d’œuvrer pour l’amélioration de l’accès à des moyens de subsistance durables, de participer à l’élargissement de la protection sociale des communautés qu’elles représentent, en particulier les jeunes et les femmes et qui en sont exclues, d’influencer les politiques dans le cadre de la lutte pour la promotion et la vulgarisation des droits au travail décent des populations et l’accès durable à des services sociaux de base de qualité et ce dans le respect de l’environnement et de l’égalité hommes - femmes en République Démocratique du Congo.</t>
  </si>
  <si>
    <t>1151-11 - SEN - CSC Travail Décent : Des réseaux d’organisation mutualistes, d’initiatives d’ESS et des mouvements de jeunes, avec l’appui du programme, se structurent, se renforcent et sont en capacité d’améliorer l’accès à des moyens de subsistance durables, d’élargir la protection sociale des communautés qu’elles représentent et qui en sont exclues et d’influencer les politiques dans la cadre de la lutte pour la promotion et la vulgarisation des droits au travail décent des populations en particulier des jeunes et des femmes ainsi que pour la protection de l’environnement et de l’égalité hommes-femmes au Sénégal</t>
  </si>
  <si>
    <t xml:space="preserve">1152-1 - UNI - Studenten van het Vlaamse hoger onderwijs stellen zich op als bewuste wereldburgers en zetten zich in voor internationale solidariteit 
</t>
  </si>
  <si>
    <t>1153-1 - UNI - Les citoyens en Belgique portent un regard critique et une réflexion collective encourageant des changements de comportement plus solidaire à l'égard des personnes issues du continent africain</t>
  </si>
  <si>
    <t>1153-2 - RDC - Les élèves de l'enseignement secondaire en RDC, concernés par le programme sont sensibiliss à l'importance d'une meilleure maitreise de l'histoire générale de l'Afrique et de la RDC, à l'aide d'outils numériques</t>
  </si>
  <si>
    <t>1161-1 - BDI - OS1_Mettre en place des dispositifs et mécanismes, au sein de la communauté et des structures de santé, de prévention des incapacités lors de la grossesse, de détection précoce du handicap et de référencement du handicap lié à la santé maternelle et infantile (SMI) vers des centres spécialisés.</t>
  </si>
  <si>
    <t>1161-2 - BDI - OS2_Améliorer la prise en compte des besoins et des droits des personnes handicapées au Burundi par des actions de plaidoyer auprès des services et des autorités</t>
  </si>
  <si>
    <t>1161-3 - BDI - OS3_Développer au sein des communautés, des services existants et des programmes nationaux et provinciaux un système et des dispositifs de prise en charge de Médecine Physique et Réadaptation (READ) pour les personnes handicapées</t>
  </si>
  <si>
    <t>1161-4 - BOL - Rehabilitacíon</t>
  </si>
  <si>
    <t>1161-5 - BOL - Inclusión Socio-Económica</t>
  </si>
  <si>
    <t>1161-6 - COL - Inclusion socio-economica (ISE)</t>
  </si>
  <si>
    <t>1161-7 - CUB - Rehabilitacíon basada en la comunidad</t>
  </si>
  <si>
    <t>1161-8 - CUB - Inclusión socio-económica</t>
  </si>
  <si>
    <t>1161-9 - HAI - Sécurité routière – SR</t>
  </si>
  <si>
    <t>1161-10 - HAI - Réadaptation – READ</t>
  </si>
  <si>
    <t>1161-11 - HAI - Insertion socio-économique - ISE</t>
  </si>
  <si>
    <t>1161-12 - KAM - Rehabilitation</t>
  </si>
  <si>
    <t>1161-13 - LAO - Mother and Child Health</t>
  </si>
  <si>
    <t>1161-14 - LAO - Rehabilitation</t>
  </si>
  <si>
    <t>1161-15 - RDC - OS1_Réduire les risques d’accident de la route dus à la conduite en état d’ébriété en synergie avec les ONG, la Police et la CNPR dans la commune de Limete</t>
  </si>
  <si>
    <t>1161-16 - RDC - OS2_Intégrer la prévention, la détection et la prise en charge des déficiences liées à la SMNI pour la mère et pour l'enfant de 0-5 ans dans les soins de santé existants</t>
  </si>
  <si>
    <t>1161-17 - RDC - OS4_Grâce aux synergies développées entre les projets SMI, READ et AAA, permettre aux personnes handicapées de bénéficier des soins aux services et d’augmenter leur participation et leur autonomie dans leur vie quotidienne</t>
  </si>
  <si>
    <t>1161-18 - RDC - OS3_Renforcer la participation des pes personnes handicapées, leurs familles et leurs organisations représentatives (OPH) dans la société et favoriser leur implication dans la promotion de leurs droits</t>
  </si>
  <si>
    <t>1161-19 - RWA - Santé Maternelle, néonatale et infantile et lutte contre l’épilepsie – SMNI &amp; EPI</t>
  </si>
  <si>
    <t>1161-20 - RWA - Développement Local Inclusif (DLI) / Réadaptation à Base Communautaire (RBC)</t>
  </si>
  <si>
    <t>1161-21 - RWA - Réadaptation fonctionnelle</t>
  </si>
  <si>
    <t>1161-22 - BEN - Contribuer à renforcer les capacités organisationnelles et opérationnelles du Centre National de Sécurité Routière (CNSR) dans la mise en œuvre de son plan d'action national de Sécurité Routière</t>
  </si>
  <si>
    <t>1161-23 - BEN - Promouvoir l’emploi décent des jeunes en situation de handicap au travers de l’accompagnement et du renforcement des personnes, acteurs publics, services de l’insertion professionnelle et entreprises</t>
  </si>
  <si>
    <t>Outcome</t>
  </si>
  <si>
    <t>SCORE</t>
  </si>
  <si>
    <t xml:space="preserve"> </t>
  </si>
  <si>
    <t/>
  </si>
  <si>
    <t>Système de mesure de la performance – rapportage par les acteurs de la coopération non gouvernementale</t>
  </si>
  <si>
    <t xml:space="preserve">1. Généralités </t>
  </si>
  <si>
    <t>Le système de mesure de la performance est un des outils de la justification morale annuelle (rapportage narratif) des programmes 2017-2021 approuvés des acteurs de la coopération non gouvernementale (ACNG).</t>
  </si>
  <si>
    <r>
      <t xml:space="preserve">L’objectif de ce système de mesure de la performance est que chaque acteur non-gouvernementale apprécie, via une auto-évaluation, comment ont été exécutées, dans l'année passée, les  différentes interventions du programme cofinancé par la DGD (comprises ici au niveau de l’objectif spécifique).
Le rapport moral complet doit être soumis </t>
    </r>
    <r>
      <rPr>
        <b/>
        <sz val="11"/>
        <color theme="1"/>
        <rFont val="Calibri"/>
        <family val="2"/>
        <scheme val="minor"/>
      </rPr>
      <t>annuellement au plus tard le 30 avril</t>
    </r>
    <r>
      <rPr>
        <sz val="11"/>
        <color theme="1"/>
        <rFont val="Calibri"/>
        <family val="2"/>
        <scheme val="minor"/>
      </rPr>
      <t xml:space="preserve"> (2018.2019.2020.2021).
Le</t>
    </r>
    <r>
      <rPr>
        <b/>
        <sz val="11"/>
        <color theme="1"/>
        <rFont val="Calibri"/>
        <family val="2"/>
        <scheme val="minor"/>
      </rPr>
      <t xml:space="preserve"> rapport final </t>
    </r>
    <r>
      <rPr>
        <b/>
        <u/>
        <sz val="11"/>
        <color theme="1"/>
        <rFont val="Calibri"/>
        <family val="2"/>
        <scheme val="minor"/>
      </rPr>
      <t>complet</t>
    </r>
    <r>
      <rPr>
        <sz val="11"/>
        <color theme="1"/>
        <rFont val="Calibri"/>
        <family val="2"/>
        <scheme val="minor"/>
      </rPr>
      <t xml:space="preserve"> est soumis à l'administration </t>
    </r>
    <r>
      <rPr>
        <b/>
        <sz val="11"/>
        <color theme="1"/>
        <rFont val="Calibri"/>
        <family val="2"/>
        <scheme val="minor"/>
      </rPr>
      <t>au plus tard six mois après la date de fin du programme</t>
    </r>
    <r>
      <rPr>
        <sz val="11"/>
        <color theme="1"/>
        <rFont val="Calibri"/>
        <family val="2"/>
        <scheme val="minor"/>
      </rPr>
      <t xml:space="preserve"> (en 2022).
Le rapport final d'une intervention / d'un outcome (scores de performance et leçons apprises) est attendu l'année qui suit l'achèvement de l'outcome et des dernières dépenses, également au plus tard six mois après la date de fin de l'intervention / outcome.</t>
    </r>
  </si>
  <si>
    <r>
      <t xml:space="preserve">Le rapport final comprend les scores de performance </t>
    </r>
    <r>
      <rPr>
        <u/>
        <sz val="11"/>
        <color theme="1"/>
        <rFont val="Calibri"/>
        <family val="2"/>
        <scheme val="minor"/>
      </rPr>
      <t>exhaustifs</t>
    </r>
    <r>
      <rPr>
        <sz val="11"/>
        <color theme="1"/>
        <rFont val="Calibri"/>
        <family val="2"/>
        <scheme val="minor"/>
      </rPr>
      <t>, les rapports d’évaluation finaux (ainsi que la réponse de la direction) et les leçons apprises les plus importantes tirées de la mise en œuvre intégrale du programme.
D'autres problèmes doivent être expliqués dans les scores de performance de la dernière année, de sorte que ces scores, ainsi que les évaluations et les leçons tirées, forment un rapport final complet, conformément à la législation. (voir ci-dessous)
Ce système s’inspire en partie du Système MoRe Results de la CTB et du système ROM (Results Oriented Monitoring) de la Commission européenne.</t>
    </r>
  </si>
  <si>
    <t xml:space="preserve">2. Terminologie </t>
  </si>
  <si>
    <t>Pour éviter toute confusion, voici une définition des termes utilisés et un schéma clarifiant leur interaction dans la chaine de résultats :</t>
  </si>
  <si>
    <t>- L’objectif spécifique dans un programme DGD = l’outcome.  Les concepts d’objectif spécifique, d’outcome et d’intervention utilisés dans la note ont la même signification.</t>
  </si>
  <si>
    <t>- Les résultats dans un programme DGD = Les outputs</t>
  </si>
  <si>
    <t>3. Comment fonctionne le système de mesure de la performance?</t>
  </si>
  <si>
    <t>Le rapportage se fait annuellement,  (ACNG) rendent leurs scores pour l’année X au plus tard le 30 avril de l’année X+1 (cf. Art. 45, §1er, 2° de l’AR). L’attribution des scores se fait selon une échelle de 4 points (A-B-C-D) avec un codage en couleur ( «système des feux de circulation »).</t>
  </si>
  <si>
    <t>Score</t>
  </si>
  <si>
    <t>Qualification</t>
  </si>
  <si>
    <t>Interprétation</t>
  </si>
  <si>
    <t>Très bien</t>
  </si>
  <si>
    <r>
      <t xml:space="preserve">La situation se déroule comme on le souhaite. Elle constitue potentiellement une référence en matière de bonnes pratiques.
</t>
    </r>
    <r>
      <rPr>
        <i/>
        <sz val="11"/>
        <color theme="1"/>
        <rFont val="Calibri"/>
        <family val="2"/>
        <scheme val="minor"/>
      </rPr>
      <t xml:space="preserve">Interprétation du rapport final :  L'intervention a été réalisée de manière satisfaisante et peut servir de référence de bonnes pratiques. </t>
    </r>
  </si>
  <si>
    <t>Bien</t>
  </si>
  <si>
    <r>
      <t xml:space="preserve">La situation se déroule en grande partie comme on le souhaite. De petits ajustements sont nécessaires, mais sont sous contrôle.  Ils sont déjà exécutés, planifiés, ou sont en exécution à l’intérieur de l’intervention. Ces ajustements sont mineurs et ne demandent pas de concertation avec la DGD.
</t>
    </r>
    <r>
      <rPr>
        <i/>
        <sz val="11"/>
        <color theme="1"/>
        <rFont val="Calibri"/>
        <family val="2"/>
        <scheme val="minor"/>
      </rPr>
      <t xml:space="preserve">Interprétation du rapport final :  L'intervention s'est déroulée en grande partie de manière satisfaisante, des corrections ont été indispensables en cours d'intervention, en raison du monitoring. Tout n'a  toutefois pas été réalisé selon le plan. Les leçons  tirées doivent servir à des interventions analogues dans le futur. </t>
    </r>
  </si>
  <si>
    <t>Problèmes</t>
  </si>
  <si>
    <r>
      <t xml:space="preserve">Certains problèmes doivent être traités pour éviter que le fonctionnement global de l’intervention ne soit influencé négativement. Une concertation avec la DGD est nécessaire.
</t>
    </r>
    <r>
      <rPr>
        <i/>
        <sz val="11"/>
        <color theme="1"/>
        <rFont val="Calibri"/>
        <family val="2"/>
        <scheme val="minor"/>
      </rPr>
      <t xml:space="preserve">Interprétation du rapport final : L'intervention a dû être fortement corrigée pendant son exécution et n'a été que partiellement réalisée. Les leçons tirées doivent servir à des interventions analogues dans le futur. </t>
    </r>
  </si>
  <si>
    <t>Déficits graves</t>
  </si>
  <si>
    <r>
      <t xml:space="preserve">Les déficits mentionnés sont tellement graves que si l’on n’y remédie pas, l’intervention échouera. Des changements profonds sont nécessaires. La concertation avec la DGD est exigée.
</t>
    </r>
    <r>
      <rPr>
        <i/>
        <sz val="11"/>
        <color theme="1"/>
        <rFont val="Calibri"/>
        <family val="2"/>
        <scheme val="minor"/>
      </rPr>
      <t xml:space="preserve">Interprétation du rapport final :  Des corrections majeures ont dû être apportées au cours de l'intervention. L'outcome a été insuffisamment réalisé.  Une réflexion fondamentale sur des interventions analogues dans le futur doit avoir lieu. </t>
    </r>
  </si>
  <si>
    <t>Le système de mesure de la performance contient 7 critères, chacun comprenant une ou plusieurs sous-questions (12 au total).  Ces critères sont basés sur ceux du CAD de l’OCDE (efficience, efficacité, pertinence, durabilité potentielle), complétés par les critères genre, environnement et contribution au CSC.</t>
  </si>
  <si>
    <t>Ces critères valent aussi bien pour les interventions au Sud que pour celles en Belgique, à l’exception du critère « durabilité », pour lequel il existe une version différente selon qu’il s’agisse d’une intervention au Sud ou d’une intervention en Belgique (voir questions 4A et 4B).</t>
  </si>
  <si>
    <t>Chacune des questions reçoit annuellement un score sur base de l’échelle de 4 points.  La logique du rapport d’exception s’applique pour les éclaircissements complémentaires.  Cela signifie que, si un ACNG donne un score C ou D, l’organisation prévoit une explication pour l’administration dans laquelle sont exposées les causes du problème et les mesures correctrices prises pour y répondre. (AR Art. 45 §1) Pour des scores A ou B une telle explication n’est pas  demandée, mais elle peut toujours être donnée de manière volontaire.  Tous les scores sont donnés par l’acteur lui-même sur base d’une auto-évaluation.</t>
  </si>
  <si>
    <t xml:space="preserve">
Au cours de la dernière année, les scores de performance sont également considérés comme des rapports finaux (avec les lessons learned, l'IATI, l'évaluation et le rapport financier) et des informations supplémentaires sont attendues dans les commentaires, conformément à l'article 45 § 2 de l'AR du 11 septembre 2016. C’est la raison pour laquelle, indépendamment du score, des informations plus spécifiques seront  ajoutées à un certain nombre de critères, notamment :
* Efficacité : une synthèse de la réalisation des résultats sur la durée totale du programme, consistant en une comparaison de la baseline, des résultats attendus, des indicateurs de résultats obtenus à la fin du programme et un commentaire sur les résultats divergents. Vous fournirez ce commentaire narratif obligatoire en 2.1 ou 2.2.
* Contribution au CSC : analyse de la contribution du programme à la réalisation des objectifs stratégiques du CSC ou des CSC vers lesquels il est axé. Si l’outcome ne fait pas partie d'un CSC, ce critère devrait principalement porter sur une analyse des synergies et de la complémentarité dans le pays. Pour les outcomes faisant partie d'un CSC, ce commentaire narratif obligatoire est fourni en 5.1. Pour les outcomes qui ne font pas partie d'un CSC, un commentaire narratif obligatoire est fourni en 5.2.
* Durabilité : pour avoir une idée de la durabilité d'un outcome, il est conseillé de développer davantage ce critère dans le rapport final. Cela peut inclure la durabilité financière (4.1), sociale (partenariats/engagement) (4.2) ou technique (4.3).
</t>
  </si>
  <si>
    <r>
      <t>4.</t>
    </r>
    <r>
      <rPr>
        <sz val="7"/>
        <color theme="1"/>
        <rFont val="Times New Roman"/>
        <family val="1"/>
      </rPr>
      <t>      </t>
    </r>
    <r>
      <rPr>
        <b/>
        <sz val="12"/>
        <color theme="1"/>
        <rFont val="Calibri"/>
        <family val="2"/>
        <scheme val="minor"/>
      </rPr>
      <t xml:space="preserve"> Le système de mesure de la performance dans la pratique</t>
    </r>
  </si>
  <si>
    <t>Le rôle des organisations partenaires des ACNG n’a pas été décrit explicitement dans les critères d’évaluation car il peut varier selon le type de partenariat et ne sera donc pas le même pour tous les acteurs. Le principe général est que les partenaires livrent d’une part l’information (ou des éléments d’information) pour l’appréciation, et qu’elle sera ensuite discutée par l’ACNG et les partenaires. D’autre part, cette mesure de la performance donne aussi lieu à un échange où l’acteur belge peut signaler qu’un certain critère n’est pas apprécié positivement à cause d’un problème au niveau du partenaire ou qu’au contraire, un critère obtient un très bon score grâce à la plus-value de l’organisation partenaire.</t>
  </si>
  <si>
    <t>Tous les scores sont donnés sur base de l’information contenue dans le système de M&amp;E de l’ACNG. Dans  les programmes 2017-2021, les acteurs devaient formuler des indicateurs au niveau de l’objectif spécifique en année 3 et 5.  Il faut donc répondre aux questions concernant l’atteinte de l’objectif spécifique en année 1, 2 et 4 en estimant les chances d’atteindre les indicateurs présumés en année 3 et 5 : "dans quelle mesure l’intervention se déroule de manière à atteindre les indicateurs prévus."</t>
  </si>
  <si>
    <r>
      <t>5.</t>
    </r>
    <r>
      <rPr>
        <sz val="7"/>
        <color theme="1"/>
        <rFont val="Times New Roman"/>
        <family val="1"/>
      </rPr>
      <t>      </t>
    </r>
    <r>
      <rPr>
        <b/>
        <sz val="12"/>
        <color theme="1"/>
        <rFont val="Calibri"/>
        <family val="2"/>
        <scheme val="minor"/>
      </rPr>
      <t>Utilisation des données par la DGD</t>
    </r>
  </si>
  <si>
    <t>Les données de cette fiche seront d’abord utilisées pour le suivi des interventions des programmes subsidiés et alimenteront les dialogues institutionnels et stratégiques avec la DGD (D3/postes).  En outre, elles seront également utilisées par la DGD pour faire le suivi, à un niveau plus global, des prestations des différentes interventions subsidiées, à part des secteurs et des canaux.  Ces analyses pourront éventuellement alimenter la stratégie de la DGD, mais peut-être aussi des processus d’évaluation du Service de l’Evaluation spéciale.</t>
  </si>
  <si>
    <t>La comparaison des scores des interventions se fera au niveau des critères (pertinence, efficacité, …), car ce niveau permet de mettre en parallèle les différents secteurs et canaux, sur une base relativement simple, sans toucher à la diversité sous-jacente à ces critères, sachant que la concrétisation d’un critère via des sous-critères peut varier fortement selon le type d’acteur concerné.</t>
  </si>
  <si>
    <t>L’agrégation se fait selon la logique suivante:</t>
  </si>
  <si>
    <r>
      <t>-</t>
    </r>
    <r>
      <rPr>
        <sz val="7"/>
        <color theme="1"/>
        <rFont val="Times New Roman"/>
        <family val="1"/>
      </rPr>
      <t xml:space="preserve">          </t>
    </r>
    <r>
      <rPr>
        <sz val="11"/>
        <color theme="1"/>
        <rFont val="Calibri"/>
        <family val="2"/>
        <scheme val="minor"/>
      </rPr>
      <t>1 score B et les autres scores supérieurs = score final A</t>
    </r>
  </si>
  <si>
    <r>
      <t>-</t>
    </r>
    <r>
      <rPr>
        <sz val="7"/>
        <color theme="1"/>
        <rFont val="Times New Roman"/>
        <family val="1"/>
      </rPr>
      <t xml:space="preserve">          </t>
    </r>
    <r>
      <rPr>
        <sz val="11"/>
        <color theme="1"/>
        <rFont val="Calibri"/>
        <family val="2"/>
        <scheme val="minor"/>
      </rPr>
      <t>2 scores B et les autres scores supérieurs = score final B</t>
    </r>
  </si>
  <si>
    <r>
      <t>-</t>
    </r>
    <r>
      <rPr>
        <sz val="7"/>
        <color theme="1"/>
        <rFont val="Times New Roman"/>
        <family val="1"/>
      </rPr>
      <t xml:space="preserve">          </t>
    </r>
    <r>
      <rPr>
        <sz val="11"/>
        <color theme="1"/>
        <rFont val="Calibri"/>
        <family val="2"/>
        <scheme val="minor"/>
      </rPr>
      <t>Au moins 1 score C = score final C</t>
    </r>
  </si>
  <si>
    <r>
      <t>-</t>
    </r>
    <r>
      <rPr>
        <sz val="7"/>
        <color theme="1"/>
        <rFont val="Times New Roman"/>
        <family val="1"/>
      </rPr>
      <t xml:space="preserve">          </t>
    </r>
    <r>
      <rPr>
        <sz val="11"/>
        <color theme="1"/>
        <rFont val="Calibri"/>
        <family val="2"/>
        <scheme val="minor"/>
      </rPr>
      <t>Au moins 1 score D = score final D</t>
    </r>
  </si>
  <si>
    <t>Ce n'est pas l'intention qu’on essaie d’éviter des scores « problématiques ».  Les mauvais scores peuvent être expliqués et des mesures peuvent être proposées pour les améliorer.  Un mauvais score est alors non seulement explicable, mais aussi acceptable !  La transparence à ce sujet est indispensable.</t>
  </si>
  <si>
    <r>
      <t>6.</t>
    </r>
    <r>
      <rPr>
        <sz val="7"/>
        <color theme="1"/>
        <rFont val="Times New Roman"/>
        <family val="1"/>
      </rPr>
      <t>      </t>
    </r>
    <r>
      <rPr>
        <b/>
        <sz val="12"/>
        <color theme="1"/>
        <rFont val="Calibri"/>
        <family val="2"/>
        <scheme val="minor"/>
      </rPr>
      <t xml:space="preserve"> Annexe concernant les leçons tirées (format Word)</t>
    </r>
  </si>
  <si>
    <t xml:space="preserve">Outre le système de mesure de la performance, le rapport moral rend également compte des leçons tirées.  Cette rubrique doit aussi être transmise annuellement par outcome. </t>
  </si>
  <si>
    <t xml:space="preserve">La rubrique des leçons tirées peut couvrir l’explication narrative des scores de performance ou contenir des informations complémentaires.  Son contenu dépendra des leçons qui auront été tirées par outcome, dans l’année écoulée. 
 Pour cette rubrique "leçons tirées", le format de ce document est libre, comme le contenu. L’organisation peut s’inspirer des quelques thématiques suivantes, qui peuvent être intéressantes à partager : participation des partenaires, priorités politiques, liens avec le CSC thématique Travail décent, évaluations,...  Il est demandé aux organisation de limiter la longueur du document à 2 pages par outcome. De bons exemples de format sont donnés dans le mode d'emploi. </t>
  </si>
  <si>
    <t>Contrairement au document des scores de performances qui ne sera accessible qu’aux gestionnaires de la DGD sur l’extranet, la rubrique « leçons tirées » sera également partagée avec les autres membres du CSC dont l’objectif spécifique concerné fait partie.</t>
  </si>
  <si>
    <t xml:space="preserve">Les lessons learned finales ne portent pas sur une description, mais sur une analyse de ce qui a fonctionné et de ce qui n’a pas fonctionné en termes d’organisation, de gestion, de stratégie (notamment en matière de théorie du changement) et d’exécution d’un outcome. Si cela est jugé utile par les acteurs actifs dans un pays/CSC, il peut être décidé d’inclure certains thèmes dans les lessons learned.
Le but des enseignements retirés est d’enrichir les dialogues stratégiques ou les moments de concertation pour un pays et ainsi d’accroître l’impact des actions et dans un but d’apprendre mutuel pour le futur.
</t>
  </si>
  <si>
    <t xml:space="preserve">
</t>
  </si>
  <si>
    <t>Nom acteur</t>
  </si>
  <si>
    <t>Pays</t>
  </si>
  <si>
    <t>1.   SCORE GLOBAL EFFICIENCE</t>
  </si>
  <si>
    <t>2.   SCORE GLOBAL EFFICACITÉ</t>
  </si>
  <si>
    <t>3.   SCORE GLOBAL PERTINENCE</t>
  </si>
  <si>
    <t>4a. SCORE GLOBAL  PÉRENNITÉ (SUD)</t>
  </si>
  <si>
    <t>4b.  SCORE GLOBAL PÉRENNITÉ (NORD)</t>
  </si>
  <si>
    <t>5.   SCORE GLOBAL CONTRIBUTION AU CSC</t>
  </si>
  <si>
    <t>6.   SCORE GLOBAL GENRE</t>
  </si>
  <si>
    <t>7.   SCORE GLOBAL MILIEU</t>
  </si>
  <si>
    <t xml:space="preserve">SCORE GLOBALE </t>
  </si>
  <si>
    <t>1. EFFICIENCE DE LA MISE EN ŒUVRE JUSQU’À CE JOUR : le degré dans lequel les ressources de l’intervention (fonds, expertise, temps, etc.) ont été converties en outputs de façon économe et dans les délais</t>
  </si>
  <si>
    <t>SCORE GLOBAL EFFICIENCE</t>
  </si>
  <si>
    <r>
      <t xml:space="preserve">Interprétation du critère de l’efficience: l’efficience est traitée ici de deux manières : 
</t>
    </r>
    <r>
      <rPr>
        <sz val="9"/>
        <color rgb="FF000000"/>
        <rFont val="Arial"/>
        <family val="2"/>
      </rPr>
      <t>1) le ratio input/output: les moyens qui sont utilisés donnent le meilleur ratio coûts / bénéfices pour obtenir les outputs planifiés. Pour les coûts, il est fait référence au budget tel qu’il a été approuvé par la DGD.   
2) la ponctualité de l’obtention des outputs: les activités se déroulent comme prévu et les outputs seront réalisés dans le timing prévu.
Le choix de l’approche n’est pas apprécié ici. Cet aspect est jugé sous le critère de la pertinence.</t>
    </r>
  </si>
  <si>
    <t>1.1 Dans quelle mesure les inputs ont été gérés de façon économique ?</t>
  </si>
  <si>
    <r>
      <t xml:space="preserve">Les outputs seront réalisés avec le mix d’inputs le plus avantageux (comme prévu dans le budget approuvé par la DGD).
</t>
    </r>
    <r>
      <rPr>
        <i/>
        <sz val="9"/>
        <color theme="1"/>
        <rFont val="Calibri"/>
        <family val="2"/>
        <scheme val="minor"/>
      </rPr>
      <t xml:space="preserve">Interprétation du rapport final : Les outputs ont été réalisés avec le mix d’inputs le plus avantageux (comme prévu dans le budget approuvé par la DGD).  </t>
    </r>
  </si>
  <si>
    <r>
      <t xml:space="preserve">Des petits changements par rapport aux inputs prévus peuvent optimaliser encore plus le processus et donneront un meilleur rapport coûts / bénéfices (en comparaison avec le budget prévu et approuvé par la DGD). Ces optimalisations sont réalisées à l’intérieur de l’intervention.
</t>
    </r>
    <r>
      <rPr>
        <i/>
        <sz val="9"/>
        <color theme="1"/>
        <rFont val="Calibri"/>
        <family val="2"/>
        <scheme val="minor"/>
      </rPr>
      <t xml:space="preserve">Interprétation du rapport final :  Des modifications mineures des inputs mobilisés devaient optimiser le processus. La plupart des modifications ont été apportées dans le cadre de l’intervention. Les leçons  retirées doivent servir à des interventions analogues dans le futur.   </t>
    </r>
  </si>
  <si>
    <r>
      <t xml:space="preserve">Des changements majeurs doivent être opérés pour garantir la rentabilité des inputs mobilisés, comme prévu dans le budget approuvé par la DGD. Ces changements sont possibles mais demandent une attention immédiate.
</t>
    </r>
    <r>
      <rPr>
        <i/>
        <sz val="9"/>
        <color theme="1"/>
        <rFont val="Calibri"/>
        <family val="2"/>
        <scheme val="minor"/>
      </rPr>
      <t>Interprétation du rapport final :  Des modifications majeures devaient être apportées pour garantir la rentabilité des inputs mobilisés, comme prévu dans le budget approuvé par la DGD.  Les leçons retirées doivent servir à des interventions analogues dans le futur.</t>
    </r>
  </si>
  <si>
    <r>
      <t xml:space="preserve">La rentabilité des inputs mobilisés est critique et mènera à ce que les outputs prévus ne pourront plus être réalisés avec les moyens prévus. Une réévaluation totale est nécessaire pour voir si les outputs pourront encore être obtenus.
</t>
    </r>
    <r>
      <rPr>
        <i/>
        <sz val="9"/>
        <color theme="1"/>
        <rFont val="Calibri"/>
        <family val="2"/>
        <scheme val="minor"/>
      </rPr>
      <t xml:space="preserve">Interprétation du rapport final :   La rentabilité des inputs mobilisés était critique et a mené à ce que les outputs prévus n'ont pas pu être réalisés avec les moyens prévus.  Une réflexion fondamentale sur des interventions analogues dans le futur doit avoir lieu. </t>
    </r>
    <r>
      <rPr>
        <sz val="9"/>
        <color theme="1"/>
        <rFont val="Calibri"/>
        <family val="2"/>
        <scheme val="minor"/>
      </rPr>
      <t xml:space="preserve">
</t>
    </r>
  </si>
  <si>
    <t>COMMENTAIRE</t>
  </si>
  <si>
    <t>1.2 Dans quelle mesure les processus prévus (l’entièreté des types d’activités subsidiés) sont mis en œuvre dans les délais prévus ?</t>
  </si>
  <si>
    <r>
      <t xml:space="preserve">Toutes les activités sont mises en œuvre dans les délais prévus et mèneront à l’atteinte de tous les outputs.
</t>
    </r>
    <r>
      <rPr>
        <i/>
        <sz val="9"/>
        <color rgb="FF000000"/>
        <rFont val="Calibri"/>
        <family val="2"/>
        <scheme val="minor"/>
      </rPr>
      <t>Interprétation du rapport final : Toutes les activités ont été effectuées dans les délais prévus et ont mené à l'atteinte de tous les outputs.</t>
    </r>
  </si>
  <si>
    <r>
      <t xml:space="preserve">La plupart des activités sont mises en œuvre dans les délais. Certaines sont retardées, mais cela n’a pas d’incidence sur la fourniture des outputs.
</t>
    </r>
    <r>
      <rPr>
        <i/>
        <sz val="9"/>
        <color rgb="FF000000"/>
        <rFont val="Calibri"/>
        <family val="2"/>
        <scheme val="minor"/>
      </rPr>
      <t xml:space="preserve">Interprétation du rapport final : La plupart des activités ont été effectuées dans les délais prévus. Certaines ont été effectuées avec retard, avec une incidence mineure sur l'atteinte des outputs. Les leçons  tirées doivent servir à des interventions analogues dans le futur. </t>
    </r>
    <r>
      <rPr>
        <sz val="9"/>
        <color rgb="FF000000"/>
        <rFont val="Calibri"/>
        <family val="2"/>
        <scheme val="minor"/>
      </rPr>
      <t xml:space="preserve">   </t>
    </r>
  </si>
  <si>
    <r>
      <t xml:space="preserve">Les activités sont retardées. Des mesures correctives sont nécessaires pour permettre la fourniture des outputs.
</t>
    </r>
    <r>
      <rPr>
        <i/>
        <sz val="9"/>
        <color rgb="FF000000"/>
        <rFont val="Calibri"/>
        <family val="2"/>
        <scheme val="minor"/>
      </rPr>
      <t xml:space="preserve">Interprétation du rapport final :  Les activités ont connu un retard. En dépit des mesures correctrices prises, les outputs n'ont été atteints que partiellement. Les leçons  tirées doivent servir à des interventions analogues dans le futur.  </t>
    </r>
    <r>
      <rPr>
        <sz val="9"/>
        <color rgb="FF000000"/>
        <rFont val="Calibri"/>
        <family val="2"/>
        <scheme val="minor"/>
      </rPr>
      <t xml:space="preserve"> 
</t>
    </r>
  </si>
  <si>
    <r>
      <t xml:space="preserve">Les activités ont pris un sérieux retard. Des outputs ne pourront être fournis que moyennant des changements majeurs dans la planification.
</t>
    </r>
    <r>
      <rPr>
        <i/>
        <sz val="9"/>
        <color rgb="FF000000"/>
        <rFont val="Calibri"/>
        <family val="2"/>
        <scheme val="minor"/>
      </rPr>
      <t xml:space="preserve">Interprétation du rapport final :  Les activités ont connu un retard important. Les outputs sont insuffisamment atteints.  Les corrections apportées ont eu un effet insuffisant ou n'ont pas pu être exécutées.  Une réflexion fondamentale sur des interventions analogues dans le futur doit avoir lieu. </t>
    </r>
  </si>
  <si>
    <t>2. EFFICACITÉ JUSQU’À CE JOUR : le degré dans lequel l’objectif spécifique (outcome) est atteint, tel que prévu à la fin de l’année N</t>
  </si>
  <si>
    <t>SCORE GLOBAL EFFICACITÉ</t>
  </si>
  <si>
    <r>
      <t xml:space="preserve">Interprétation du critère de l’efficacité : </t>
    </r>
    <r>
      <rPr>
        <sz val="9"/>
        <color rgb="FF000000"/>
        <rFont val="Arial"/>
        <family val="2"/>
      </rPr>
      <t xml:space="preserve">
L’efficacité traite de l’obtention de l’objectif spécifique (= outcome) et se situe au niveau des bénéficiaires. La réalisation des outputs est apprécié ici également, vu qu’elle est considérée comme une condition pour la réalisation des outcomes. Il s’agit ici de l’exhaustivité et de la qualité des outputs livrés. Le concept de qualité ici fait référence à la réponse aux besoins des bénéficiaires.
Ceci signifie par exemple également que les bénéficiaires ont accès aux outputs et que ces outputs seront probablement utilisés par les bénéficiaires.</t>
    </r>
  </si>
  <si>
    <t>2.1 Dans quelle mesure les outputs sont-ils tous atteints et de bonne qualité?</t>
  </si>
  <si>
    <r>
      <t xml:space="preserve">Tous les outputs ont été et seront plus que vraisemblablement atteints comme prévu et sont de bonne qualité.
</t>
    </r>
    <r>
      <rPr>
        <i/>
        <sz val="9"/>
        <color theme="1"/>
        <rFont val="Calibri"/>
        <family val="2"/>
        <scheme val="minor"/>
      </rPr>
      <t>Interprétation du rapport final : Tous les outputs ont été atteints comme prévu et sont de bonne qualité.</t>
    </r>
  </si>
  <si>
    <r>
      <t xml:space="preserve">Certains ajustements sont nécessaires pour garantir que tous les outputs prévus seront atteints et seront de bonne qualité. Ces ajustements sont légers et seront réalisés en interne de l’intervention.
</t>
    </r>
    <r>
      <rPr>
        <i/>
        <sz val="9"/>
        <color theme="1"/>
        <rFont val="Calibri"/>
        <family val="2"/>
        <scheme val="minor"/>
      </rPr>
      <t xml:space="preserve">Interprétation du rapport final : La majorité des résultats ont été atteints.Un certain nombre d'ajustements étaient nécessaires. Tout n'a pas été mis en œuvre comme prévu néanmoins les outputs non atteints n'ont toutefois pas constitué un obstacle insurmontable pour atteindre l'objectif spécifique. Les leçons  retirées doivent servir à des interventions analogues dans le futur. </t>
    </r>
    <r>
      <rPr>
        <sz val="9"/>
        <color theme="1"/>
        <rFont val="Calibri"/>
        <family val="2"/>
        <scheme val="minor"/>
      </rPr>
      <t xml:space="preserve">
</t>
    </r>
  </si>
  <si>
    <r>
      <t xml:space="preserve">Certains outputs ne s(er)ont pas atteints comme prévu ou ne seront pas de bonne qualité, ce qui mènera à une atteinte partielle de l’objectif spécifique. Des ajustements sont nécessaires.
</t>
    </r>
    <r>
      <rPr>
        <i/>
        <sz val="9"/>
        <color theme="1"/>
        <rFont val="Calibri"/>
        <family val="2"/>
        <scheme val="minor"/>
      </rPr>
      <t>Interprétation du rapport final : certains outputs n'ont pas  été atteints ou leur qualité n'est pas bonne. Les mesures de correction n'ont pas eu l'effet désiré ou n'ont pu être exécutées comme prévu. Les leçons apprises doivent être prises en compte, dans le futur, lors de la réalisation d'interventions similaires.</t>
    </r>
  </si>
  <si>
    <r>
      <t xml:space="preserve">La qualité et la livraison de la majorité des outputs comportent et comporteront plus que vraisemblablement de sérieuses lacunes ce qui mènera à la non-atteinte de l’objectif spécifique. Des ajustements considérables sont nécessaires.
</t>
    </r>
    <r>
      <rPr>
        <i/>
        <sz val="9"/>
        <color theme="1"/>
        <rFont val="Calibri"/>
        <family val="2"/>
        <scheme val="minor"/>
      </rPr>
      <t xml:space="preserve">Interprétation du rapport final : la majorité des outputs n'ont pas été atteints ou leur qualité n'est pas bonne. Les mesures de correction n'ont pas eu l'effet désiré ou n'ont pas pu être exécutées comme prévu. Une réflexion fondamentale sur des interventions analogues dans le futur doit avoir lieu.  </t>
    </r>
    <r>
      <rPr>
        <sz val="9"/>
        <color theme="1"/>
        <rFont val="Calibri"/>
        <family val="2"/>
        <scheme val="minor"/>
      </rPr>
      <t xml:space="preserve">
</t>
    </r>
  </si>
  <si>
    <t>2.2 Tel qu’il est mis en œuvre actuellement, quelle est la probabilité que l’objectif spécifique soit réalisé ?</t>
  </si>
  <si>
    <r>
      <t xml:space="preserve">La réalisation totale de l’objectif spécifique est vraisemblable en termes de qualité et de couverture. Les effets négatifs (s’il y en a) ont été atténués.
</t>
    </r>
    <r>
      <rPr>
        <i/>
        <sz val="9"/>
        <color rgb="FF000000"/>
        <rFont val="Calibri"/>
        <family val="2"/>
        <scheme val="minor"/>
      </rPr>
      <t>Interprétation du rapport final : L'objectif spécifique a été complètement ou presqu'entièrement atteint en termes de qualité et de couverture. Les effets négatifs (s’il y en a) de l'intervention ont été atténués.</t>
    </r>
  </si>
  <si>
    <r>
      <t xml:space="preserve">L’objectif spécifique sera atteint avec quelques petites restrictions en termes de qualité et/ou de couverture; les effets négatifs (s’il y en a) n’ont pas causé beaucoup de tort.
</t>
    </r>
    <r>
      <rPr>
        <i/>
        <sz val="9"/>
        <color rgb="FF000000"/>
        <rFont val="Calibri"/>
        <family val="2"/>
        <scheme val="minor"/>
      </rPr>
      <t>Interprétation du rapport final :  l'objectif spécifique a été largement atteint. Il existe quelques limitations en termes de qualité et/ou de couverture ; les effets négatifs (le cas échéant) n'ont pas causé de dommages importants. Les leçons tirées doivent servir à l'exécution d'interventions analogues dans le futur.</t>
    </r>
    <r>
      <rPr>
        <sz val="9"/>
        <color rgb="FF000000"/>
        <rFont val="Calibri"/>
        <family val="2"/>
        <scheme val="minor"/>
      </rPr>
      <t xml:space="preserve">
</t>
    </r>
  </si>
  <si>
    <r>
      <t xml:space="preserve">L’objectif spécifique ne sera atteint que partiellement. Des mesures correctives doivent être prises pour améliorer la probabilité de la réalisation de l’objectif spécifique.
</t>
    </r>
    <r>
      <rPr>
        <i/>
        <sz val="9"/>
        <color rgb="FF000000"/>
        <rFont val="Calibri"/>
        <family val="2"/>
        <scheme val="minor"/>
      </rPr>
      <t xml:space="preserve">Interprétation du rapport final :  l'objectif spécifique n'a été que partiellement atteint. Les mesures de correction n'ont pas eu l'effet désiré ou n'ont pas pu être exécutées comme prévu.  Les leçons tirées doivent servir à l'exécution d'interventions analogues dans le futur. </t>
    </r>
  </si>
  <si>
    <r>
      <t xml:space="preserve">L'intervention n’atteindra pas son outcome, à moins que d’importantes mesures fondamentales soient prises.
</t>
    </r>
    <r>
      <rPr>
        <i/>
        <sz val="9"/>
        <color rgb="FF000000"/>
        <rFont val="Calibri"/>
        <family val="2"/>
        <scheme val="minor"/>
      </rPr>
      <t>Interprétation du rapport final :  L'intervention n'a pas atteint son objectif spécifique. Les mesures de correction n'ont pas eu l'effet désiré ou n'ont pas pu être exécutées comme prévu. Une réflexion fondamentale sur des interventions analogues dans le futur doit avoir lieu.</t>
    </r>
    <r>
      <rPr>
        <sz val="9"/>
        <color rgb="FF000000"/>
        <rFont val="Calibri"/>
        <family val="2"/>
        <scheme val="minor"/>
      </rPr>
      <t xml:space="preserve">
</t>
    </r>
  </si>
  <si>
    <t>3. PERTINENCE: Le degré avec lequel l’intervention est en ligne avec les priorités du public-cible, de l’organisation partenaire ou du donateur.</t>
  </si>
  <si>
    <t>SCORE GLOBAL PERTINENCE</t>
  </si>
  <si>
    <r>
      <rPr>
        <b/>
        <sz val="9"/>
        <color rgb="FF000000"/>
        <rFont val="Arial"/>
        <family val="2"/>
      </rPr>
      <t>L’interprétation du critère de la pertinence:</t>
    </r>
    <r>
      <rPr>
        <sz val="9"/>
        <color rgb="FF000000"/>
        <rFont val="Arial"/>
        <family val="2"/>
      </rPr>
      <t xml:space="preserve">
La pertinence a en premier lieu été jugée lors de l’appréciation des programmes. L’interprétation de ce critère est donc plutôt orientée vers d’éventuels changements qui peuvent avoir pour conséquence que la pertinence ne peut plus être (entièrement) garantie et que des changements doivent être opérés. Parmi ces changements peuvent figurer une adaptation de la Théorie du Changement.</t>
    </r>
  </si>
  <si>
    <t>3.1 Quelle est la pertinence de l’outcome, compte tenu d’éventuels changements qui se sont produits pendant l’année précédente dans le contexte externe (pays/partenaire/etc.) ou à l’intérieur de l’organisation (globale et/ou au niveau du pays, en matière de RH, de l’institutionnel et/ou des finances) ? Dans quelle mesure ces changements ont-ils eu un effet sur la pertinence de l’intervention et comment ont-ils été gérés ?</t>
  </si>
  <si>
    <t xml:space="preserve">La pertinence de l’outcome est toujours très bonne. Aucun changement ne s’est produit dans le contexte et/ou au sein de l’organisation, soit il y avait des changements mais ils ont très bien été anticipés.
Interprétation du rapport final : La pertinence de l'outcome a toujours été très bonne. Aucun changement ne s’est produit dans le contexte et/ou au sein de l’organisation ou il y a eu des changements, mais ceux-ci ont été très bien anticipés.
</t>
  </si>
  <si>
    <r>
      <t xml:space="preserve">La pertinence est bonne. Il y a eu des changements mineurs dans le contexte et/ou au sein de l’organisation. Ces changements mineurs ont une influence réduite sur la pertinence. Les mesures nécessaires sont prises ou planifiées à l’intérieur de l’intervention pour y remédier. Ces adaptations auront pour effet que l’intervention sera de nouveau grandement en ligne avec les priorités du public-cible, de l’organisation partenaire, du donateur, … comme  prévu dans le document de programmation.
</t>
    </r>
    <r>
      <rPr>
        <i/>
        <sz val="9"/>
        <color theme="1"/>
        <rFont val="Calibri"/>
        <family val="2"/>
        <scheme val="minor"/>
      </rPr>
      <t xml:space="preserve">Interprétation du rapport final : La pertinence a été bonne. Il y a eu des changements mineurs dans le contexte et/ou au sein de l’organisation. Ces changements mineurs ont eu une influence limitée sur la pertinence. La plupart des mesures nécessaires ont été prises  dans le cadre de l’intervention dans le but d'y remédier. Ces corrections ont eu pour effet que l’intervention a été largement en ligne avec les priorités du public cible, de l’organisation partenaire, du donateur, … comme prévu dans le document de programmation. Les leçons tirées doivent servir à des interventions analogues dans le futur. </t>
    </r>
  </si>
  <si>
    <r>
      <t xml:space="preserve">L’outcome n’est pertinent qu’en partie. Un ou plusieurs changements importants se sont produits par rapport au contexte et/ou au sein de l’organisation. Sans correction, l’intervention perdra une part importante de sa pertinence pour les bénéficiaires finaux, l’organisation partenaire et / ou le donateur.
</t>
    </r>
    <r>
      <rPr>
        <i/>
        <sz val="9"/>
        <color theme="1"/>
        <rFont val="Calibri"/>
        <family val="2"/>
        <scheme val="minor"/>
      </rPr>
      <t xml:space="preserve">Interprétation du rapport final :  L'outcome n'a été que partiellement pertinent. Un ou plusieurs changements importants se sont produits par rapport au contexte et/ou au sein de l’organisation.  L’intervention a perdu une part importante de sa pertinence pour les bénéficiaires finaux, l’organisation partenaire  et/ou le donateur. Les mesures de correction n'ont eu qu'un effet partiel ou n'ont pas pu être entièrement exécutées comme prévu. Les leçons tirées doivent servir à des interventions analogues dans le futur. </t>
    </r>
  </si>
  <si>
    <r>
      <t xml:space="preserve">La pertinence de l’outcome est menacée. Les changements dans le contexte et/ou au sein de l’organisation sont tels que l’intervention elle-même est devenue ou risque de devenir tout à fait non pertinente. Des adaptations majeures sont nécessaires.
</t>
    </r>
    <r>
      <rPr>
        <i/>
        <sz val="9"/>
        <color theme="1"/>
        <rFont val="Calibri"/>
        <family val="2"/>
        <scheme val="minor"/>
      </rPr>
      <t xml:space="preserve">Interprétation du rapport final : Les changements  dans le contexte et/ou au sein de l’organisation ont été tels que l’intervention est devenue tout à fait non pertinente. La correction n'a pas eu l'effet désiré ou n'a pas pu être mise en œuvre comme prévu. Une réflexion fondamentale sur des interventions analogues dans le futur doit avoir lieu. 
</t>
    </r>
  </si>
  <si>
    <r>
      <t xml:space="preserve">4a. PERENNITE POTENTIELLE : le degré de probabilité de préserver et reproduire les bénéfices d’une intervention sur le long terme (au-delà de la période de mise en œuvre de l’intervention).
</t>
    </r>
    <r>
      <rPr>
        <b/>
        <sz val="9"/>
        <color rgb="FFFF0000"/>
        <rFont val="Arial"/>
        <family val="2"/>
      </rPr>
      <t>ATTENTION : VERSION DU CRITERE A REMPLIR UNIQUEMENT POUR LES INTERVENTIONS SUD</t>
    </r>
  </si>
  <si>
    <t>SCORE GLOBAL PERENNITE</t>
  </si>
  <si>
    <r>
      <rPr>
        <b/>
        <sz val="9"/>
        <color rgb="FF000000"/>
        <rFont val="Arial"/>
        <family val="2"/>
      </rPr>
      <t xml:space="preserve">Interprétation du critère de durabilité (pérennité) : </t>
    </r>
    <r>
      <rPr>
        <sz val="9"/>
        <color rgb="FF000000"/>
        <rFont val="Arial"/>
        <family val="2"/>
      </rPr>
      <t xml:space="preserve">
Sous ce critère est apprécié le potentiel de survie de l’intervention après la fin du présent subside. Pour ce faire, trois aspects de durabilité seront appréciés, la durabilité financière, la durabilité sociale et le transfert de connaissances / renforcement de capacités.
L’aspect de l’environnement est jugé séparément comme un critère à part entière, vu qu’il constitue un thème transversal.
Lorsque la question fait référence aux partenaires et/ou aux bénéficiaires, ceci doit être interprété en fonction de la manière de travailler et du public cible de l’intervention (le partenaire, et/ou les bénéficiaires finaux).</t>
    </r>
  </si>
  <si>
    <t>4.1 Quel est le potentiel de survie de l’intervention du point de vue financier et économique (durabilité financière) ?</t>
  </si>
  <si>
    <r>
      <t xml:space="preserve">La durabilité financière/économique est potentiellement très bonne: les frais liés  à la durabilité de l’intervention (la survie)  sont couverts ou raisonnables; les facteurs externes n’auront aucune incidence sur celle-ci.
</t>
    </r>
    <r>
      <rPr>
        <i/>
        <sz val="9"/>
        <color theme="1"/>
        <rFont val="Calibri"/>
        <family val="2"/>
        <scheme val="minor"/>
      </rPr>
      <t xml:space="preserve">Interprétation du rapport final : La durabilité financière/économique est très bonne : les frais liés à la durabilité (la survie) de l’intervention sont couverts ou raisonnables ; les facteurs externes n'ont eu aucune incidence sur celle-ci. </t>
    </r>
  </si>
  <si>
    <r>
      <t xml:space="preserve">Il existe des risques mineurs qui peuvent avoir une influence sur la bonne durabilité financière. Ces risques sont gérés à l’intérieur de l’intervention. 
</t>
    </r>
    <r>
      <rPr>
        <i/>
        <sz val="9"/>
        <color theme="1"/>
        <rFont val="Calibri"/>
        <family val="2"/>
        <scheme val="minor"/>
      </rPr>
      <t xml:space="preserve">Interprétation du rapport final : Des risques mineurs sont apparus, qui ont eu une incidence limitée sur la bonne durabilité financière. La  plupart des corrections mineures nécessaires pour optimiser la durabilité ont été exécutées dans le cadre de l'intervention. Les leçons  tirées doivent servir à des interventions analogues dans le futur. </t>
    </r>
  </si>
  <si>
    <r>
      <t xml:space="preserve">Les problèmes doivent être traités en ce qui concerne la durabilité financière soit en termes de frais institutionnels ou liés aux groupes cibles, ou encore d’évolution du contexte économique.
</t>
    </r>
    <r>
      <rPr>
        <i/>
        <sz val="9"/>
        <color theme="1"/>
        <rFont val="Calibri"/>
        <family val="2"/>
        <scheme val="minor"/>
      </rPr>
      <t xml:space="preserve">Interprétation du rapport final :  La durabilité financière n'est que partiellement atteinte, soit en termes de frais institutionnels ou liés aux groupes cibles, soit en termes d’évolution du contexte économique. Les leçons tirées doivent servir à des interventions analogues dans le futur. </t>
    </r>
  </si>
  <si>
    <r>
      <t xml:space="preserve">La durabilité financière/économique n’est pas garantie et aura pour conséquence que les effets de l’intervention cesseront d’exister, à moins que n’interviennent des changements majeurs.
</t>
    </r>
    <r>
      <rPr>
        <i/>
        <sz val="9"/>
        <color theme="1"/>
        <rFont val="Calibri"/>
        <family val="2"/>
        <scheme val="minor"/>
      </rPr>
      <t>Interprétation du rapport final :   La durabilité financière/économique n'est pas garantie, de sorte que les effets de l'intervention ne perdureront pas. Une réflexion fondamentale sur des interventions analogues dans le futur doit avoir lieu.</t>
    </r>
    <r>
      <rPr>
        <sz val="9"/>
        <color theme="1"/>
        <rFont val="Calibri"/>
        <family val="2"/>
        <scheme val="minor"/>
      </rPr>
      <t xml:space="preserve">
</t>
    </r>
  </si>
  <si>
    <t>4.2 Les conditions pour l’appropriation locale sont-elles remplies et le resteront-elles après la fin de l’intervention (= après la fin du subside actuel)? (durabilité sociale)</t>
  </si>
  <si>
    <r>
      <t xml:space="preserve">Les partenaires et/ou bénéficiaires sont fortement impliqués à tous les stades de la mise en œuvre  et le processus décisionnel.
</t>
    </r>
    <r>
      <rPr>
        <i/>
        <sz val="9"/>
        <color rgb="FF000000"/>
        <rFont val="Calibri"/>
        <family val="2"/>
        <scheme val="minor"/>
      </rPr>
      <t>Interprétation du rapport final : Les partenaires et/ou bénéficiaires ont été fortement impliqués à tous les stades de la mise en œuvre et du processus décisionnel de l'intervention.</t>
    </r>
  </si>
  <si>
    <r>
      <t xml:space="preserve">Les partenaires et/ou bénéficiaires sont, dans une certaine mesure, impliqués dans la mise en œuvre et le processus décisionnel. Des petites adaptations sont nécessaires pour optimaliser la durabilité sociale et seront réalisés à l’intérieur de l’intervention.
</t>
    </r>
    <r>
      <rPr>
        <i/>
        <sz val="9"/>
        <color rgb="FF000000"/>
        <rFont val="Calibri"/>
        <family val="2"/>
        <scheme val="minor"/>
      </rPr>
      <t xml:space="preserve">Interprétation du rapport final : Les partenaires et/ou bénéficiaires ont été, dans une certaine mesure, impliqués dans la mise en œuvre et le processus décisionnel. La plupart des corrections mineures qui étaient nécessaires pour optimaliser la durabilité sociale ont été exécutées dans le cadre de l'intervention. Les leçons  tirées  doivent servir à des interventions analogues dans le futur. </t>
    </r>
  </si>
  <si>
    <r>
      <t xml:space="preserve">Les partenaires et/ou les bénéficiaires ne sont pas suffisamment impliqués dans la mise en œuvre et le processus décisionnel de l’intervention. La durabilité sociale n’est pas garantie. Des mesures correctives sont requises.
</t>
    </r>
    <r>
      <rPr>
        <i/>
        <sz val="9"/>
        <color rgb="FF000000"/>
        <rFont val="Calibri"/>
        <family val="2"/>
        <scheme val="minor"/>
      </rPr>
      <t xml:space="preserve">Interprétation du rapport final :  Les partenaires et/ou bénéficiaires n'ont pas été suffisamment impliqués dans la mise en œuvre et le processus décisionnel de l’intervention. La  durabilité sociale n'est que partiellement garantie. Les mesures de correction n'ont eu qu'un effet partiel ou n'ont pas été entièrement exécutées comme prévu. Les leçons tirées doivent servir à des interventions analogues dans le futur. </t>
    </r>
  </si>
  <si>
    <r>
      <t xml:space="preserve">Les partenaires et/ou les bénéficiaires ne sont guère ou pas du tout impliqués dans la mise en œuvre et le processus décisionnel de l’intervention. Des changements fondamentaux sont requis pour garantir la durabilité.
</t>
    </r>
    <r>
      <rPr>
        <i/>
        <sz val="9"/>
        <color rgb="FF000000"/>
        <rFont val="Calibri"/>
        <family val="2"/>
        <scheme val="minor"/>
      </rPr>
      <t xml:space="preserve">Interprétation du rapport final : Les partenaires et/ou bénéficiaires ont été à peine ou pas de tout impliqués dans la mise en œuvre et le processus décisionnel de l’intervention. La durabilité (sociale) n’est pas garantie.  Une réflexion fondamentale sur des interventions analogues dans le futur doit avoir lieu. </t>
    </r>
    <r>
      <rPr>
        <sz val="9"/>
        <color rgb="FF000000"/>
        <rFont val="Calibri"/>
        <family val="2"/>
        <scheme val="minor"/>
      </rPr>
      <t xml:space="preserve"> </t>
    </r>
  </si>
  <si>
    <t>4.3 Les partenaires disposent des capacités nécessaires afin de contrôler eux-mêmes l'intervention et de poursuivre les résultats (transfert de connaissance/renforcement de capacités/durabilité technique)</t>
  </si>
  <si>
    <r>
      <t xml:space="preserve">Le renforcement des capacités des partenaires et/ou bénéficiaires s'est passé comme prévu.  Le partenaire est apte à poursuivre éventuellement les activités au futur.
</t>
    </r>
    <r>
      <rPr>
        <i/>
        <sz val="9"/>
        <color rgb="FF000000"/>
        <rFont val="Calibri"/>
        <family val="2"/>
        <scheme val="minor"/>
      </rPr>
      <t xml:space="preserve">Interprétation du rapport final :  Le renforcement des capacités des partenaires et/ou bénéficiaires s'est déroulé comme prévu. Le partenaire est apte à poursuivre éventuellement les activités dans le futur. </t>
    </r>
    <r>
      <rPr>
        <sz val="9"/>
        <color rgb="FF000000"/>
        <rFont val="Calibri"/>
        <family val="2"/>
        <scheme val="minor"/>
      </rPr>
      <t xml:space="preserve"> </t>
    </r>
  </si>
  <si>
    <r>
      <t xml:space="preserve">Il y a quelques aspects du renforcement de capacité qui demandent de l'attention.  Des petites adaptations sont nécessaires au sein de l'intervention.
</t>
    </r>
    <r>
      <rPr>
        <i/>
        <sz val="9"/>
        <color rgb="FF000000"/>
        <rFont val="Calibri"/>
        <family val="2"/>
        <scheme val="minor"/>
      </rPr>
      <t xml:space="preserve">Interprétation du rapport final : Quelques aspects du renforcement des capacités ont demandé une certaine attention. La plupart des corrections mineures qui étaient nécessaires ont été exécutées dans le cadre de l'intervention. Les leçons  tirées doivent servir à des interventions analogues dans le futur.  </t>
    </r>
  </si>
  <si>
    <r>
      <t xml:space="preserve">Il y a des lacunes au  niveau du renforcement de capacité. Le partenaire ne sera pas au mesure de continuer éventuellement toutes les activités sans des mesures prises. 
</t>
    </r>
    <r>
      <rPr>
        <i/>
        <sz val="9"/>
        <color rgb="FF000000"/>
        <rFont val="Calibri"/>
        <family val="2"/>
        <scheme val="minor"/>
      </rPr>
      <t xml:space="preserve">Interprétation du rapport final : Des lacunes sont apparues au niveau du renforcement des capacités. Le partenaire ne possède pas suffisamment de capacités pour poursuivre éventuellement toutes les activités. Les leçons  tirées doivent servir à des interventions analogues dans le futur. </t>
    </r>
  </si>
  <si>
    <r>
      <t xml:space="preserve">Il n'y a pas du renforcement de capacité, même si ceci est nécessaire. à moins que n’interviennent des changements majeurs, le partenaire ne sera pas en mesure de continuer éventuellement les activités.
</t>
    </r>
    <r>
      <rPr>
        <i/>
        <sz val="9"/>
        <color rgb="FF000000"/>
        <rFont val="Calibri"/>
        <family val="2"/>
        <scheme val="minor"/>
      </rPr>
      <t xml:space="preserve"> Interprétation du rapport final :  Il n'y a pas eu de renforcement de capacité, alors que c'était nécessaire. Le partenaire ne sera pas capable de poursuivre éventuellement toutes les activités. Les mesures de correction n'ont pas eu l'effet désiré ou n'ont pas été  exécutées comme prévu. Une réflexion fondamentale sur des interventions analogues dans le futur doit avoir lieu.</t>
    </r>
    <r>
      <rPr>
        <sz val="9"/>
        <color rgb="FF000000"/>
        <rFont val="Calibri"/>
        <family val="2"/>
        <scheme val="minor"/>
      </rPr>
      <t xml:space="preserve">
</t>
    </r>
  </si>
  <si>
    <r>
      <t xml:space="preserve">4b. PERENNITE POTENTIELLE : </t>
    </r>
    <r>
      <rPr>
        <sz val="9"/>
        <rFont val="Arial"/>
        <family val="2"/>
      </rPr>
      <t>le degré de probabilité de préserver et reproduire les bénéfices d’une intervention sur le long terme (au-delà de la période de mise en œuvre de l’intervention).</t>
    </r>
    <r>
      <rPr>
        <b/>
        <sz val="9"/>
        <rFont val="Arial"/>
        <family val="2"/>
      </rPr>
      <t xml:space="preserve">
</t>
    </r>
    <r>
      <rPr>
        <b/>
        <sz val="9"/>
        <color rgb="FFFF0000"/>
        <rFont val="Arial"/>
        <family val="2"/>
      </rPr>
      <t>ATTENTION : VERSION DU CRITERE A REMPLIR UNIQUEMENT POUR LES INTERVENTIONS NORD.</t>
    </r>
  </si>
  <si>
    <t>SCORE GLOBAL PÉRENNITÉ</t>
  </si>
  <si>
    <r>
      <rPr>
        <b/>
        <sz val="9"/>
        <color rgb="FF000000"/>
        <rFont val="Arial"/>
        <family val="2"/>
      </rPr>
      <t xml:space="preserve">Interprétation du critère pérennité (durabilité) :
</t>
    </r>
    <r>
      <rPr>
        <sz val="9"/>
        <color rgb="FF000000"/>
        <rFont val="Arial"/>
        <family val="2"/>
      </rPr>
      <t>Trois aspects de ce critère sont appréciés, c’est-à-dire la durabilité financière et technique des outils et méthodes, la stratégie appliquée, le transfert de connaissances / renforcement de capacités. L’aspect environnement est considéré comme critère à part entière, car c’est un thème transversal.</t>
    </r>
  </si>
  <si>
    <t>4.1 Quelle est la durabilité financière et technique des outils, instruments et méthodes qui ont été développés dans le cadre de l’intervention ?</t>
  </si>
  <si>
    <r>
      <t xml:space="preserve">La durabilité financière et technique est potentiellement très bonne: les principales méthodes, instruments et/ou outils développés dans le cadre de l’intervention sont conçus pour un usage après la fin de l’intervention.
</t>
    </r>
    <r>
      <rPr>
        <i/>
        <sz val="9"/>
        <color theme="1"/>
        <rFont val="Calibri"/>
        <family val="2"/>
        <scheme val="minor"/>
      </rPr>
      <t xml:space="preserve">Interprétation du rapport final :  La durabilité financière et technique est très bonne : les méthodes, outils et/ou matériels principaux développés dans le cadre de l’intervention ont été conçus en vue d'une utilisation à l'issue de l’intervention. </t>
    </r>
  </si>
  <si>
    <r>
      <t xml:space="preserve">Des risques mineurs peuvent avoir une influence sur la durabilité financière et/ou technique des méthodes, instruments et/ou outils développés. La gestion de ces risques se fait à l’intérieur de l’intervention. 
</t>
    </r>
    <r>
      <rPr>
        <i/>
        <sz val="9"/>
        <color theme="1"/>
        <rFont val="Calibri"/>
        <family val="2"/>
        <scheme val="minor"/>
      </rPr>
      <t xml:space="preserve">Interprétation du rapport final : Des risques mineurs sont apparus, qui ont eu une incidence limitée sur la durabilité financière et/ou technique des méthodes, outils et/ou matériels développés. La plupart des corrections mineures qui étaient nécessaires pour optimiser la durabilité ont été exécutées dans le cadre de l'intervention. Les leçons  tirées doivent servir à des interventions analogues dans le futur. </t>
    </r>
  </si>
  <si>
    <r>
      <t xml:space="preserve">Il faut s’attaquer aux problèmes qui se posent dans les domaines de la durabilité financière et/ou technique pour s’assurer que les outils, les instrument et les  méthodes seront utilisables et disponibles  pour le délai prévu.
</t>
    </r>
    <r>
      <rPr>
        <i/>
        <sz val="9"/>
        <color theme="1"/>
        <rFont val="Calibri"/>
        <family val="2"/>
        <scheme val="minor"/>
      </rPr>
      <t xml:space="preserve">Interprétation du rapport final : La durabilité financière et/ou technique est partielle. Les mesures de correction  qui devaient faire en sorte que les méthodes, outils et/ou matériels principaux soient utilisables et disponibles dans les délais prévus n'ont eu qu'un effet partiel ou n'ont pas été entièrement exécutées telles que prévues. Les leçons tirées doivent servir à des interventions analogues dans le futur.  </t>
    </r>
  </si>
  <si>
    <r>
      <t xml:space="preserve">La durabilité financière et/ou technique n’est pas garantie, ce qui aura pour conséquence l’inutilisation ou l’indisponibilité à l’issue de l’intervention du matériel, des instruments et des méthodes qui auront été développés.  Des changements fondamentaux doivent être effectués pour garantir la durabilité.
</t>
    </r>
    <r>
      <rPr>
        <i/>
        <sz val="9"/>
        <color theme="1"/>
        <rFont val="Calibri"/>
        <family val="2"/>
        <scheme val="minor"/>
      </rPr>
      <t xml:space="preserve">Interprétation du rapport final : La durabilité financière et/ou technique n’est pas garantie, ce qui a pour conséquence que les méthodes, outils et/ou  matériels développés dans le cadre de l'intervention ne sont plus utilisables ou disponibles à l'issue de l'intervention. Les mesures de correction n'ont pas eu l'effet désiré ou n'ont pas été  exécutées telles que prévues. Une réflexion fondamentale sur des interventions analogues dans le futur doit avoir lieu.  </t>
    </r>
  </si>
  <si>
    <t>4.2 Les conditions sont-elles remplies pour faire perdurer les effets de la stratégie appliquée à l’issue de l’intervention ? (p. ex. participation et implication des groupes cibles / acteurs intermédiaires, effet multiplicateur, intégration dans des organisations/politiques existantes, création d’une base de soutien, intégration dans la politique, …)</t>
  </si>
  <si>
    <r>
      <t xml:space="preserve">La stratégie appliquée attaché beaucoup d’importance aux conditions pour la durabilité et mène potentiellement à des effets durables.
</t>
    </r>
    <r>
      <rPr>
        <i/>
        <sz val="9"/>
        <color rgb="FF000000"/>
        <rFont val="Calibri"/>
        <family val="2"/>
        <scheme val="minor"/>
      </rPr>
      <t>Interprétation du rapport final : La stratégie développée a accordé une grande importance aux conditions de durabilité et a eu des effets durables.</t>
    </r>
  </si>
  <si>
    <r>
      <t xml:space="preserve">De petites adaptations sont nécessaires pour optimiser la durabilité des effets de la stratégie. Elles seront réalisées à l’intérieur de l’intervention.
</t>
    </r>
    <r>
      <rPr>
        <i/>
        <sz val="9"/>
        <color rgb="FF000000"/>
        <rFont val="Calibri"/>
        <family val="2"/>
        <scheme val="minor"/>
      </rPr>
      <t xml:space="preserve">Interprétation du rapport final :  La plupart des corrections mineures  qui étaient nécessaires pour optimaliser la durabilité des effets ont été exécutées dans le cadre de l'intervention.  Les leçons tirées doivent servir à des interventions analogues dans le futur.  </t>
    </r>
  </si>
  <si>
    <r>
      <t xml:space="preserve">Les conditions pour la durabilité ne seront qu’en partie réalisées. Certains problèmes devront être résolus pour augmenter la durabilité des effets.
</t>
    </r>
    <r>
      <rPr>
        <i/>
        <sz val="9"/>
        <color rgb="FF000000"/>
        <rFont val="Calibri"/>
        <family val="2"/>
        <scheme val="minor"/>
      </rPr>
      <t xml:space="preserve">Interprétation du rapport final : Les conditions de durabilité n'ont été que partiellement réalisées. Les mesures de correction n'ont eu qu'un effet partiel ou n'ont pas été entièrement exécutées telles que prévues. Les leçons tirées doivent servir à des interventions analogues dans le futur.  </t>
    </r>
  </si>
  <si>
    <r>
      <t xml:space="preserve">Des corrections importantes doivent être apportées à la stratégie appliquée pour garantir la durabilité des effets.
</t>
    </r>
    <r>
      <rPr>
        <i/>
        <sz val="9"/>
        <color rgb="FF000000"/>
        <rFont val="Calibri"/>
        <family val="2"/>
        <scheme val="minor"/>
      </rPr>
      <t>Interprétation du rapport final :  Les mesures de correction n'ont pas eu l'effet désiré ou n'ont pas  été exécutées comme prévu. Une réflexion fondamentale sur des interventions analogues dans le futur doit avoir lieu.</t>
    </r>
  </si>
  <si>
    <t>4.3 Les partenaires (acteurs intermédiaires/multiplicateurs/acteurs concernés) et/ou les groupes cibles disposent-ils des capacités nécessaires pour prendre eux-mêmes l’initiative de l’intervention et et/ou la responsabilité de poursuivre les résultats  à l’issue de l’intervention?</t>
  </si>
  <si>
    <r>
      <t xml:space="preserve">Le transfert de connaissances / le renforcement des capacités des partenaires les plus importants (acteurs intermédiaires/multiplicateurs/acteurs concernés) et/ou les groupes cibles est réalisé comme prévu.  Ils sont capables de prendre la responsabilité de l’intervention et/ou des résultats à l’issue de l’intervention.
</t>
    </r>
    <r>
      <rPr>
        <i/>
        <sz val="9"/>
        <color rgb="FF000000"/>
        <rFont val="Calibri"/>
        <family val="2"/>
        <scheme val="minor"/>
      </rPr>
      <t xml:space="preserve">Interprétation du rapport final : Le transfert de connaissances/renforcement des capacités des principaux partenaires (acteurs intermédiaires/multiplicateurs/parties concernées) et/ou les groupes cibles ont été réalisés comme prévu. Ceux-ci sont capables d'assumer la responsabilité de l’intervention et/ou de ses résultats à l’issue de l’intervention.  </t>
    </r>
  </si>
  <si>
    <r>
      <t xml:space="preserve">Certains aspects du transfert de connaissances / du renforcement des capacités exigent de l’attention.  Il est nécessaire de réaliser des légères adaptations, qui auront lieu à l’intérieur de l’intervention.
</t>
    </r>
    <r>
      <rPr>
        <i/>
        <sz val="9"/>
        <color rgb="FF000000"/>
        <rFont val="Calibri"/>
        <family val="2"/>
        <scheme val="minor"/>
      </rPr>
      <t xml:space="preserve">Interprétation du rapport final : Quelques aspects du transfert des connaissances/renforcement des capacités ont demandé une certaine attention. La plupart des corrections mineures qui étaient  nécessaires ont été exécutées  dans le cadre de l'intervention. Les leçons tirées doivent servir à des interventions analogues dans le futur.  </t>
    </r>
    <r>
      <rPr>
        <sz val="9"/>
        <color rgb="FF000000"/>
        <rFont val="Calibri"/>
        <family val="2"/>
        <scheme val="minor"/>
      </rPr>
      <t xml:space="preserve">  </t>
    </r>
  </si>
  <si>
    <r>
      <t xml:space="preserve">Il y a des lacunes au niveau du renforcement des capacités.  Le partenaire concerné n'est pas capable de continuer les activités si des mesures ne sont pas prises. 
</t>
    </r>
    <r>
      <rPr>
        <i/>
        <sz val="9"/>
        <color rgb="FF000000"/>
        <rFont val="Calibri"/>
        <family val="2"/>
        <scheme val="minor"/>
      </rPr>
      <t xml:space="preserve">Interprétation du rapport final : Des lacunes sont apparues au niveau du renforcement des capacités. Le partenaire ne possède pas suffisamment de capacités pour poursuivre éventuellement toutes les activités.  Les mesures de correction n'ont eu qu'un effet partiel ou n'ont pas été entièrement exécutées telles que prévues. Les leçons tirées doivent servir à des interventions analogues dans le futur.  </t>
    </r>
  </si>
  <si>
    <r>
      <t xml:space="preserve">Il n’y a pas de transfert de connaissances / de renforcement des capacités, bien que ce soit nécessaire. Si aucune mesure fondamentale n’est prise, les acteurs concernés et/ou les groupes cibles ne seront pas du tout capables de prendre la responsabilité de l’intervention et/ou des résultats à l’issue de l’intervention.
</t>
    </r>
    <r>
      <rPr>
        <i/>
        <sz val="9"/>
        <color rgb="FF000000"/>
        <rFont val="Calibri"/>
        <family val="2"/>
        <scheme val="minor"/>
      </rPr>
      <t xml:space="preserve">Interprétation du rapport final : Il n'y a pas eu de transfert des connaissances/renforcement des capacités, alors que c'était nécessaire. Les partenaires et/ou groupes cibles concernés ne sont pas capables d'assumer la responsabilité de l’intervention et/ou de ses résultats à l’issue de l’intervention.  Les mesures de correction n'ont pas eu l'effet désiré ou n'ont pas été  exécutées telles que prévues. Une réflexion fondamentale sur des interventions analogues dans le futur doit avoir lieu. </t>
    </r>
  </si>
  <si>
    <t>5. Contribution au Cadre Stratégique Commun (CSC) – Complémentarités et synergies</t>
  </si>
  <si>
    <t>SCORE GLOBAL CONTRIBUTION AU CSC</t>
  </si>
  <si>
    <r>
      <rPr>
        <b/>
        <sz val="9"/>
        <color rgb="FF000000"/>
        <rFont val="Arial"/>
        <family val="2"/>
      </rPr>
      <t xml:space="preserve">Interprétation du critère : 
</t>
    </r>
    <r>
      <rPr>
        <sz val="9"/>
        <color rgb="FF000000"/>
        <rFont val="Arial"/>
        <family val="2"/>
      </rPr>
      <t xml:space="preserve">Pour chaque CSC, la façon dont les interventions y contribuent est déterminée. Les CSC sont une innovation dans le financement des acteurs de la coopération non-gouvernementale et constituent dès lors un critère d’appréciation à part entière pour pouvoir observer cet aspect spécifique.  Par ailleurs, les synergies et complémentarités sont également jugées ici.  Cet aspect est également d’application pour les interventions en dehors des CSC. </t>
    </r>
    <r>
      <rPr>
        <b/>
        <sz val="9"/>
        <color rgb="FF000000"/>
        <rFont val="Arial"/>
        <family val="2"/>
      </rPr>
      <t xml:space="preserve"> </t>
    </r>
    <r>
      <rPr>
        <b/>
        <sz val="9"/>
        <color rgb="FFFF0000"/>
        <rFont val="Arial"/>
        <family val="2"/>
      </rPr>
      <t>Dans ce cas, il faut répondre uniquement à la question 5.2.</t>
    </r>
  </si>
  <si>
    <t xml:space="preserve">5.1 L’intervention contribuera-t-elle à la cible stratégique / aux cibles stratégiques du CSC comme prévu? </t>
  </si>
  <si>
    <r>
      <t xml:space="preserve">L’intervention contribuera comme prévu à la (aux) cible(s) stratégique(s) du CSC. 
</t>
    </r>
    <r>
      <rPr>
        <i/>
        <sz val="9"/>
        <color rgb="FF000000"/>
        <rFont val="Calibri"/>
        <family val="2"/>
        <scheme val="minor"/>
      </rPr>
      <t xml:space="preserve">Interprétation du rapport final : L’intervention a contribué comme prévu à l'(aux) objectif(s) stratégique(s) du CSC. </t>
    </r>
  </si>
  <si>
    <r>
      <t xml:space="preserve">La contribution prévue à la (aux) cible(s) stratégique(s) du CSC est probable. Quelques  adaptations mineures sont nécessaires et seront réalisées à l’intérieur de l’intervention.
</t>
    </r>
    <r>
      <rPr>
        <i/>
        <sz val="9"/>
        <color theme="1"/>
        <rFont val="Calibri"/>
        <family val="2"/>
        <scheme val="minor"/>
      </rPr>
      <t xml:space="preserve">Interprétation du rapport final : La contribution prévue à l' (aux) objectif(s) stratégique(s) du CSC a été largement atteinte. La plupart des corrections mineures qui étaient nécessaires ont été exécutées  dans le cadre de l'intervention.  Les leçons  retirées doivent servir à des interventions analogues dans le futur.  </t>
    </r>
  </si>
  <si>
    <r>
      <t xml:space="preserve">La contribution prévue au CSC sera réalisée partiellement. Des mesures correctrices doivent être prises pour réaliser la contribution planifiée au CSC. 
</t>
    </r>
    <r>
      <rPr>
        <i/>
        <sz val="9"/>
        <color theme="1"/>
        <rFont val="Calibri"/>
        <family val="2"/>
        <scheme val="minor"/>
      </rPr>
      <t xml:space="preserve">Interprétation du rapport final : La contribution prévue au CSC n'a été que partiellement réalisée. Les mesures de correction n'ont eu qu'un effet partiel ou n'ont pas été entièrement exécutées telles que prévues.  Les leçons  retirées doivent servir à des interventions analogues dans le futur.  </t>
    </r>
  </si>
  <si>
    <r>
      <t xml:space="preserve">La contribution prévue au CSC ne sera pas réalisée sauf si des changements fondamentaux sont effectués.
</t>
    </r>
    <r>
      <rPr>
        <i/>
        <sz val="9"/>
        <color theme="1"/>
        <rFont val="Calibri"/>
        <family val="2"/>
        <scheme val="minor"/>
      </rPr>
      <t xml:space="preserve">Interprétation du rapport final : La contribution prévue au CSC n'a pas été réalisée. Les mesures de correction n'ont pas eu l'effet désiré ou n'ont pas été  exécutées telles que prévues. Une réflexion fondamentale sur des interventions analogues dans le futur doit avoir lieu.  </t>
    </r>
  </si>
  <si>
    <t>5.2 Dans quelle mesure les synergies et complémentarités planifiées seront-elles concrétisées?</t>
  </si>
  <si>
    <r>
      <t xml:space="preserve">La concrétisation des synergies et complémentarités planifiées se déroule comme prévu.
</t>
    </r>
    <r>
      <rPr>
        <i/>
        <sz val="9"/>
        <color rgb="FF000000"/>
        <rFont val="Calibri"/>
        <family val="2"/>
        <scheme val="minor"/>
      </rPr>
      <t>Interprétation du rapport final : La concrétisation des synergies et complémentarités prévues s'est déroulée comme prévu.</t>
    </r>
  </si>
  <si>
    <r>
      <t xml:space="preserve">La concrétisation des synergies et complémentarités planifiées se déroule en grande partie comme prévu.  Quelques  adaptations mineures sont nécessaires et seront réalisées à l’intérieur de l’intervention. 
</t>
    </r>
    <r>
      <rPr>
        <i/>
        <sz val="9"/>
        <color rgb="FF000000"/>
        <rFont val="Calibri"/>
        <family val="2"/>
        <scheme val="minor"/>
      </rPr>
      <t xml:space="preserve">Interprétation du rapport final : La concrétisation des synergies et complémentarités prévues s'est déroulée en grande partie comme prévu. Quelques corrections mineures ont été nécessaires et ont été exécutées dans le cadre de l’intervention. Les leçons  retirées doivent servir à des interventions analogues dans le futur.  </t>
    </r>
    <r>
      <rPr>
        <sz val="9"/>
        <color rgb="FF000000"/>
        <rFont val="Calibri"/>
        <family val="2"/>
        <scheme val="minor"/>
      </rPr>
      <t xml:space="preserve">
</t>
    </r>
  </si>
  <si>
    <r>
      <t xml:space="preserve">La concrétisation des synergies et complémentarités planifiées n’est réalisée qu’en partie.  Des mesures correctrices doivent être prises pour pouvoir concrétiser les synergies et complémentarités comme prévu.
</t>
    </r>
    <r>
      <rPr>
        <i/>
        <sz val="9"/>
        <color rgb="FF000000"/>
        <rFont val="Calibri"/>
        <family val="2"/>
        <scheme val="minor"/>
      </rPr>
      <t xml:space="preserve">Interprétation du rapport final : La concrétisation des synergies et complémentarités prévues n’a été que partiellement réalisée. Les mesures de correction n'ont eu qu'un effet partiel ou n'ont pas été entièrement exécutées telles que prévues. Les leçons  retirées doivent servir à des interventions analogues dans le futur.  </t>
    </r>
  </si>
  <si>
    <r>
      <t xml:space="preserve">La concrétisation des synergies et complémentarités planifiées ne sera pas réalisée sauf si des changements fondamentaux sont effectués. 
</t>
    </r>
    <r>
      <rPr>
        <i/>
        <sz val="9"/>
        <color rgb="FF000000"/>
        <rFont val="Calibri"/>
        <family val="2"/>
        <scheme val="minor"/>
      </rPr>
      <t xml:space="preserve">Interprétation du rapport final : La concrétisation des synergies et complémentarités prévues n’a pas été réalisée. Les mesures de correction n'ont pas eu l'effet désiré ou n'ont pas été  exécutées telles que prévues. Une réflexion fondamentale sur des interventions analogues dans le futur doit avoir lieu. </t>
    </r>
  </si>
  <si>
    <t>6. Thème transversal genre</t>
  </si>
  <si>
    <t>SCORE GLOBAL GENRE</t>
  </si>
  <si>
    <r>
      <t xml:space="preserve">Interprétation du critère genre :
</t>
    </r>
    <r>
      <rPr>
        <sz val="9"/>
        <color rgb="FF000000"/>
        <rFont val="Arial"/>
        <family val="2"/>
      </rPr>
      <t>L’appréciation de ce critère doit être faite à la lumière de ce qui a été planifié par l’acteur dans le domaine du genre et exécuté en conséquence.  Ce critère se rapporte au gendermainstreaming.</t>
    </r>
  </si>
  <si>
    <t>6.1 Les mesures fondées sur le genre sont-elles exécutées comme prévu ? Cela peut concerner des résultats spécifiques ou des outcomes qui ont un objectif focalisé sur le genre, mais également l’intégration transversale du genre au sein d’un objectif spécifique.</t>
  </si>
  <si>
    <r>
      <t xml:space="preserve">Les mesures  fondées sur le genre, qui étaient prévues dans le programme, sont entièrement exécutées.  On estime qu'ils auront l’effet souhaité.
</t>
    </r>
    <r>
      <rPr>
        <i/>
        <sz val="9"/>
        <color theme="1"/>
        <rFont val="Calibri"/>
        <family val="2"/>
        <scheme val="minor"/>
      </rPr>
      <t xml:space="preserve">Interprétation du rapport final : Les mesures fondées sur le genre prévues dans le document de programme ont été entièrement exécutées. Les mesures ont eu l'effet désiré. </t>
    </r>
  </si>
  <si>
    <r>
      <t xml:space="preserve">Quelques petites adaptations sont nécessaires pour exécuter les mesures fondées sur le genre comme prévu et favoriser l’aspect genre.  Ces adaptations se réalisent au sein de l’intervention.
</t>
    </r>
    <r>
      <rPr>
        <i/>
        <sz val="9"/>
        <color theme="1"/>
        <rFont val="Calibri"/>
        <family val="2"/>
        <scheme val="minor"/>
      </rPr>
      <t xml:space="preserve">Interprétation du rapport final : La plupart des corrections mineures qui étaient nécessaires pour exécuter les mesures fondées sur le genre  et promouvoir l'aspect genre ont été exécutées dans le cadre de l'intervention. Les leçons  retirées doivent servir à des interventions analogues dans le futur.  </t>
    </r>
    <r>
      <rPr>
        <sz val="9"/>
        <color theme="1"/>
        <rFont val="Calibri"/>
        <family val="2"/>
        <scheme val="minor"/>
      </rPr>
      <t xml:space="preserve">  </t>
    </r>
  </si>
  <si>
    <r>
      <t xml:space="preserve">Il y a des lacunes dans l’exécution des mesures fondées sur le genre telles qu’elles étaient prévues et l’aspect genre n’est pas influencé positivement.  Des mesures correctrices sont nécessaires.
</t>
    </r>
    <r>
      <rPr>
        <i/>
        <sz val="9"/>
        <color theme="1"/>
        <rFont val="Calibri"/>
        <family val="2"/>
        <scheme val="minor"/>
      </rPr>
      <t xml:space="preserve">Interprétation du rapport final : Des lacunes sont apparues dans l’exécution des mesures fondées sur le genre et l’aspect genre n’a été que partiellement influencé positivement. Les mesures de correction n'ont eu qu'un effet partiel ou n'ont pas été entièrement exécutées telles que prévues. Les leçons  retirées doivent servir à des interventions analogues dans le futur.   </t>
    </r>
    <r>
      <rPr>
        <sz val="9"/>
        <color theme="1"/>
        <rFont val="Calibri"/>
        <family val="2"/>
        <scheme val="minor"/>
      </rPr>
      <t xml:space="preserve"> </t>
    </r>
  </si>
  <si>
    <r>
      <t xml:space="preserve">Il y a de graves problèmes dans l’exécution des mesures planifiées fondées sur le genre. Par conséquent, l’aspect genre ne sera absolument pas favorisé par l’intervention.  Des adaptations fondamentales sont nécessaires.
</t>
    </r>
    <r>
      <rPr>
        <i/>
        <sz val="9"/>
        <color theme="1"/>
        <rFont val="Calibri"/>
        <family val="2"/>
        <scheme val="minor"/>
      </rPr>
      <t xml:space="preserve">Interprétation du rapport final : L'intervention n'a pas favorisé l'aspect genre. Les mesures de correction n'ont pas eu l'effet désiré ou n'ont pas été  exécutées telles que prévues. Une réflexion fondamentale sur des interventions analogues dans le futur doit avoir lieu. </t>
    </r>
  </si>
  <si>
    <t>7. Thème transversal environnement</t>
  </si>
  <si>
    <t>SCORE GLOBAL MILIEU</t>
  </si>
  <si>
    <r>
      <t xml:space="preserve">Interprétation du critère environnement :
</t>
    </r>
    <r>
      <rPr>
        <sz val="9"/>
        <color rgb="FF000000"/>
        <rFont val="Arial"/>
        <family val="2"/>
      </rPr>
      <t>L’appréciation de ce critère doit être faite à la lumière de ce qui a été planifié par l’acteur dans le domaine de l’environnement et exécuté en conséquence.  Ce critère se rapporte au mainstreaming de l’aspect environnement.</t>
    </r>
  </si>
  <si>
    <t>7.1 Les mesures fondées sur l’environnement sont-elles exécutées comme prévu?</t>
  </si>
  <si>
    <r>
      <t xml:space="preserve">Les mesures  fondées sur l’environnement, qui étaient prévues dans le programme, sont entièrement exécutées.  On estime qu'ils auront l’effet souhaité.
</t>
    </r>
    <r>
      <rPr>
        <i/>
        <sz val="9"/>
        <color theme="1"/>
        <rFont val="Calibri"/>
        <family val="2"/>
        <scheme val="minor"/>
      </rPr>
      <t>Interprétation du rapport final : Les mesures fondées sur l'environnement prévues dans le document de programme ont été entièrement exécutées. Les mesures ont eu l'effet désiré.</t>
    </r>
  </si>
  <si>
    <r>
      <t xml:space="preserve">Quelques petites adaptations sont nécessaires pour exécuter les mesures fondées sur l’environnement comme prévu.  Ces adaptations se réalisent au sein de l’intervention.
</t>
    </r>
    <r>
      <rPr>
        <i/>
        <sz val="9"/>
        <color theme="1"/>
        <rFont val="Calibri"/>
        <family val="2"/>
        <scheme val="minor"/>
      </rPr>
      <t xml:space="preserve">Interprétation du rapport final : La plupart des corrections mineures qui étaient nécessaires pour exécuter les mesures fondées sur l'environnement et promouvoir l'aspect environnement ont été exécutées dans le cadre de l'intervention. Les leçons  retirées doivent servir à des interventions analogues dans le futur.  </t>
    </r>
    <r>
      <rPr>
        <sz val="9"/>
        <color theme="1"/>
        <rFont val="Calibri"/>
        <family val="2"/>
        <scheme val="minor"/>
      </rPr>
      <t xml:space="preserve">  </t>
    </r>
  </si>
  <si>
    <r>
      <t xml:space="preserve">Il y a des lacunes dans l’exécution des mesures fondées sur l’environnement  telles qu’elles étaient prévues et l’aspect environnement n’est pas influencé positivement.  Des mesures correctrices sont nécessaires.
</t>
    </r>
    <r>
      <rPr>
        <i/>
        <sz val="9"/>
        <color theme="1"/>
        <rFont val="Calibri"/>
        <family val="2"/>
        <scheme val="minor"/>
      </rPr>
      <t xml:space="preserve">Interprétation du rapport final : Des lacunes sont apparues dans l’exécution des mesures fondées sur l'environnement et l’aspect environnement n’a été que partiellement influencé positivement. Les mesures de correction n'ont eu qu'un effet partiel ou n'ont pas été entièrement exécutées telles que prévues. Les leçons  retirées doivent servir à des interventions analogues dans le futur.    </t>
    </r>
  </si>
  <si>
    <r>
      <t xml:space="preserve">Il y a de graves problèmes dans l’exécution des mesures planifiées fondées sur l’environnement. Par conséquent, l’aspect environnement ne sera absolument pas favorisé par l’intervention.  Des adaptations fondamentales sont nécessaires.
</t>
    </r>
    <r>
      <rPr>
        <i/>
        <sz val="9"/>
        <color theme="1"/>
        <rFont val="Calibri"/>
        <family val="2"/>
        <scheme val="minor"/>
      </rPr>
      <t xml:space="preserve">Interprétation du rapport final : De graves problèmes sont apparus dans l’exécution des mesures fondées sur l’environnement, qui ont fait en sorte que l'aspect environnement n'a pas du tout été favorisé par l’intervention. Les mesures de correction n'ont pas eu l'effet désiré ou n'ont pas été  exécutées telles que prévues. Une réflexion fondamentale sur des interventions analogues dans le futur doit avoir lieu. </t>
    </r>
  </si>
  <si>
    <t xml:space="preserve">Sélectionnez la cellule jaune B1 à droite, cliquez sur la flèche </t>
  </si>
  <si>
    <t>qui apparaît à côté de la cellule, et sélectionnez l'acteur.</t>
  </si>
  <si>
    <t>Sélectionnez ensuite la cellule jaune B3 à droite, Cliquez sur la flèche qui apparaît à côté de la cellule, faire défiler vers le haut si nécessaire,et choisissez le résultat dans la liste.</t>
  </si>
  <si>
    <t>Broederlijk Delen (nl)</t>
  </si>
  <si>
    <t>Actors2</t>
  </si>
  <si>
    <t>NaamFed</t>
  </si>
  <si>
    <t>Prisma-desc</t>
  </si>
  <si>
    <t>Koepel van de Vlaamse Noord-Zuidbeweging 11.11.11 VZW (nl)</t>
  </si>
  <si>
    <t>Association for Cultural, Technical &amp; Educational Cooperation (fr)</t>
  </si>
  <si>
    <t>Auto-Développement Afrique (fr)</t>
  </si>
  <si>
    <t>Eclosio asbl (fr)</t>
  </si>
  <si>
    <t>Avocats Sans Frontières (fr)</t>
  </si>
  <si>
    <t>Autre Terre asbl (fr)</t>
  </si>
  <si>
    <t>Médecins Sans Vacances (en)</t>
  </si>
  <si>
    <t>BENELUX AFRO CENTER (fr)</t>
  </si>
  <si>
    <t>BOS+ tropen (en)</t>
  </si>
  <si>
    <t>Comité pour l'abolition des dettes illégitimes (fr)</t>
  </si>
  <si>
    <t>Caritas International (Belgium) (en)</t>
  </si>
  <si>
    <t>Chaîne de l'Espoir Belgique / Keten van Hoop België / Chain of Hope Belgium (fr)</t>
  </si>
  <si>
    <t>Coopération Education Culture (fr)</t>
  </si>
  <si>
    <t>Centre Tricontinental (fr)</t>
  </si>
  <si>
    <t>COMMISSION JUSTICE ET PAIX ASBL (cjp) (en)</t>
  </si>
  <si>
    <t>Centre National de Coopération au Développement (fr)</t>
  </si>
  <si>
    <t>Congodorpen vzw (nl)</t>
  </si>
  <si>
    <t>Croix-Rouge de Belgique Communauté francophone - Activités internationales ASBL (fr)</t>
  </si>
  <si>
    <t>Collectif Stratégies Alimentaires (fr)</t>
  </si>
  <si>
    <t>Damien Foundation/Action Damien/Damiaanactie (en)</t>
  </si>
  <si>
    <t>Défi Belgique Afrique (fr)</t>
  </si>
  <si>
    <t>Djapo (en)</t>
  </si>
  <si>
    <t>Dynamo International asbl (fr)</t>
  </si>
  <si>
    <t>Echos Communication (fr)</t>
  </si>
  <si>
    <t>Entraide et Fraternité (fr)</t>
  </si>
  <si>
    <t>Enfance Tiers Monde / Kinderen Derde Wereld (fr)</t>
  </si>
  <si>
    <t>Fairtrade Belgium vzw (nl)</t>
  </si>
  <si>
    <t>FIAN Belgium (fr)</t>
  </si>
  <si>
    <t>FORMATION DE CADRES AFRICAINS KADERVORMING VOOR AFRIKANEN (fr)</t>
  </si>
  <si>
    <t>FONDS VOOR ONTWIKKELINGSSAMENWERKING - SOCIALISTISCHE SOLIDARITEIT VZW (nl)</t>
  </si>
  <si>
    <t>Forum Universitaire pour la Coopération Internationale au Développement (fr)</t>
  </si>
  <si>
    <t>Viva Salud (fr)</t>
  </si>
  <si>
    <t>GEOMOUN (fr)</t>
  </si>
  <si>
    <t>Handicap International Belgique (fr)</t>
  </si>
  <si>
    <t>Iles de Paix (fr)</t>
  </si>
  <si>
    <t>INSTITUT DE FORMATION SYNDICALE INTERNATIONALE asbl (fr)</t>
  </si>
  <si>
    <t>Institute for International Workers' Education (en)</t>
  </si>
  <si>
    <t>ITECO Centre de formation pour le développement (fr)</t>
  </si>
  <si>
    <t>KIYO (nl)</t>
  </si>
  <si>
    <t>Louvain Coopération (fr)</t>
  </si>
  <si>
    <t>LIGHT FOR THE WORLD BELGIUM (en)</t>
  </si>
  <si>
    <t>Le Monde selon les femmes asbl (fr)</t>
  </si>
  <si>
    <t>Médecins du Monde Belgique (fr)</t>
  </si>
  <si>
    <t>Memisa Belgique asbl (fr)</t>
  </si>
  <si>
    <t>Miel Maya Honing asbl (fr)</t>
  </si>
  <si>
    <t>Miel Maya Honing asbl (fr)2</t>
  </si>
  <si>
    <t>Oxfam-Magasins du monde (fr)</t>
  </si>
  <si>
    <t>Oxfam Solidarité-Solidariteit (fr)</t>
  </si>
  <si>
    <t>Oxfam Wereldwinkels (nl)</t>
  </si>
  <si>
    <t>Plan International Belgium (en)</t>
  </si>
  <si>
    <t>Protos (fr)</t>
  </si>
  <si>
    <t>Quinoa (fr)</t>
  </si>
  <si>
    <t>RCN Justice &amp; Democratie (fr)</t>
  </si>
  <si>
    <t>Rikolto België VZW (en)</t>
  </si>
  <si>
    <t>Rode Kruis-Vlaanderen Internationaal vzw (en)</t>
  </si>
  <si>
    <t>Rotary Clubs For Development (fr)</t>
  </si>
  <si>
    <t>Service Civil International branche belge (fr)</t>
  </si>
  <si>
    <t>Sensorial Handicap Cooperation (fr)</t>
  </si>
  <si>
    <t>Solidagro (nl)</t>
  </si>
  <si>
    <t>Solsoc (fr)</t>
  </si>
  <si>
    <t>SOS FAIM (fr)</t>
  </si>
  <si>
    <t>SOS Villages d'Enfants Belgique / SOS Kinderdorpen België (en)</t>
  </si>
  <si>
    <t>Studio Globo (nl)</t>
  </si>
  <si>
    <t>Tearfund (fr)</t>
  </si>
  <si>
    <t>Trias (en)</t>
  </si>
  <si>
    <t>Universitair Centrum voor Ontwikkelingssamenwerking (nl)</t>
  </si>
  <si>
    <t>ULB-Coopération (fr)</t>
  </si>
  <si>
    <t>UNICEF BELGIUM National Committee (en)</t>
  </si>
  <si>
    <t>VIA Don Bosco (nl)</t>
  </si>
  <si>
    <t>VETERINAIRES SANS FRONTIERES / DIERENARTSEN ZONDER GRENZEN - BELGIUM (fr)</t>
  </si>
  <si>
    <t>WSM-Wereldsolidariteit-Solidarité Mondiale (en)</t>
  </si>
  <si>
    <t>WWF-Belgium (en)</t>
  </si>
  <si>
    <t>Join For Water</t>
  </si>
  <si>
    <t>RIKOLTO</t>
  </si>
  <si>
    <t>BE-BCE_KBO-0421210424-PROG2017-2021_BE_NSD2</t>
  </si>
  <si>
    <t>BE-BCE_KBO-0424198222-PROG 2017-2021_OS3</t>
  </si>
  <si>
    <t>BE-BCE_KBO-0408095925-PROG2017-2021_OS-LIVE</t>
  </si>
  <si>
    <t>BE-BCE_KBO-0432503697-PROG2017-2021_beninOS1</t>
  </si>
  <si>
    <t>BE-BCE_KBO-0474198059-PROG2017-2021_OS1-Belgium</t>
  </si>
  <si>
    <t>BE-BCE_KBO-0415880570-PROG2017-2021-BEOS1</t>
  </si>
  <si>
    <t>BE-BCE_KBO-0546740696-PG2017-2021_BE</t>
  </si>
  <si>
    <t>BE-BCE_KBO-0447404580-PROG2017-2021_B12</t>
  </si>
  <si>
    <t>BE-BCE_KBO-0423588904-PROG2017-2021_SIA_Outcome-BE</t>
  </si>
  <si>
    <t>BE-BCE_KBO-0448723978-PROG17-21_CSC6_Belgique</t>
  </si>
  <si>
    <t>BE-BCE_KBO-0463729878-PROG2017-2021_OS1</t>
  </si>
  <si>
    <t xml:space="preserve">BE-BCE_KBO-0418088113-PROG2017-2021-K01B1-ONDERWIJS_x000D_
</t>
  </si>
  <si>
    <t>BE-BCE_KBO-0478060441-PROG2017-2021_OSS4</t>
  </si>
  <si>
    <t>BE-BCE_KBO-0479222461-PROG2017-2021_SD1_OUTCOME_BE1</t>
  </si>
  <si>
    <t>BE-BCE_KBO-0451516390-PCIC-2017-2021_OS_MAROC</t>
  </si>
  <si>
    <t>BE-BCE_KBO-0446340550-PROG2017-2021_OS1</t>
  </si>
  <si>
    <t>BE-BCE_KBO-0410644946-PROG2017-2021_17/ETR/0022BE</t>
  </si>
  <si>
    <t>BE-BCE_KBO-0463455904-PROG17-21_OS2</t>
  </si>
  <si>
    <t>BE-BCE_KBO-0417549465-PROG2017-2021_OS1</t>
  </si>
  <si>
    <t>BE-BCE_KBO-0461076236-PROG2017-2021BELGIQUEOS1</t>
  </si>
  <si>
    <t>BE-BCE_KBO-0418399305-PROG2017-2021_BELGIQUE_OS1</t>
  </si>
  <si>
    <t>BE-BCE_KBO-0421207751-PROG2017-2021BELGIQUEOS1</t>
  </si>
  <si>
    <t>BE-BCE_KBO-0408256667-PROG2017-2021_OS1</t>
  </si>
  <si>
    <t>BE-BCE_KBO-0462132150-PROG2017-2021_Outcome1_Belgique</t>
  </si>
  <si>
    <t>BE-BCE_KBO-0448755949-PROG2017-2021_BE</t>
  </si>
  <si>
    <t>BE-BCE_KBO-0406694670-PROG2017-2021_OS5_Bangladesh</t>
  </si>
  <si>
    <t>BE-BCE_KBO-0433439550-PROG2017-2021_OSBELGIQUE</t>
  </si>
  <si>
    <t>BE-BCE_KBO-0408022778-PROGR2017-2021_SD1</t>
  </si>
  <si>
    <t>BE-BCE_KBO-0474912493-PROG2017_2021_outcome1</t>
  </si>
  <si>
    <t>BE-BCE_KBO-0443262185-PROG2017-2021_BE_01</t>
  </si>
  <si>
    <t>BE-BCE_KBO-0418015461-PROG2017-21_OS1.1</t>
  </si>
  <si>
    <t>BE-BCE_KBO-0409451054-PROG2017-2021_OS1</t>
  </si>
  <si>
    <t>BE-BCE_KBO-0441988715-PROG2017-2021_SD2</t>
  </si>
  <si>
    <t>BE-BCE_KBO-0432622077-PROG2017-2021_Outcome_OS1_Plaidoyer</t>
  </si>
  <si>
    <t>BE-BCE_KBO-0409597544-PROG2017-2021_OS2</t>
  </si>
  <si>
    <t>BE-BCE_KBO-0432552989-PROG2017-2021_OS2_Noord</t>
  </si>
  <si>
    <t>BE-BCE_KBO-0416934803-PROG2017-2021_belgiqueOS4</t>
  </si>
  <si>
    <t>BE-BCE_KBO-0418282311-PROG2017-2021_SDN2</t>
  </si>
  <si>
    <t>BE-BCE_KBO-0472089102-PROG2017-2021_OS3_Belgique</t>
  </si>
  <si>
    <t>BE-BCE_KBO-0432235661-PROG2017-2021_OUTCOME_BURUNDI_OS1</t>
  </si>
  <si>
    <t>BE-BCE_KBO-0408908151-PROG2017-2021_SIA_Outcome-BE</t>
  </si>
  <si>
    <t>BE-BCE_KBO-0453072647-PROGR2017-2021_SDN1</t>
  </si>
  <si>
    <t>BE-BCE_KBO-0445412518-PROG2017-2021_OSS3</t>
  </si>
  <si>
    <t>BE-BCE_KBO-0410057701-PROG17-21_11OC3</t>
  </si>
  <si>
    <t>BE-BCE_KBO-0415499795-PROG2017-2021_OS2</t>
  </si>
  <si>
    <t>BE-BCE_KBO-0416867297-PROG2017-2021_SDN2</t>
  </si>
  <si>
    <t>BE-BCE_KBO-0422717486-PROG2017-2021_belgiqueOS3</t>
  </si>
  <si>
    <t>BE-BCE_KBO-0460240749-PROG2017-2021_Outcome_DRC</t>
  </si>
  <si>
    <t>BE-BCE_KBO-0430826290-PROG2017-2021_OSN2</t>
  </si>
  <si>
    <t>BE-BCE_KBO-0460162753-PROG17-21_OS1_Belgique</t>
  </si>
  <si>
    <t>BE-BCE_KBO-0435563751-PROG17-21_CSC6_Belgique</t>
  </si>
  <si>
    <t>BE-BCE_KBO-0415426155-Prog2017-2021_solo_BEL</t>
  </si>
  <si>
    <t>BE-BCE_KBO-0415426155-Prog2017-2021_commun_BEL-OS1-mondescolaire</t>
  </si>
  <si>
    <t>BE-BCE_KBO-0416486821-Prog2017-2021_commun_BEL-OS1-mondescolaire</t>
  </si>
  <si>
    <t>BE-BCE_KBO-0408643875-PROG2017-2021_commun_BEL-OS1-mondescolaire</t>
  </si>
  <si>
    <t>BE-BCE_KBO-0415365777-PROG2017-2021_SD1</t>
  </si>
  <si>
    <t>BE-BCE_KBO-0425420917-PROG2017-2021_BEL02</t>
  </si>
  <si>
    <t>BE-BCE_KBO-0417299047-PROG2017-2021_M4.1_België</t>
  </si>
  <si>
    <t>BE-BCE_KBO-0445741823-Prog2017-2021_OS3</t>
  </si>
  <si>
    <t>BE-BCE_KBO-0454555163-PROG2017-2021_BEL_OUTCOME_1</t>
  </si>
  <si>
    <t>BE-BCE_KBO-0420656336-PROG17-21_Belgium</t>
  </si>
  <si>
    <t>BE-BCE_KBO-461634084-2017_02_BE_DGD</t>
  </si>
  <si>
    <t>BE-BCE_KBO-0419189557-PROG2017-2021_OS1</t>
  </si>
  <si>
    <t>BE-BCE_KBO-0410661673-PROG2017-2021-OS1</t>
  </si>
  <si>
    <t>BE-BCE_KBO-0431955945-PROG2017-2021_OSS1</t>
  </si>
  <si>
    <t>BE-BCE_KBO-0410757386-PROG2017-2021_SDN1</t>
  </si>
  <si>
    <t>BE-BCE_KBO-0432624255-PROG 2017-2021_Outcome_OS Plaidoyer SDN2</t>
  </si>
  <si>
    <t>BE-BCE_KBO-0425410524-PROG2017-2021_SIA_Outcome-BE</t>
  </si>
  <si>
    <t>BE-BCE_KBO-0408628435-PROG2017_2021_OS1</t>
  </si>
  <si>
    <t xml:space="preserve">BE-BCE_KBO-0479866027-PROG2017-2021-K01B1-ONDERWIJS
</t>
  </si>
  <si>
    <t>BE-BCE_KBO-0419872616-PROG2017-2021_OS1</t>
  </si>
  <si>
    <t>BE-BCE_KBO-0427736148-BELGIE-DGD-2017-2021</t>
  </si>
  <si>
    <t>BE-BCE_KBO-0420790948-PROG2017-2021_SD1</t>
  </si>
  <si>
    <t>BE-BCE_KBO-0415627875-PROG2017-2021_BF_OS1_1701C2_A</t>
  </si>
  <si>
    <t>BE-BCE_KBO-0407562029-PROG17-21_OS3_Public_advocacy</t>
  </si>
  <si>
    <t>BE-BCE_KBO-0451461655-PCIC-2017-2021_OS_BENIN</t>
  </si>
  <si>
    <t>BE-BCE_KBO-0413119733-PROG2017_2021_SDI2-BEN</t>
  </si>
  <si>
    <t>BE-BCE_KBO-0418766123-PROG2017-2021_SO3</t>
  </si>
  <si>
    <t>BE-BCE_KBO-0442168263-PROG2017-2021_OSN1</t>
  </si>
  <si>
    <t>BE-BCE_KBO-0423616717-BE_ENSPIRED_17-21_DGD</t>
  </si>
  <si>
    <t>BE-BCE_KBO-0451857573-PROG2017-2021_SD1BEL</t>
  </si>
  <si>
    <t>BE-BCE_KBO-0413986102-PROG2017-2021_OSN1</t>
  </si>
  <si>
    <t>BE-BCE_KBO-0408656248-DGD-ECU-2017-2021</t>
  </si>
  <si>
    <t>BE-BCE_KBO-0421210424-PROG2017-2021_BE_NSD1</t>
  </si>
  <si>
    <t>BE-BCE_KBO-0424198222-PROG 2017-2021_OS4</t>
  </si>
  <si>
    <t>BE-BCE_KBO-0432503697-PROG2017-2021_boliviaOS2</t>
  </si>
  <si>
    <t>BE-BCE_KBO-0474198059-PROG2017-2021_OS2_BurkinaFaso</t>
  </si>
  <si>
    <t>BE-BCE_KBO-0415880570-PROG2017-2021-BUOS1</t>
  </si>
  <si>
    <t>BE-BCE_KBO-0546740696-PG2017-2021_BI</t>
  </si>
  <si>
    <t>BE-BCE_KBO-0447404580-PROG2017-2021_I12</t>
  </si>
  <si>
    <t>BE-BCE_KBO-0423588904-PROG2017-2021_SIA_Outcome-BF</t>
  </si>
  <si>
    <t>BE-BCE_KBO-0448723978-PROG17-21_CSC2_Burundi</t>
  </si>
  <si>
    <t>BE-BCE_KBO-0463729878-PROG2017-2021_OS2</t>
  </si>
  <si>
    <t>BE-BCE_KBO-0418088113-PROG2017-2021-K01B2-BEWEGING</t>
  </si>
  <si>
    <t>BE-BCE_KBO-0479222461-PROG2017-2021_SD2_OUTCOME_BE2</t>
  </si>
  <si>
    <t>BE-BCE_KBO-0451516390-PROG-2017-2021_OS_RDC</t>
  </si>
  <si>
    <t>BE-BCE_KBO-0446340550-PROG2017-2021_OS2</t>
  </si>
  <si>
    <t>BE-BCE_KBO-0410644946-PROG2017-2021_17/ETR/0022BI</t>
  </si>
  <si>
    <t>BE-BCE_KBO-0463455904-PROG17-21_OS1</t>
  </si>
  <si>
    <t>BE-BCE_KBO-0417549465-PROG2017-2021_OS2</t>
  </si>
  <si>
    <t>BE-BCE_KBO-0461076236-PROG2017-2021BELGIQUEOS2</t>
  </si>
  <si>
    <t>BE-BCE_KBO-0421207751-PROG2017-2021BELGIQUEOS2</t>
  </si>
  <si>
    <t>BE-BCE_KBO-0408256667-PROG2017-2021_OS2</t>
  </si>
  <si>
    <t>BE-BCE_KBO-0462132150-PROG2017-2021_Outcome2_Belgique</t>
  </si>
  <si>
    <t>BE-BCE_KBO-0448755949-PROG2017-2021_BU</t>
  </si>
  <si>
    <t>BE-BCE_KBO-0406694670-PROG2017-2021_OS1_BURUNDI</t>
  </si>
  <si>
    <t>BE-BCE_KBO-0433439550-PROG2017-2021_OSBENIN</t>
  </si>
  <si>
    <t>BE-BCE_KBO-0443262185-PROG2017-2021_BE_02</t>
  </si>
  <si>
    <t>BE-BCE_KBO-0418015461-PROG2017-21_OS1.2</t>
  </si>
  <si>
    <t>BE-BCE_KBO-0409451054-PROG2017-2021_OUTCOME_OS1 CSC2 RDC</t>
  </si>
  <si>
    <t>BE-BCE_KBO-0441988715-PROG2017-2021_SD1</t>
  </si>
  <si>
    <t>BE-BCE_KBO-0432622077-PROG2017-2021_Outcome_OS2_Mobilisation</t>
  </si>
  <si>
    <t>BE-BCE_KBO-0409597544-PROG2017-2021_OS3</t>
  </si>
  <si>
    <t>BE-BCE_KBO-0432552989-PROG2017-2021_OS1_Noord</t>
  </si>
  <si>
    <t>BE-BCE_KBO-0416934803-PROG2017-2021_belgiqueOS3</t>
  </si>
  <si>
    <t>BE-BCE_KBO-0418282311-PROG2017-2021_SDN3</t>
  </si>
  <si>
    <t>BE-BCE_KBO-0472089102-PROG2017-2021_OS1_Haïti</t>
  </si>
  <si>
    <t>BE-BCE_KBO-0408908151-PROG2017-2021_SIA_Outcome-BJ</t>
  </si>
  <si>
    <t>BE-BCE_KBO-0453072647-PROGR2017-2021_SDN2</t>
  </si>
  <si>
    <t>BE-BCE_KBO-0445412518-PROG2017-2021_OSS6</t>
  </si>
  <si>
    <t>BE-BCE_KBO-0410057701-PROG17-21_11OC1</t>
  </si>
  <si>
    <t>BE-BCE_KBO-0415499795-PROG2017-2021_OS1</t>
  </si>
  <si>
    <t>BE-BCE_KBO-0416867297-PROG2017-2021_SDN3</t>
  </si>
  <si>
    <t>BE-BCE_KBO-0422717486-PROG2017-2021_belgiqueOS1</t>
  </si>
  <si>
    <t>BE-BCE_KBO-0460240749-PROG2017-2021_Outcome_Tanzania</t>
  </si>
  <si>
    <t>BE-BCE_KBO-0430826290-PROG2017-2021OSN3</t>
  </si>
  <si>
    <t>BE-BCE_KBO-0460162753-PROG17-21_OS7_Bénin</t>
  </si>
  <si>
    <t>BE-BCE_KBO-0435563751-PROG17-21_CSC2-Burundi</t>
  </si>
  <si>
    <t>BE-BCE_KBO-0415426155-Prog2017-2021_solo_BOL</t>
  </si>
  <si>
    <t>BE-BCE_KBO-0415426155-Prog2017-2021_commun_BEL-OS3-plaidoyer</t>
  </si>
  <si>
    <t>BE-BCE_KBO-0416486821-Prog2017-2021_commun_BEL-OS2-1et2lignes</t>
  </si>
  <si>
    <t>BE-BCE_KBO-0408643875-Prog2017-2021_BEL_commun-OS2-1et2lignes</t>
  </si>
  <si>
    <t>BE-BCE_KBO-0425420917-PROG2017-2021_BEL03</t>
  </si>
  <si>
    <t>BE-BCE_KBO-0417299047-PROG2017-2021_M4.3_Burundi</t>
  </si>
  <si>
    <t>BE-BCE_KBO-0445741823-Prog2017-2021_OS1</t>
  </si>
  <si>
    <t>BE-BCE_KBO-0454555163-PROG2017-2021_Programme-Nord-Outcome_2</t>
  </si>
  <si>
    <t>BE-BCE_KBO-0662878501-PROG17-21_Burkina</t>
  </si>
  <si>
    <t>BE-BCE_KBO-461634084-2017_01_BE_DGD</t>
  </si>
  <si>
    <t>BE-BCE_KBO-0419189557-PROG2017-2021_OS2</t>
  </si>
  <si>
    <t>BE-BCE_KBO-0410661673-PROG2017-2021-OS2</t>
  </si>
  <si>
    <t>BE-BCE_KBO-0431955945-PROG2017-2021_OSS2</t>
  </si>
  <si>
    <t>BE-BCE_KBO-0410757386-PROG2017-2021_SDN2</t>
  </si>
  <si>
    <t>BE-BCE_KBO-0432624255- PROG 2017-2021_Outcome_OS Mobilisation SDN1</t>
  </si>
  <si>
    <t>BE-BCE_KBO-0425410524-PROG2017-2021_SIA_Outcome-BF</t>
  </si>
  <si>
    <t>BE-BCE_KBO-0408628435-PROG2017_2021_OS2</t>
  </si>
  <si>
    <t>BE-BCE_KBO-0419872616-PROG2017-2021_OS2</t>
  </si>
  <si>
    <t>BE-BCE_KBO-0427736148-BURKINA-DGD-2017-2021</t>
  </si>
  <si>
    <t>BE-BCE_KBO-0415627875-PROG2017-2021_CD_OS4_1701C7_S</t>
  </si>
  <si>
    <t>BE-BCE_KBO-0407562029-PROG17-21_OS1_Advocacy</t>
  </si>
  <si>
    <t>BE-BCE_KBO-0451461655-PCIC-2017-2021_OS_BURKINAFASO</t>
  </si>
  <si>
    <t>BE-BCE_KBO-0413119733-PROG2017_2021_SDI7-BOL</t>
  </si>
  <si>
    <t>BE-BCE_KBO-0418766123-PROG2017-2021_SO1</t>
  </si>
  <si>
    <t>BE-BCE_KBO-0442168263-PROG2017-2021_OSS1</t>
  </si>
  <si>
    <t>BE-BCE_KBO-0423616717-BE_ED_17-21_DGD</t>
  </si>
  <si>
    <t>BE-BCE_KBO-0451857573-PROG2017-2021_SD2BEN</t>
  </si>
  <si>
    <t>BE-BCE_KBO-0413986102-PROG2017-2021_OSN2</t>
  </si>
  <si>
    <t>BE-BCE_KBO-0408656248-DGD-KHM-2017-2021</t>
  </si>
  <si>
    <t>BE-BCE_KBO-0421210424-PROG2017-2021_BE_NSD3</t>
  </si>
  <si>
    <t>BE-BCE_KBO-0424198222-PROG 2017-2021_OS12</t>
  </si>
  <si>
    <t>BE-BCE_KBO-0432503697-PROG2017-2021_cambodiaOS1</t>
  </si>
  <si>
    <t>BE-BCE_KBO-0474198059-PROG2017-2021_OS3_Kenya</t>
  </si>
  <si>
    <t>BE-BCE_KBO-0415880570-PROG2017-2021-BNOS1</t>
  </si>
  <si>
    <t>BE-BCE_KBO-0546740696-PG2017-2021_BJ</t>
  </si>
  <si>
    <t>BE-BCE_KBO-0447404580-PROG2017-2021_M12</t>
  </si>
  <si>
    <t>BE-BCE_KBO-0423588904-PROG2017-2021_SIA_Outcome-ML</t>
  </si>
  <si>
    <t>BE-BCE_KBO-0448723978-PROG17-21_CSC3_Benin</t>
  </si>
  <si>
    <t>BE-BCE_KBO-0463729878-PROG2017-2021_OS3</t>
  </si>
  <si>
    <t xml:space="preserve">BE-BCE_KBO-0418088113-PROG2017-2021-K01B3-POLITIEK_x000D_
</t>
  </si>
  <si>
    <t>BE-BCE_KBO-0479222461-PROG2017-2021_SD1_OUTCOME_BO1</t>
  </si>
  <si>
    <t>BE-BCE_KBO-0451516390-PCIC-2017-2021_OS_SENEGAL</t>
  </si>
  <si>
    <t>BE-BCE_KBO-0410644946-PROG2017-2021_17/ETR/0022ET</t>
  </si>
  <si>
    <t>BE-BCE_KBO-0461076236-PROG2017-2021BELGIQUEOS3</t>
  </si>
  <si>
    <t>BE-BCE_KBO-0421207751-PROG2017-2021BELGIQUEOS3</t>
  </si>
  <si>
    <t>BE-BCE_KBO-0408256667-PROG2017-2021_OS3</t>
  </si>
  <si>
    <t>BE-BCE_KBO-0462132150-PROG2017-2021_Outcome_Burundi</t>
  </si>
  <si>
    <t>BE-BCE_KBO-0448755949-PROG2017-2021_PHI</t>
  </si>
  <si>
    <t>BE-BCE_KBO-0406694670-PROG2017-2021_OS3_GUINEE</t>
  </si>
  <si>
    <t>BE-BCE_KBO-0443262185-PROG2017-2021_MA_01</t>
  </si>
  <si>
    <t>BE-BCE_KBO-0418015461-PROG2017-21_OS1.3</t>
  </si>
  <si>
    <t>BE-BCE_KBO-0409451054-PROG2017-2021_OUTCOME_OS2 CSC2 RDC</t>
  </si>
  <si>
    <t>BE-BCE_KBO-0432622077-PROG2017-2021_Outcome_OS3_Mouvement</t>
  </si>
  <si>
    <t>BE-BCE_KBO-0432552989-PROG2017-2021_OS18_Bolivia</t>
  </si>
  <si>
    <t>BE-BCE_KBO-0416934803-PROG2017-2021_belgiqueOS2</t>
  </si>
  <si>
    <t>BE-BCE_KBO-0418282311-PROG2017-2021_SDN4</t>
  </si>
  <si>
    <t>BE-BCE_KBO-0472089102-PROG2017_2021_OS2_Perou</t>
  </si>
  <si>
    <t>BE-BCE_KBO-0408908151-PROG2017-2021_SIA_Outcome-BF</t>
  </si>
  <si>
    <t>BE-BCE_KBO-0453072647-PROGR2017-2021_SDZ14</t>
  </si>
  <si>
    <t>BE-BCE_KBO-0445412518-PROG2017-2021_OSS8</t>
  </si>
  <si>
    <t>BE-BCE_KBO-0410057701-PROG17-21_11OC2</t>
  </si>
  <si>
    <t>BE-BCE_KBO-0416867297-PROG2017-2021_SDN4</t>
  </si>
  <si>
    <t>BE-BCE_KBO-0422717486-PROG2017-2021_belgiqueOS4</t>
  </si>
  <si>
    <t>BE-BCE_KBO-0460240749-PROG2017-2021_Outcome_Rwanda</t>
  </si>
  <si>
    <t>BE-BCE_KBO-0430826290-PROG2017-2021OSN1</t>
  </si>
  <si>
    <t>BE-BCE_KBO-0460162753-PROG17-21_OS6_BurkinaFaso</t>
  </si>
  <si>
    <t>BE-BCE_KBO-0435563751-PROG17-21_CSC3_Bénin</t>
  </si>
  <si>
    <t>BE-BCE_KBO-0416486821-Prog2017-2021_commun_BEL-OS3-plaidoyer</t>
  </si>
  <si>
    <t>BE-BCE_KBO-0408643875-Prog2017-2021_commun_BEL-OS3-plaidoyer</t>
  </si>
  <si>
    <t>BE-BCE_KBO-0425420917-PROG2017-2021_BEL01</t>
  </si>
  <si>
    <t>BE-BCE_KBO-0417299047-PROG2017-2021_M4.5_Bénin</t>
  </si>
  <si>
    <t>BE-BCE_KBO-0445741823-Prog2017-2021_OS2</t>
  </si>
  <si>
    <t>BE-BCE_KBO-0454555163-PROG2017-2021_BURUNDI_OUTCOME_1</t>
  </si>
  <si>
    <t>BE-BCE_KBO-0662878501-PROG17-21_Ecuador</t>
  </si>
  <si>
    <t>BE-BCE_KBO-461634084-2017_03_BI_DGD</t>
  </si>
  <si>
    <t>BE-BCE_KBO-0419189557-PROG2017-2021_OS3</t>
  </si>
  <si>
    <t>BE-BCE_KBO-0410757386-PROG2017-2021_SDN3</t>
  </si>
  <si>
    <t>BE-BCE_KBO-0432624255-PROG 2017-2021_Outcome_OS Burundi SDZ3</t>
  </si>
  <si>
    <t>BE-BCE_KBO-0425410524-PROG2017-2021_SIA_Outcome-BO</t>
  </si>
  <si>
    <t>BE-BCE_KBO-0427736148-BRAZIL-DGD-2017-2021</t>
  </si>
  <si>
    <t>BE-BCE_KBO-0415627875-PROG2017-2021_CD_OS3_1701C5_S</t>
  </si>
  <si>
    <t>BE-BCE_KBO-0407562029-PROG17-21-OS2-Education</t>
  </si>
  <si>
    <t>BE-BCE_KBO-0451461655-PCIC-2017-2021_OS_RDC</t>
  </si>
  <si>
    <t>BE-BCE_KBO-0413119733-PROG2017-2021_SDI6-CMR</t>
  </si>
  <si>
    <t>BE-BCE_KBO-0418766123-PROG2017-2021_SO2</t>
  </si>
  <si>
    <t>BE-BCE_KBO-0442168263-PROG2017-2021_OSS2</t>
  </si>
  <si>
    <t>BE-BCE_KBO-0423616717-EC_TV_17-21_DGD</t>
  </si>
  <si>
    <t>BE-BCE_KBO-0451857573-PROG2017-2021_SD1BEN</t>
  </si>
  <si>
    <t>BE-BCE_KBO-0413986102-PROG2017-2021_OSN3</t>
  </si>
  <si>
    <t>BE-BCE_KBO-0408656248-DGD-DRC-2017-2021-0S1</t>
  </si>
  <si>
    <t>BE-BCE_KBO-0421210424-PROG2017-2021_BE_NSD4</t>
  </si>
  <si>
    <t>BE-BCE_KBO-0424198222-PROG 2017-2021_OS10</t>
  </si>
  <si>
    <t>BE-BCE_KBO-0432503697-PROG2017-2021_peruOS1</t>
  </si>
  <si>
    <t>BE-BCE_KBO-0474198059-PROG2017-2021_OS4_RDC</t>
  </si>
  <si>
    <t>BE-BCE_KBO-0415880570-PROG2017-2021-BFOS2</t>
  </si>
  <si>
    <t>BE-BCE_KBO-0546740696-PG2017-2021_BF</t>
  </si>
  <si>
    <t>BE-BCE_KBO-0447404580-PROG2017-2021_R12</t>
  </si>
  <si>
    <t>BE-BCE_KBO-0423588904-PROG 2017-2021_SIA_Outcome-PE</t>
  </si>
  <si>
    <t>BE-BCE_KBO-0448723978-PROG17-21_CSC1_Congo</t>
  </si>
  <si>
    <t>BE-BCE_KBO-0418088113-PROG2017-2021-K08-BURUNDI</t>
  </si>
  <si>
    <t>BE-BCE_KBO-0479222461-PROG2017-2021_SD2_OUTCOME_BO2</t>
  </si>
  <si>
    <t>BE-BCE_KBO-0410644946-PROG2017-2021_17/ETR/0022HT</t>
  </si>
  <si>
    <t>BE-BCE_KBO-0421207751-PROG2017-2021RDCOS2</t>
  </si>
  <si>
    <t>BE-BCE_KBO-0462132150-PROG2017-2021_Outcome_Benin</t>
  </si>
  <si>
    <t>BE-BCE_KBO-0448755949-PROG2017-2021_RDC</t>
  </si>
  <si>
    <t>BE-BCE_KBO-0406694670-PROG2017-2021_OS6_India</t>
  </si>
  <si>
    <t>BE-BCE_KBO-0443262185-PROG2017-2021_Maroc_02</t>
  </si>
  <si>
    <t>BE-BCE_KBO-0418015461-PROG2017-21_OS2</t>
  </si>
  <si>
    <t>BE-BCE_KBO-0409451054-PROG2017-2021_OUTCOME_OS3 CSC2 RDC</t>
  </si>
  <si>
    <t>BE-BCE_KBO-0432552989-PROG2017-2021_OS19_Colombia</t>
  </si>
  <si>
    <t>BE-BCE_KBO-0416934803-PROG2017-2021_belgiqueOS1</t>
  </si>
  <si>
    <t>BE-BCE_KBO-0418282311-PROG2017-2021_SDZ8_PHIL</t>
  </si>
  <si>
    <t>BE-BCE_KBO-0432235661-PROG2017-2021_OUTCOME_BOLIVIE_OS1</t>
  </si>
  <si>
    <t>BE-BCE_KBO-0408908151-PROG2017-2021_SIA_Outcome-PE</t>
  </si>
  <si>
    <t>BE-BCE_KBO-0453072647-PROGR2017-2021_SDZ27</t>
  </si>
  <si>
    <t>BE-BCE_KBO-0410057701-PROG17-21_02OC1</t>
  </si>
  <si>
    <t>BE-BCE_KBO-0416867297-PROG2017-2021_SDN1</t>
  </si>
  <si>
    <t>BE-BCE_KBO-0422717486-PROG2017-2021_belgiqueOS2</t>
  </si>
  <si>
    <t>BE-BCE_KBO-0430826290-PROG2017-2021_OSC1</t>
  </si>
  <si>
    <t>BE-BCE_KBO-0460162753-PROG17-21_OS5_Maroc</t>
  </si>
  <si>
    <t>BE-BCE_KBO-0435563751-PROG17-21_CSC4_Guinée</t>
  </si>
  <si>
    <t>BE-BCE_KBO-0408643875-Prog20017-2021_commun_BKF</t>
  </si>
  <si>
    <t>BE-BCE_KBO-0425420917-PROG2017-2021_BEN01</t>
  </si>
  <si>
    <t>BE-BCE_KBO-0417299047-PROG2017-2021_M4.7_Ecuador</t>
  </si>
  <si>
    <t>BE-BCE_KBO-0454555163-PROG2017-2021_MOROCCO_OUTCOME_1</t>
  </si>
  <si>
    <t>BE-BCE_KBO-0662878501-PROG17-21_Honduras</t>
  </si>
  <si>
    <t>BE-BCE_KBO-461634084-2017_04_BI_DGD</t>
  </si>
  <si>
    <t>BE-BCE_KBO-0410757386-PROG2017-2021_SDN4</t>
  </si>
  <si>
    <t>BE-BCE_KBO-0432624255-PROG 2017-2021_Outcome_OS Burkina Faso SDZ2</t>
  </si>
  <si>
    <t>BE-BCE_KBO-0425410524-PROG2017-2021_SIA_Outcome-EC</t>
  </si>
  <si>
    <t>BE-BCE_KBO-0427736148-ECUADOR-DGD-2017-2021</t>
  </si>
  <si>
    <t>BE-BCE_KBO-0415627875-PROG2017-2021_CD_OS2_1701C4_A</t>
  </si>
  <si>
    <t>BE-BCE_KBO-0413119733-PROG2017-2021_SDI8-ECU</t>
  </si>
  <si>
    <t>BE-BCE_KBO-0418766123-PROG2017-2021_SO5</t>
  </si>
  <si>
    <t>BE-BCE_KBO-0442168263-PROG2017-2021_OSS3</t>
  </si>
  <si>
    <t>BE-BCE_KBO-0423616717-KH_PE_17-21_DGD</t>
  </si>
  <si>
    <t>BE-BCE_KBO-0451857573-PROG2017-2021_SD1BOL</t>
  </si>
  <si>
    <t>BE-BCE_KBO-0413986102-PROG2017-2021_OSS1</t>
  </si>
  <si>
    <t>BE-BCE_KBO-0408656248-DGD-DRC-2017-2021-OS2</t>
  </si>
  <si>
    <t>BE-BCE_KBO-0421210424-PROG2017-2021_BI_ZSD2</t>
  </si>
  <si>
    <t>BE-BCE_KBO-0424198222-PROG 2017-2021_OS11</t>
  </si>
  <si>
    <t>BE-BCE_KBO-0432503697-PROG2017-2021_senegalOS2</t>
  </si>
  <si>
    <t>BE-BCE_KBO-0474198059-PROG2017-2021_OS5_Rwanda</t>
  </si>
  <si>
    <t>BE-BCE_KBO-0415880570-PROG2017-2021-BFOS1</t>
  </si>
  <si>
    <t>BE-BCE_KBO-0546740696-PG2017-2021_BO</t>
  </si>
  <si>
    <t>BE-BCE_KBO-0447404580-PROG2017-2021_U12</t>
  </si>
  <si>
    <t>BE-BCE_KBO-0423588904-PROG2017-2021_SIA_Outcome-SN</t>
  </si>
  <si>
    <t>BE-BCE_KBO-0418088113-PROG2017-2021-K03-BURKINA-FASO</t>
  </si>
  <si>
    <t>BE-BCE_KBO-0479222461-PROG2017-2021_SD1_OUTCOME_EC1</t>
  </si>
  <si>
    <t>BE-BCE_KBO-0410644946-PROG2017-2021_17/ETR/0022NE</t>
  </si>
  <si>
    <t>BE-BCE_KBO-0421207751-PROG2017-2021RDCOS3</t>
  </si>
  <si>
    <t>BE-BCE_KBO-0462132150-PROG2017-2021_Outcome_BurkinaFaso</t>
  </si>
  <si>
    <t>BE-BCE_KBO-0406694670-PROG2017-2021_OS4_Niger</t>
  </si>
  <si>
    <t>BE-BCE_KBO-0443262185-PROG2017-2021_SN_01</t>
  </si>
  <si>
    <t>BE-BCE_KBO-0418015461-PROG2017-21_OS3</t>
  </si>
  <si>
    <t>BE-BCE_KBO-0432552989-PROG2017-2021_OS20_Cuba</t>
  </si>
  <si>
    <t>BE-BCE_KBO-0418282311-PROG2017-2021_SDZ11_PAL</t>
  </si>
  <si>
    <t>BE-BCE_KBO-0432235661-PROG2017-2021_OUTCOME_BOLIVIE_OS2</t>
  </si>
  <si>
    <t>BE-BCE_KBO-0408908151-PROG2017-2021_SIA_Outcome-TZ</t>
  </si>
  <si>
    <t>BE-BCE_KBO-0453072647-PROGR2017-2021_SDZ15</t>
  </si>
  <si>
    <t>BE-BCE_KBO-0410057701-PROG17-21_03OC1</t>
  </si>
  <si>
    <t>BE-BCE_KBO-0416867297-PROG2017-2021_SDZ7_BURUN</t>
  </si>
  <si>
    <t>BE-BCE_KBO-0422717486-PROG2017-2021_OS1-BUR</t>
  </si>
  <si>
    <t>BE-BCE_KBO-0430826290-PROG2017-2021_OSS1</t>
  </si>
  <si>
    <t>BE-BCE_KBO-0460162753-PROG17-21_OS3_Niger</t>
  </si>
  <si>
    <t>BE-BCE_KBO-0435563751-PROG17_21_hCSC2_Inde</t>
  </si>
  <si>
    <t>BE-BCE_KBO-0408643875-Prog2017-2021_commun_CUB</t>
  </si>
  <si>
    <t>BE-BCE_KBO-0425420917-PROG2017-2021_BEN02</t>
  </si>
  <si>
    <t>BE-BCE_KBO-0417299047-PROG2017-2021_M4.8_Haïti</t>
  </si>
  <si>
    <t>BE-BCE_KBO-0454555163-PROG2017-2021_RDC_OUTCOME_1</t>
  </si>
  <si>
    <t>BE-BCE_KBO-0662878501-PROG17-21_Indo</t>
  </si>
  <si>
    <t>BE-BCE_KBO-461634084-2017_05_MG_DGD</t>
  </si>
  <si>
    <t>BE-BCE_KBO-0410757386-PROG2017-2021_SDZ6_BF</t>
  </si>
  <si>
    <t>BE-BCE_KBO-0432624255-PROG 2017-2021_Outcome_OS Bolivie SDZ18</t>
  </si>
  <si>
    <t>BE-BCE_KBO-0425410524-PROG2017-2021_SIA_Outcome-ET</t>
  </si>
  <si>
    <t>BE-BCE_KBO-0427736148-GUATEMALA-DGD-2017-2021</t>
  </si>
  <si>
    <t>BE-BCE_KBO-0415627875-PROG2017-2021_SN_OS1_1701C1_A</t>
  </si>
  <si>
    <t>BE-BCE_KBO-0413119733-PROG2017-2021_SDI10-HAI</t>
  </si>
  <si>
    <t>BE-BCE_KBO-0418766123-PROG2017-2021_SO4</t>
  </si>
  <si>
    <t>BE-BCE_KBO-0442168263-PROG2017-2021_OSS5</t>
  </si>
  <si>
    <t>BE-BCE_KBO-0423616717-CD_TV_17-21_DGD</t>
  </si>
  <si>
    <t>BE-BCE_KBO-0451857573-PROG2017-2021_SD1ECU</t>
  </si>
  <si>
    <t>BE-BCE_KBO-0413986102-PROG2017-2021_OSS2</t>
  </si>
  <si>
    <t>BE-BCE_KBO-0421210424-PROG2017-2021_BO_ZSD5</t>
  </si>
  <si>
    <t>BE-BCE_KBO-0424198222-PROG 2017-2021_OS8</t>
  </si>
  <si>
    <t>BE-BCE_KBO-0432503697-PROG2017-2021_belgiqueOS1</t>
  </si>
  <si>
    <t>BE-BCE_KBO-0474198059-PROG2017-2021_OS6_Senegal</t>
  </si>
  <si>
    <t>BE-BCE_KBO-0415880570-PROG2017-2021-HTOS1</t>
  </si>
  <si>
    <t>BE-BCE_KBO-0546740696-PG2017-2021_CM</t>
  </si>
  <si>
    <t>BE-BCE_KBO-0418088113-PROG2017-2021-K14-BOLIVIA</t>
  </si>
  <si>
    <t>BE-BCE_KBO-0479222461-PROG2017-2021_SD2_OUTCOME_EC2</t>
  </si>
  <si>
    <t>BE-BCE_KBO-0410644946-PROG2017-2021_17/ETR/0022CD</t>
  </si>
  <si>
    <t>BE-BCE_KBO-0462132150-PROG2017-2021_Outcome_Mali</t>
  </si>
  <si>
    <t>BE-BCE_KBO-0406694670-PROG2017-2021_OS2_Congo</t>
  </si>
  <si>
    <t>BE-BCE_KBO-0418015461-PROG2017-21_OS4</t>
  </si>
  <si>
    <t>BE-BCE_KBO-0432552989-PROG2017-2021_OS21_Ecuador</t>
  </si>
  <si>
    <t>BE-BCE_KBO-0418282311-PROG2017-2021_SDZ12_PAL</t>
  </si>
  <si>
    <t>BE-BCE_KBO-0432235661-PROG2017-2021_OUTCOME_COLOMBIE_OS1</t>
  </si>
  <si>
    <t>BE-BCE_KBO-0408908151-PROG2017-2021_SIA_Outcome-UG</t>
  </si>
  <si>
    <t>BE-BCE_KBO-0453072647-PROGR2017-2021_SDZ1</t>
  </si>
  <si>
    <t>BE-BCE_KBO-0410057701-PROG17-21_08OC1</t>
  </si>
  <si>
    <t>BE-BCE_KBO-0416867297-PROG2017-2021_SDZ15_BRA</t>
  </si>
  <si>
    <t>BE-BCE_KBO-0422717486-PROG2017-2021_OS2-BUR</t>
  </si>
  <si>
    <t>BE-BCE_KBO-0430826290-PROG 2017-2021_OSS2</t>
  </si>
  <si>
    <t>BE-BCE_KBO-0460162753-PROG17-21_0S2_RDC</t>
  </si>
  <si>
    <t>BE-BCE_KBO-0435563751-PROG17-21_hCSC1_Mauritanie</t>
  </si>
  <si>
    <t>BE-BCE_KBO-0408643875-Prog2017-2021_commun_GLA</t>
  </si>
  <si>
    <t>BE-BCE_KBO-0425420917-PROG2017-2021_BOL01</t>
  </si>
  <si>
    <t>BE-BCE_KBO-0417299047-PROG2017-2021_M4.9_Madagascar</t>
  </si>
  <si>
    <t>BE-BCE_KBO-0454555163-PROG2017-2021_RDC_OUTCOME_2</t>
  </si>
  <si>
    <t>BE-BCE_KBO-0662878501-PROG17-21_Mali</t>
  </si>
  <si>
    <t>BE-BCE_KBO-461634084-2017_08_MZ_DGD</t>
  </si>
  <si>
    <t>BE-BCE_KBO-0410757386-PROG2017-2021_SDZ5_BOL</t>
  </si>
  <si>
    <t>BE-BCE_KBO-0432624255-PROG 2017-2021_Outcome_OS Colombie SDZ19</t>
  </si>
  <si>
    <t>BE-BCE_KBO-0425410524-PROG2017-2021_SIA_Outcome-ML</t>
  </si>
  <si>
    <t>BE-BCE_KBO-0427736148-GUINEE-DGD-2017-2021</t>
  </si>
  <si>
    <t>BE-BCE_KBO-0415627875-PROG2017-2021_BE_OS1_1701C6_E</t>
  </si>
  <si>
    <t>BE-BCE_KBO-0413119733-PROG2017-2021_SDI5-MDG</t>
  </si>
  <si>
    <t>BE-BCE_KBO-0418766123-PROG2017-2021_SO7</t>
  </si>
  <si>
    <t>BE-BCE_KBO-0442168263-PROG2017-2021_OSS6</t>
  </si>
  <si>
    <t>BE-BCE_KBO-0423616717-RW_PE_17-21_DGD</t>
  </si>
  <si>
    <t>BE-BCE_KBO-0451857573-PROG2017-2021_SD1GUA</t>
  </si>
  <si>
    <t>BE-BCE_KBO-0413986102-PROG2017-2021_OSS5</t>
  </si>
  <si>
    <t>BE-BCE_KBO-0421210424-PROG2017-2021_EC_ZSD6</t>
  </si>
  <si>
    <t>BE-BCE_KBO-0424198222-PROG 2017-2021_OS7</t>
  </si>
  <si>
    <t>BE-BCE_KBO-0432503697-PROG2017-2021_belgiqueOS3</t>
  </si>
  <si>
    <t>BE-BCE_KBO-0474198059-PROG2017-2021_OS7_Uganda</t>
  </si>
  <si>
    <t>BE-BCE_KBO-0415880570-PROG2017-2021-HTOS2</t>
  </si>
  <si>
    <t>BE-BCE_KBO-0546740696-PG2017-2021_CU</t>
  </si>
  <si>
    <t>BE-BCE_KBO-0418088113-PROG2017-2021-K12-COLOMBIA</t>
  </si>
  <si>
    <t>BE-BCE_KBO-0479222461-PROG2017-2021_SD1_OUTCOME_ET1</t>
  </si>
  <si>
    <t>BE-BCE_KBO-0410644946-PROG2017-2021_17/ETR/0022RW</t>
  </si>
  <si>
    <t>BE-BCE_KBO-0462132150-PROG2017-2021_Outcome_Niger</t>
  </si>
  <si>
    <t>BE-BCE_KBO-0418015461-PROG2017-21_OS5</t>
  </si>
  <si>
    <t>BE-BCE_KBO-0432552989-PROG2017-2021_OS23_Honduras</t>
  </si>
  <si>
    <t>BE-BCE_KBO-0418282311-PROG2017-2021_SDZ13_RDC</t>
  </si>
  <si>
    <t>BE-BCE_KBO-0432235661-PROG2017-2021_OUTCOME_CUBA_OS1</t>
  </si>
  <si>
    <t>BE-BCE_KBO-0453072647-PROGR2017-2021_SDZ19</t>
  </si>
  <si>
    <t>BE-BCE_KBO-0410057701-PROG17-21_04OC1</t>
  </si>
  <si>
    <t>BE-BCE_KBO-0416867297-PROG2017-2021_SDZ10_MAR</t>
  </si>
  <si>
    <t>BE-BCE_KBO-0422717486-PROG2017-2021_OS2-BEN</t>
  </si>
  <si>
    <t>BE-BCE_KBO-0430826290-PROG 2017-2021_OSS3</t>
  </si>
  <si>
    <t>BE-BCE_KBO-0460162753-PROG17-21_OS4_Haiti</t>
  </si>
  <si>
    <t>BE-BCE_KBO-0435563751-PROG17-21_CSC1_RDC</t>
  </si>
  <si>
    <t>BE-BCE_KBO-0408643875-Prog2017-2021_commun_MLI</t>
  </si>
  <si>
    <t>BE-BCE_KBO-0425420917-PROG2017-2021_BOL02</t>
  </si>
  <si>
    <t>BE-BCE_KBO-0417299047-PROG2017-2021_M4.6_Mali</t>
  </si>
  <si>
    <t>BE-BCE_KBO-0454555163-PROG2017-2021_RDC_OUTCOME_3</t>
  </si>
  <si>
    <t>BE-BCE_KBO-0662878501-PROG17-21_Nica</t>
  </si>
  <si>
    <t>BE-BCE_KBO-461634084-2017_09_MZ_DGD</t>
  </si>
  <si>
    <t>BE-BCE_KBO-0410757386-PROG2017-2021_SDZ9_MALI</t>
  </si>
  <si>
    <t>BE-BCE_KBO-0432624255-PROG 2017-2021_Outcome_OS Maroc SDZ6</t>
  </si>
  <si>
    <t>BE-BCE_KBO-0425410524-PROG2017-2021_SIA_Outcome-PE</t>
  </si>
  <si>
    <t>BE-BCE_KBO-0427736148-HONDURAS-DGD-2017-2021</t>
  </si>
  <si>
    <t>BE-BCE_KBO-0415627875-PROG2017-2021_BE_OS3_1701C6_E</t>
  </si>
  <si>
    <t>BE-BCE_KBO-0413119733-PROG2017-2021_SDI3-MLI</t>
  </si>
  <si>
    <t>BE-BCE_KBO-0418766123-PROG2017-2021_SO9</t>
  </si>
  <si>
    <t>BE-BCE_KBO-0442168263-PROG2017-2021_OSS7</t>
  </si>
  <si>
    <t>BE-BCE_KBO-0423616717-ZA_PE_17-21_DGD</t>
  </si>
  <si>
    <t>BE-BCE_KBO-0451857573-PROG2017-2021_SD1MAR</t>
  </si>
  <si>
    <t>BE-BCE_KBO-0413986102-PROG2017-2021_OSS7</t>
  </si>
  <si>
    <t>BE-BCE_KBO-0421210424-PROG2017-2021_ID_ZSD8</t>
  </si>
  <si>
    <t>BE-BCE_KBO-0424198222-PROG 2017-2021_OS9</t>
  </si>
  <si>
    <t>BE-BCE_KBO-0432503697-PROG2017-2021_belgiqueOS4</t>
  </si>
  <si>
    <t>BE-BCE_KBO-0474198059-PROG2017-2021_OS8_Zimbabwe</t>
  </si>
  <si>
    <t>BE-BCE_KBO-0415880570-PROG2017-2021-MCOS1</t>
  </si>
  <si>
    <t>BE-BCE_KBO-0546740696-PG2017-2021_EC</t>
  </si>
  <si>
    <t>BE-BCE_KBO-0418088113-PROG2017-2021-K09-GUATEMALA</t>
  </si>
  <si>
    <t>BE-BCE_KBO-0479222461-PROG2017-2021_SD1_OUTCOME_PE1</t>
  </si>
  <si>
    <t>BE-BCE_KBO-0462132150-PROG2017-2021_Outcome_RDC</t>
  </si>
  <si>
    <t>BE-BCE_KBO-0418015461-PROG2017-21_OS6</t>
  </si>
  <si>
    <t>BE-BCE_KBO-0432552989-PROG2017-2021_OS7_Mozambique</t>
  </si>
  <si>
    <t>BE-BCE_KBO-0432235661-PROG2017-2021_OUTCOME_CUBA_OS2</t>
  </si>
  <si>
    <t>BE-BCE_KBO-0453072647-PROGR2017-2021_SDZ20</t>
  </si>
  <si>
    <t>BE-BCE_KBO-0410057701-PROG17-21_06OC1</t>
  </si>
  <si>
    <t>BE-BCE_KBO-0416867297-PROG2017-2021_SDZ8_PHIL</t>
  </si>
  <si>
    <t>BE-BCE_KBO-0422717486-PROG2017-2021_OS3-BEN</t>
  </si>
  <si>
    <t>BE-BCE_KBO-0408643875-Prog2017-2021_commun_MOZ</t>
  </si>
  <si>
    <t>BE-BCE_KBO-0425420917-PROG2017-2021_NER01</t>
  </si>
  <si>
    <t>BE-BCE_KBO-0417299047-PROG2017-2021_M4.4_RDC</t>
  </si>
  <si>
    <t>BE-BCE_KBO-0454555163-PROG2017-2021_Rwanda_OUTCOME_1</t>
  </si>
  <si>
    <t>BE-BCE_KBO-0662878501-PROG17-21_Peru</t>
  </si>
  <si>
    <t>BE-BCE_KBO-461634084-2017_10_NP_DGD</t>
  </si>
  <si>
    <t>BE-BCE_KBO-0410757386-PROG2017-2021_SDZ8_PHIL</t>
  </si>
  <si>
    <t>BE-BCE_KBO-0432624255-PROG 2017-2021_Outcome_OS Palestine SDZ17</t>
  </si>
  <si>
    <t>BE-BCE_KBO-0425410524-PROG2017-2021_SIA_Outcome-RDC</t>
  </si>
  <si>
    <t>BE-BCE_KBO-0427736148-PERU-DGD-2017-2021</t>
  </si>
  <si>
    <t>BE-BCE_KBO-0415627875-PROG2017-2021_BE_OS4_1701C6_E</t>
  </si>
  <si>
    <t>BE-BCE_KBO-0413119733-PROG2017-2021_SDI9-PER</t>
  </si>
  <si>
    <t>BE-BCE_KBO-0418766123-PROG2017-2021_SO10</t>
  </si>
  <si>
    <t>BE-BCE_KBO-0442168263-PROG2017-2021_OSS8</t>
  </si>
  <si>
    <t>BE-BCE_KBO-0423616717-SR_TV_17-21_DGD</t>
  </si>
  <si>
    <t>BE-BCE_KBO-0451857573-PROG2017-2021_SD1NIC</t>
  </si>
  <si>
    <t>BE-BCE_KBO-0421210424-PROG2017-2021_PE_ZSD4</t>
  </si>
  <si>
    <t>BE-BCE_KBO-0424198222-PROG 2017-2021_OS5</t>
  </si>
  <si>
    <t>BE-BCE_KBO-0432503697-PROG2017-2021_belgiqueOS2</t>
  </si>
  <si>
    <t>BE-BCE_KBO-0415880570-PROG2017-2021-PLOS1</t>
  </si>
  <si>
    <t>BE-BCE_KBO-0546740696-PG2017-2021_HT</t>
  </si>
  <si>
    <t>BE-BCE_KBO-0418088113-PROG2017-2021-K11-HAITI</t>
  </si>
  <si>
    <t>BE-BCE_KBO-0479222461-PROG2017-2021_SD2_OUTCOME_PE2</t>
  </si>
  <si>
    <t>BE-BCE_KBO-0462132150-PROG2017-2021_Outcome_Rwanda</t>
  </si>
  <si>
    <t>BE-BCE_KBO-0418015461-PROG2017-21_OS7</t>
  </si>
  <si>
    <t>BE-BCE_KBO-0432552989-PROG2017-2021_OS24_Nicaragua</t>
  </si>
  <si>
    <t>BE-BCE_KBO-0432235661-PROG2017-2021_OUTCOME_HAITI_OS1</t>
  </si>
  <si>
    <t>BE-BCE_KBO-0453072647-PROGR2017-2021_SDZ28</t>
  </si>
  <si>
    <t>BE-BCE_KBO-0410057701-PROG17-21_09OC1</t>
  </si>
  <si>
    <t>BE-BCE_KBO-0416867297-PROG2017-2021_SDZ13_RDC</t>
  </si>
  <si>
    <t>BE-BCE_KBO-0422717486-PROG2017-2021_OS1-BOL</t>
  </si>
  <si>
    <t>BE-BCE_KBO-0408643875-Prog2017-2021_commun_NIC</t>
  </si>
  <si>
    <t>BE-BCE_KBO-0425420917-PROG2017-2021_NER02</t>
  </si>
  <si>
    <t>BE-BCE_KBO-0417299047-PROG2017-2021_M4.2_Uganda</t>
  </si>
  <si>
    <t>BE-BCE_KBO-0454555163-PROG2017-2021_BURUNDI_OUTCOME_2</t>
  </si>
  <si>
    <t>BE-BCE_KBO-0662878501-PROG17-21_DRCongo</t>
  </si>
  <si>
    <t>BE-BCE_KBO-461634084-2017_11_NP_DGD</t>
  </si>
  <si>
    <t>BE-BCE_KBO-0410757386-PROG2017-2021_SDZ14_SEN</t>
  </si>
  <si>
    <t>BE-BCE_KBO-0432624255-PROG 2017-2021_Outcome_OS Palestine SDZ16</t>
  </si>
  <si>
    <t>BE-BCE_KBO-0425410524-PROG2017-2021_SIA_Outcome-SN</t>
  </si>
  <si>
    <t>BE-BCE_KBO-0427736148-PHILIPPINES-DGD-2017-2021</t>
  </si>
  <si>
    <t>BE-BCE_KBO-0415627875-PROG2017-2021_BE_OS2_1701C6_E</t>
  </si>
  <si>
    <t>BE-BCE_KBO-0413119733-PROG2017-2021_SDI1-COD</t>
  </si>
  <si>
    <t>BE-BCE_KBO-0418766123-PROG2017-2021_SO11</t>
  </si>
  <si>
    <t>BE-BCE_KBO-0423616717-VN_EE_17-21_DGD</t>
  </si>
  <si>
    <t>BE-BCE_KBO-0451857573-PROG2017-2021_SD1PER</t>
  </si>
  <si>
    <t>BE-BCE_KBO-0421210424-PROG2017-2021_PH_ZSD7</t>
  </si>
  <si>
    <t>BE-BCE_KBO-0424198222-PROG 2017-2021_OS1</t>
  </si>
  <si>
    <t>BE-BCE_KBO-0415880570-PROG2017-2021-CKOS2</t>
  </si>
  <si>
    <t>BE-BCE_KBO-0546740696-PG2017-2021_KH</t>
  </si>
  <si>
    <t>BE-BCE_KBO-0418088113-PROG2017-2021-K13-PERU</t>
  </si>
  <si>
    <t>BE-BCE_KBO-0479222461-PROG2017-2021_SD2_OUTCOME_TZ2</t>
  </si>
  <si>
    <t>BE-BCE_KBO-0462132150-PROG2017-2021_Outcome_Sénégal</t>
  </si>
  <si>
    <t>BE-BCE_KBO-0418015461-PROG2017-21_OS8</t>
  </si>
  <si>
    <t>BE-BCE_KBO-0432552989-PROG2017-2021_OS25_Perú</t>
  </si>
  <si>
    <t>BE-BCE_KBO-0432235661-PROG2017-2021_OUTCOME_HAITI_OS2</t>
  </si>
  <si>
    <t>BE-BCE_KBO-0453072647-PROG2017-2021_SDZ4</t>
  </si>
  <si>
    <t>BE-BCE_KBO-0410057701-PROG17-21_07OC1</t>
  </si>
  <si>
    <t>BE-BCE_KBO-0422717486-PROG2017-2021_OS3-BOL</t>
  </si>
  <si>
    <t>BE-BCE_KBO-0408643875-Prog2017-2021_commun_ASE</t>
  </si>
  <si>
    <t>BE-BCE_KBO-0425420917-PROG2017-2021_NER03</t>
  </si>
  <si>
    <t>BE-BCE_KBO-0662878501-PROG17-21_Senegal</t>
  </si>
  <si>
    <t>BE-BCE_KBO-461634084-2017_12_RW_DGD</t>
  </si>
  <si>
    <t>BE-BCE_KBO-0432624255-PROG 2017-2021_Outcome_OS République Démocratique du Congo SDZ9</t>
  </si>
  <si>
    <t>BE-BCE_KBO-0427736148-RDC-DGD-2017-2021</t>
  </si>
  <si>
    <t>BE-BCE_KBO-0413119733-PROG2017-2021_SDI11-SLV</t>
  </si>
  <si>
    <t>BE-BCE_KBO-0418766123-PROG2017-2021_SO6</t>
  </si>
  <si>
    <t>BE-BCE_KBO-0423616717-ZM_EE_17-21_DGD</t>
  </si>
  <si>
    <t>BE-BCE_KBO-0451857573-PROG2017-2021_SD1S-AFR</t>
  </si>
  <si>
    <t>BE-BCE_KBO-0421210424-PROG2017-2021_CD_ZSD1</t>
  </si>
  <si>
    <t>BE-BCE_KBO-0424198222-PROG 2017-2021_OS2</t>
  </si>
  <si>
    <t>BE-BCE_KBO-0415880570-PROG2017-2021-CKOS1</t>
  </si>
  <si>
    <t>BE-BCE_KBO-0546740696-PG2017-2021_MG</t>
  </si>
  <si>
    <t>BE-BCE_KBO-0418088113-PROG2017-2021-K02-PALESTINA</t>
  </si>
  <si>
    <t>BE-BCE_KBO-0479222461-PROG2017-2021_SD1_OUTCOME_TZ1</t>
  </si>
  <si>
    <t>BE-BCE_KBO-0432552989-PROG2017-2021_OS13_ZuidAfrika</t>
  </si>
  <si>
    <t>BE-BCE_KBO-0432235661-PROG2017-2021_OUTCOME_HAITI_OS3</t>
  </si>
  <si>
    <t>BE-BCE_KBO-0453072647-PROGR2017-2021_SDZ5</t>
  </si>
  <si>
    <t>BE-BCE_KBO-0410057701-PROG17-21_01OC1</t>
  </si>
  <si>
    <t>BE-BCE_KBO-0422717486-PROG2017-2021_OS1-RDC</t>
  </si>
  <si>
    <t>BE-BCE_KBO-0408643875-Prog2017-2021_commun_RDC</t>
  </si>
  <si>
    <t>BE-BCE_KBO-0425420917-PROG2017-2021_VNM01</t>
  </si>
  <si>
    <t>BE-BCE_KBO-0662878501-PROG17-21_Tanzania</t>
  </si>
  <si>
    <t>BE-BCE_KBO-461634084-2017_13_RW_DGD</t>
  </si>
  <si>
    <t>XM-DAC-0432624255-PROG 2017-2021_Outcome_OS Sénégal SDZ11</t>
  </si>
  <si>
    <t>BE-BCE_KBO-0427736148-SOUTH AFRICA-DGD-2017-2021</t>
  </si>
  <si>
    <t>BE-BCE_KBO-0413119733-PROG2017-2021_SDI4-TNZ</t>
  </si>
  <si>
    <t>BE-BCE_KBO-0418766123-PROG2017-2021_SO12</t>
  </si>
  <si>
    <t>BE-BCE_KBO-0423616717-ZW_EE_17-21_DGD</t>
  </si>
  <si>
    <t>BE-BCE_KBO-0451857573-PROG2017-2021_SD2S-AFR</t>
  </si>
  <si>
    <t>BE-BCE_KBO-0421210424-PROG2017-2021_RW_ZSD3</t>
  </si>
  <si>
    <t>BE-BCE_KBO-0424198222-PROG 2017-2021_OS13</t>
  </si>
  <si>
    <t>BE-BCE_KBO-0415880570-PROG2017-2021-RWOS1</t>
  </si>
  <si>
    <t>BE-BCE_KBO-0546740696-PG2017-2021_MA</t>
  </si>
  <si>
    <t>BE-BCE_KBO-0418088113-PROG2017-2021-K05-CONGO</t>
  </si>
  <si>
    <t>BE-BCE_KBO-0479222461-PROG2017-2021_SD2_OUTCOME_UG2</t>
  </si>
  <si>
    <t>BE-BCE_KBO-0432552989-PROG2017-2021_OS22_ElSalvador</t>
  </si>
  <si>
    <t>BE-BCE_KBO-0432235661-PROG2017-2021_OUTCOME_CAMBODGE_OS1</t>
  </si>
  <si>
    <t>BE-BCE_KBO-0453072647-PROGR2017-2021_SDZ25</t>
  </si>
  <si>
    <t>BE-BCE_KBO-0410057701-PROG17-21_01OC2</t>
  </si>
  <si>
    <t>BE-BCE_KBO-0422717486-PROG2017-2021_OS5-RDC</t>
  </si>
  <si>
    <t>BE-BCE_KBO-0408643875-Prog2017-2021_commun_SAL</t>
  </si>
  <si>
    <t>BE-BCE_KBO-0425420917-PROG2017-2021_VNM02</t>
  </si>
  <si>
    <t>BE-BCE_KBO-0662878501-PROG17-21_Uganda</t>
  </si>
  <si>
    <t>BE-BCE_KBO-461634084-2017_17_ZA_DGD</t>
  </si>
  <si>
    <t>BE-BCE_KBO-0427736148-EL SALVADOR-DGD-2017-2021</t>
  </si>
  <si>
    <t>BE-BCE_KBO-0413119733-PROG2017-2021_SDW1_Belgie</t>
  </si>
  <si>
    <t>BE-BCE_KBO-0418766123-PROG2017-2021_SO13</t>
  </si>
  <si>
    <t>BE-BCE_KBO-0423616717-UG_TV_17-21_DGD</t>
  </si>
  <si>
    <t>BE-BCE_KBO-0451857573-PROG2017-2021_SD1SEN</t>
  </si>
  <si>
    <t>BE-BCE_KBO-0415880570-PROG2017-2021-SNOS1</t>
  </si>
  <si>
    <t>BE-BCE_KBO-0546740696-PG2017-2021_NE</t>
  </si>
  <si>
    <t>BE-BCE_KBO-0418088113-PROG2017-2021-K07-RWANDA</t>
  </si>
  <si>
    <t>BE-BCE_KBO-0479222461-PROG2017-2021_SD1_OUTCOME_UG1</t>
  </si>
  <si>
    <t>BE-BCE_KBO-0432552989-PROG2017-2021_OS12_Zimbabwe</t>
  </si>
  <si>
    <t>BE-BCE_KBO-0432235661-PROG2017-2021_OUTCOME_LAOS_0S1</t>
  </si>
  <si>
    <t>BE-BCE_KBO-0453072647-PROGR2017-2021_SDZ8</t>
  </si>
  <si>
    <t>BE-BCE_KBO-0410057701-PROG17-21_05OC1</t>
  </si>
  <si>
    <t>BE-BCE_KBO-0422717486-PROG2017-2021_OS2-CAM</t>
  </si>
  <si>
    <t>BE-BCE_KBO-0662878501-PROG17-21_Vietnam</t>
  </si>
  <si>
    <t>BE-BCE_KBO-461634084-2017_14_TZ_DGD</t>
  </si>
  <si>
    <t>BE-BCE_KBO-0427736148-TANZANIA-DGD-2017-2021</t>
  </si>
  <si>
    <t>BE-BCE_KBO-0418766123-PROG2017-2021_SO14</t>
  </si>
  <si>
    <t>BE-BCE_KBO-0415880570-PROG2017-2021-SNOS2</t>
  </si>
  <si>
    <t>BE-BCE_KBO-0546740696-PG2017-2021_PE</t>
  </si>
  <si>
    <t>BE-BCE_KBO-0418088113-PROG2017-2021-K04-SENEGAL</t>
  </si>
  <si>
    <t>BE-BCE_KBO-0432235661-PROG2017-2021_OUTCOME_LAOS_OS2</t>
  </si>
  <si>
    <t>BE-BCE_KBO-0453072647-PROGR2017-2021_SDZ10</t>
  </si>
  <si>
    <t>BE-BCE_KBO-0410057701-PROG17-21_10OC1</t>
  </si>
  <si>
    <t>BE-BCE_KBO-0422717486-PROG2017-2021_OS3-CAM"</t>
  </si>
  <si>
    <t>BE-BCE_KBO-461634084-2017_15_TZ_DGD</t>
  </si>
  <si>
    <t>BE-BCE_KBO-0427736148-UGANDA-DGD-2017-2021</t>
  </si>
  <si>
    <t>BE-BCE_KBO-0418766123-PROG2017-2021_SO15</t>
  </si>
  <si>
    <t>BE-BCE_KBO-0415880570-PROG2017-2021-SNOS3</t>
  </si>
  <si>
    <t>BE-BCE_KBO-0546740696-PG2017-2021_PH</t>
  </si>
  <si>
    <t>BE-BCE_KBO-0418088113-PROG2017-2021-K06-OEGANDA</t>
  </si>
  <si>
    <t>BE-BCE_KBO-0432235661-PROG2017-2021_OUTCOME_RDC_OS1</t>
  </si>
  <si>
    <t>BE-BCE_KBO-0453072647-PROGR2017-2021_SDZ26</t>
  </si>
  <si>
    <t>BE-BCE_KBO-0422717486-PROG2017-2021_OS1-MDG</t>
  </si>
  <si>
    <t>BE-BCE_KBO-461634084-2017_16_ZW_DGD</t>
  </si>
  <si>
    <t>BE-BCE_KBO-0418766123-PROG2017-2021_SO16</t>
  </si>
  <si>
    <t>BE-BCE_KBO-0546740696-PG2017-2021_CD</t>
  </si>
  <si>
    <t>BE-BCE_KBO-0432235661-PROG2017-2021_OUTCOME_RDC_OS2</t>
  </si>
  <si>
    <t>BE-BCE_KBO-0422717486-PROG2017-2021_OS2-MDG</t>
  </si>
  <si>
    <t>BE-BCE_KBO-0418766123-PROG2017-2021_SO17</t>
  </si>
  <si>
    <t>BE-BCE_KBO-0546740696-PG2017-2021_RW</t>
  </si>
  <si>
    <t>BE-BCE_KBO-0432235661-PROG2017-2021_OUTCOME_RDC_OS4</t>
  </si>
  <si>
    <t>BE-BCE_KBO-0422717486-PROG2017-2021_OS1-TOG</t>
  </si>
  <si>
    <t>BE-BCE_KBO-0418766123-PROG2017-2021_SO8</t>
  </si>
  <si>
    <t>BE-BCE_KBO-0546740696-PG2017-2021_SN</t>
  </si>
  <si>
    <t>BE-BCE_KBO-0432235661-PROG2017-2021_OUTCOME_RDC_OS3</t>
  </si>
  <si>
    <t>BE-BCE_KBO-0422717486-PROG2017-2021_OS2-TOG</t>
  </si>
  <si>
    <t>BE-BCE_KBO-0418766123-PROG2017-2021_SO18</t>
  </si>
  <si>
    <t>BE-BCE_KBO-0546740696-PG2017-2021_VN</t>
  </si>
  <si>
    <t>BE-BCE_KBO-0432235661-PROG2017-2021_OUTCOME_RWANDA_OS1</t>
  </si>
  <si>
    <t>BE-BCE_KBO-0418766123-PROG2017-2021_SO19</t>
  </si>
  <si>
    <t>BE-BCE_KBO-0432235661-PROG2017-2021_OUTCOME_RWANDA_OS2</t>
  </si>
  <si>
    <t>BE-BCE_KBO-0418766123-PROG2017-2021_SO20</t>
  </si>
  <si>
    <t>BE-BCE_KBO-0432235661-PROG2017-2021_OUTCOME_RWANDA_OS3</t>
  </si>
  <si>
    <t>BE-BCE_KBO-0418766123-PROG2017-2021_SO21</t>
  </si>
  <si>
    <t>BE-BCE_KBO-0432235661-PROG2017-2021_OUTCOME_BENIN_OS1</t>
  </si>
  <si>
    <t>BE-BCE_KBO-0418766123-PROG2017-2021_SO22</t>
  </si>
  <si>
    <t>BE-BCE_KBO-0432235661-PROG2017-2021_OUTCOME_BENIN_OS2</t>
  </si>
  <si>
    <t>BE-BCE_KBO-0418766123-PROG2017-2021_SO23</t>
  </si>
  <si>
    <t>Desc-actor</t>
  </si>
  <si>
    <t>OSmetr</t>
  </si>
  <si>
    <t>CTRY</t>
  </si>
  <si>
    <t>Ctryshort</t>
  </si>
  <si>
    <t>actor2</t>
  </si>
  <si>
    <t>actorshort2</t>
  </si>
  <si>
    <t>compID</t>
  </si>
  <si>
    <t>ActID</t>
  </si>
  <si>
    <t>Uganda</t>
  </si>
  <si>
    <t>Indonesia</t>
  </si>
  <si>
    <t>N/A</t>
  </si>
  <si>
    <t>?</t>
  </si>
  <si>
    <t>vervangen?</t>
  </si>
  <si>
    <t>1154-1 - N/A - from P</t>
  </si>
  <si>
    <t>nvt</t>
  </si>
  <si>
    <t>1218-1 - N/A - from P</t>
  </si>
  <si>
    <t>1232-1 - N/A - from P</t>
  </si>
  <si>
    <t>1233-1 - N/A - from P</t>
  </si>
  <si>
    <t>1234-1 - N/A - from P</t>
  </si>
  <si>
    <t>L'exercice des libertés publiques fondamentales est un acquis dans la société congolaise, le programme vient y a apporter  de la méthode aux leaders des ONCSC, ce qui va permettre de mieux strucuturer les actions endogènes à l'avenir</t>
  </si>
  <si>
    <t xml:space="preserve">La Maison de la Laïcité de Kinshasa joue pleinement, et ce de manière durable dès 2022, son rôle de mise en synergie et de plateforme de promotion de la citoyenneté auprès de la société civile congolaise, à travers le renforcement de capacité et l’amélioration de la qualité des services rendus par 25 organisations non confessionnelles de la société civile (ONCSC) à 10 écoles publiques, 20 groupements citoyens, et la population de la Ville province de Kinshasa en termes de moyens d'éducation, de sensibilisation, de plaidoyer et de mobilisation citoyenne sur les droits civils et politiques de la population, tout particulièrement auprès des femmes, des enfants, et des personnes LGBTQI+. </t>
  </si>
  <si>
    <t xml:space="preserve">L’ensemble du Programme a été perturbé par le contexte de pandémie qui a obligé le partenaire MLK à modifier régulièrement le chronogramme et à réadapter ses stratégies. 
Le premier résultat attendu du Programme était « La MLK renforce ses capacités en termes de gestion et d’expertise socio-politique ». Ainsi, l’équipe de la MLK a bien été renforcée et de nouvelles personnes recrutées. Ce recrutement a parfois pris plus de temps qu’estimé et n’a pas permis d’entamer les activités aussi tôt que prévu. La comptabilité de la MLK a été reprise en main par une comptable et l’ensemble de l’équipe sensibilisé à la bonne tenue des comptes et des pièces justificatives. L’informatisation de la comptabilité a été initiée mais n’a pas encore tout à fait abouti. Enfin, un plan quinquennal a bien été rédigé, il doit encore être validé par les instances.
Le deuxième résultat portait sur le renforcement des ONCSC dans leurs actions auprès des publics cibles. Un centre de Planning Familial a bien ouvert à la MLK, une animatrice a été engagée à temps plein pour y mener des activités de sensibilisation auprès des ONCSC et mener avec ces dernières des actions auprès des publics scolaires et des quartiers de Kinshasa. Le Centre de Planning familial a pu produire notamment un « MANUEL PRATIQUE DU SENSIBILISATEUR SUR LA PLANIFICATION FAMILIALE ET LES SOINS COMPLETS D’AVORTEMENT CENTRE SUR LA FEMME ». Ce manuel, conçu de manière participative avec les ONCSC et en synergie avec le Programme national de la santé de la reproduction, est destiné à être utilisé par les ONCSC membres actives dans ce secteur. Le Programme a également permis au CPF d’acquérir du matériel didactique et pédagogique utile pour toutes les animations dans les prochaines années. Ce matériel est mis à la disposition des ONCSC. 
De plus, la MLK a mené, en synergie avec d’autres ONCSC membres, des activités en milieu scolaire, notamment sur la thématique de la colonisation/décolonisation, mais aussi sur la mise en place des gouvernements scolaires. Là encore, du matériel a pu être acquis qui profite à l’ensemble des ONCSC. Des formations et sensibilisations, échanges entre ONCSC, en ce compris MLK, ont permis de renforcer l’action sur le terrain.  
Le troisième résultat portait sur le renforcement de capacité des ONCSC en termes de gestion et d’analyse socio-politique. Les ONCSC ont pu bénéficier d’une série de formations, au sein de l’Université Citoyenne de la MLK, sur diverses thématiques. Le contexte covid a rendu compliquées ces réunions de groupes et la MLK n’a pas pu organiser le nombre de module de formation attendu. Des personnes ressources ont cependant été identifiée, pour des activités futures et pour des interventions directes avec des ONCSC demandeuses (p.ex. en comptabilité et fiscalité).  
Les ONCSC ont, comme prévu, pu capitaliser les infrastructures de la MLK et un nombre croissant d’organisations a investi les locaux et services. Un travail de reprise de contact auprès de toutes les ONCSC déjà membres et d’ONCSC non-membres a été entrepris permettant de renforcer l’implication dans les projets. Les équipements acquis dans le cadre du Programme ont permis de renforcer l’offre proposée aux ONCSC. Le déménagement/emménagement de la MLK dans ses nouveaux locaux a cependant causé une vacance de quelques mois dans l’offre proposée aux ONCSC. Ceci a pu être corrigé pour l’avenir grâce à l’occupation en fin d’année 2021, de nouveaux locaux mieux adaptés aux activités et offrant encore de meilleurs services au ONCSC. 
On a pu constater que les ONCSC ont mis en œuvre davantage de démocratie associative au sein de leurs structures ou en ont fait la promotion dans les organisations qu'elles encadrent.
La MLK a aussi accompagné les ONCSC dans des activités de plaidoyer vis à vis des autorités publiques, dans le domaine de l'enseignement public pour l'effectivité des mesures de la gratuite et les correctifs à y apporter. Des prises de position ont été exprimées en matière de consolidation de la démocratie, notamment sur l'implication des religieux dans la constitution de la Commission électorale et le respect du caractère laïc de l'Etat.
</t>
  </si>
  <si>
    <t xml:space="preserve"> Par rapport aux moyens investis le renforcement des ONCSC a été effectif, mais c'est la construction des dynamiques locales de participation citoyenne et de concertation entre acteurs qui n'a pas toujours atteint l'ampleur souhaitée. </t>
  </si>
  <si>
    <t xml:space="preserve">Le renforcement de la MLK et de son action en tant que plateforme de la société civile non confessionnelle s'est avéré pertinent, au regard, par exemple, des débats intenses autour de la responsabilité des religieux dans la désignation des dirigeants de la commission éléctorale indépendante ou encore de la situation des écoles conventionnées religieuses. L'importance pour les ONCSC de se rassembler, d'unir leurs forces face à la situation en RDC pour porter, faire connaitre et mettre en pratique les principes républicains, dont la laïcité et ses valeurs, semble plus que jamais essentielle.   </t>
  </si>
  <si>
    <t xml:space="preserve">Le budget a été utilisé à 97%. Si le chronogramme dû être corrigé, notamment en raison de la situation sanitaire, la très grande majorité des activités prévues, des investissements et des dépenses en personnel ont respecté le budget prévisionnel.  </t>
  </si>
  <si>
    <t xml:space="preserve">Les principes démoratiques et de bonne gouvernance diffusés lors des activités ont infusé et il est donc permis de croire qu'ils vont persister dans les OSC, les exercices d'analyse de contexte dans le cadre de l'observatoire et des rencontres citoyennes ont également dégagé une volonté d'appropriation de ces procédés et modes d'actions en vue de revendiquer les droits des citoyens , dont les serrvices sociaux de base. Les leaders sauront les reproduire et se regrouper pour les mettre colletivement en oeuvre. </t>
  </si>
  <si>
    <t xml:space="preserve"> Les ONCSC sont renforcées en bonne gestion, y compris appel de fonds, mais le contexte économique de crise endémique pourrait toutefois ne pas rendre aisée la mobilisation des ressources au  niveau local. Les investissements engagés et la mobilisation forte de partenaires en Belgique et en France permettent cependant à la MLK de se stabiliser et de maintenir son action avec les ONCSC. Ce court programme mis en oeuvre sur une période de 16 mois a jeté des bases importantes pour la poursuite des activités de la MLK et de ses partenaires. </t>
  </si>
  <si>
    <t xml:space="preserve">L'OS participe au CSC RDC et plus particulièrement à la Cible stratégique commune 7 "Renforcer la gouvernance à tous les niveaux politiques et améliorer le respect des droits humains et soutenir la mise en œuvre de la parité". En analysant l'implémentation du programme il est permis effectivement de déduire que l'OS concourt à l'atteinte du CSC. 
Ainsi, les résultats obtenus par le Programme ont renforcé la société civile congolaise, en particulier la société civile non confessionnelle, en matière de bonne gouvernance, de capacité de gestion, de démocratie interne. 
En ce qui concerne les droits humains, dans toutes leurs déclinaisons: civils et politiques, sociaux et économiques, ou encore culturels, la mise en œuvre des activités comme les Matinées sociales et laïques de l’Observatoire Citoyen de la Gouvernance et des Droits Sociaux et Economiques, ainsi que les Rencontres citoyennes permettent effectivement de passer en revue la situation du pays dans ce domaine et de formuler des revendications et propositions concrètes. 
Enfin, relativement à l'objectif de la parité homme-femme, le programme a mis un point d'honneur à veiller à cet équilibre lors du recrutement de l’équipe, ainsi que dans les autres structures et activités du programme, dont le comité de pilotage. Dans la mise en œuvre du Programme, une attention a été mise sur la nécessité de confier des responsabilités aux femmes et de diffuser les bonnes pratiques dans le domaine de la parité et du genre. De manière indirecte l'intervention, à travers notamment les activités décrites précédemment dans pour les autres scores, contribué aux cibles du CSC 1, 2, 3 et 4 dont de manière transversale les CSC 1 et 2 sur le genre et l'environnement.
</t>
  </si>
  <si>
    <t xml:space="preserve">Le cas particulier du Programme de 16 mois, retardé par rapport aux autres OSC, n’a pas permis de développer des synergies formelles. 
Cependant, par le caractère de plateforme de la MLK et ses relations fortes et de longue date avec des OSC belges et leurs partenaires congolais, diverses synergies ont pu être mise en œuvre. 
Les ONCSC ont été impliquées dans le fonctionnement du Comité de pilotage, un cadre participatif qui regroupe les ONCSC parties prenantes au programme. La structure même du programme a confié la responsabilité de différents pans spécifiques de son exécution à des ONCSC spécialisées dans les domaines correspondants. Ainsi la MLK a travaillé autant que possible en synergie avec ces ONCSC et leurs partenaires belges. 
La coordination du programme a aussi entretenu des synergies avec d'autres plateformes et coalitions aux thématiques connexes (éducation avec CONEPT, droits humains, santé, LGBT, santé sexuelle et reproductive, cadre de la société civile, etc).
</t>
  </si>
  <si>
    <t xml:space="preserve">L'approche de la mise en œuvre a tenu compte de critères sexospécifiques. Au niveau du renforcement de son équipe, la MLK a recruté 3/4 du personnel de sexe féminin dans le cadre du Programme. Cela n’a cependant pas été considéré comme un gage suffisant de l’attention portée à l’égalité de genre et une sensibilisation de l’équipe et des ONCSC sur cette thématique a &amp;été organisée. 
De la documentation sur ce sujet et du matériel pédagogique ont été acquis et mis à disposition des ONCSC. 
La MLK a veillé à respecter la parité dans le choix des participants et participantes aux activités. Une attention particulière doit encore être portée à la parité dans la recherche de personnes ressources, notamment pour les formations. 
La MLK a aussi relancé les activités du Centre de Planning Familial dont les bénéficiaires des activités étaient essentiellement des femmes. La MLK a tout de même veillé à ce que des hommes soient associés à ces activités, afin de ne pas renforcer les stéréotypes de genre sur le rôle des femmes et des hommes dans la famille et la gestion de la planification familiale. 
Enfin, la diversité de genre a aussi été prise en compte en associant les organisations LGBT aux activités.  
</t>
  </si>
  <si>
    <t>Les activités du programme n'ont pas été de nature à comporter d'incidence directe sur l'environnement.  Toutefois les ONCSC ont été formées notamment pour pouvoir revendiquer les droits des populations à la base notamment en matière d'environnement. Dans le cadre des Rencontres citoyennes les revendications formulées ont porté notamment sur l'assainissement de l'environnement, dont les modalités de l'exécution du programme urbain Kin-Bopeto avec ses lacunes en vue d'une meilleure implementataion dans l'interet de la population,</t>
  </si>
  <si>
    <t xml:space="preserve">Dans son ensemble, l’on peut estimer que l’objectif spécifique a pu être atteint. 
Les activités et sessions de formations organisées par la MLK ont permis de former plus de 200 personnes ressources sur les thématiques ciblées par le programme. Le niveau de maitrise de compétences par ces personnes ressources a été évalué positivement. Dans son ensemble, le Programme a permis à la MLK de renforcer sa place au sein de la société civile congolaise et en particulier de la société civile non confessionnelle. Ce très court Programme jette les fondations nécessaires pour renforcer l’action des ONCSC en faveur de la population de Kinshasa, dans les 5 prochaines années.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</si>
</sst>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 _€_-;\-* #,##0\ _€_-;_-* &quot;-&quot;\ _€_-;_-@_-"/>
    <numFmt numFmtId="44" formatCode="_-* #,##0.00\ &quot;€&quot;_-;\-* #,##0.00\ &quot;€&quot;_-;_-* &quot;-&quot;??\ &quot;€&quot;_-;_-@_-"/>
    <numFmt numFmtId="164" formatCode="dd/mm/yyyy\ "/>
    <numFmt numFmtId="165" formatCode="_-&quot;£&quot;* #,##0.00_-;\-&quot;£&quot;* #,##0.00_-;_-&quot;£&quot;* &quot;-&quot;??_-;_-@_-"/>
    <numFmt numFmtId="166" formatCode="_-&quot;€&quot;* #,##0.00_-;\-&quot;€&quot;* #,##0.00_-;_-&quot;€&quot;* &quot;-&quot;??_-;_-@_-"/>
    <numFmt numFmtId="167" formatCode="00000"/>
    <numFmt numFmtId="168" formatCode="_(* #,##0.00_);_(* \(#,##0.00\);_(* &quot;-&quot;??_);_(@_)"/>
    <numFmt numFmtId="169" formatCode="0.00_)"/>
  </numFmts>
  <fonts count="93" x14ac:knownFonts="1">
    <font>
      <sz val="11"/>
      <color theme="1"/>
      <name val="Calibri"/>
      <family val="2"/>
      <scheme val="minor"/>
    </font>
    <font>
      <sz val="10"/>
      <color theme="1"/>
      <name val="Arial"/>
      <family val="2"/>
    </font>
    <font>
      <sz val="10"/>
      <color theme="1"/>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0"/>
      <name val="Calibri"/>
      <family val="2"/>
      <scheme val="minor"/>
    </font>
    <font>
      <sz val="10"/>
      <name val="Arial"/>
      <family val="2"/>
    </font>
    <font>
      <b/>
      <sz val="11"/>
      <color indexed="8"/>
      <name val="Calibri"/>
      <family val="2"/>
    </font>
    <font>
      <sz val="11"/>
      <color indexed="8"/>
      <name val="Calibri"/>
      <family val="2"/>
    </font>
    <font>
      <b/>
      <sz val="11"/>
      <color indexed="8"/>
      <name val="Calibri"/>
      <family val="2"/>
    </font>
    <font>
      <sz val="11"/>
      <color rgb="FF9C0006"/>
      <name val="Calibri"/>
      <family val="2"/>
      <scheme val="minor"/>
    </font>
    <font>
      <b/>
      <sz val="11"/>
      <color indexed="52"/>
      <name val="Calibri"/>
      <family val="2"/>
    </font>
    <font>
      <b/>
      <sz val="11"/>
      <color rgb="FFFA7D00"/>
      <name val="Calibri"/>
      <family val="2"/>
      <scheme val="minor"/>
    </font>
    <font>
      <b/>
      <sz val="11"/>
      <color indexed="9"/>
      <name val="Calibri"/>
      <family val="2"/>
    </font>
    <font>
      <i/>
      <sz val="11"/>
      <color rgb="FF7F7F7F"/>
      <name val="Calibri"/>
      <family val="2"/>
      <scheme val="minor"/>
    </font>
    <font>
      <sz val="11"/>
      <color indexed="52"/>
      <name val="Calibri"/>
      <family val="2"/>
    </font>
    <font>
      <sz val="11"/>
      <color indexed="17"/>
      <name val="Calibri"/>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rgb="FFFA7D00"/>
      <name val="Calibri"/>
      <family val="2"/>
      <scheme val="minor"/>
    </font>
    <font>
      <sz val="11"/>
      <color indexed="60"/>
      <name val="Calibri"/>
      <family val="2"/>
    </font>
    <font>
      <sz val="11"/>
      <color rgb="FF9C6500"/>
      <name val="Calibri"/>
      <family val="2"/>
      <scheme val="minor"/>
    </font>
    <font>
      <sz val="10"/>
      <color indexed="8"/>
      <name val="Arial"/>
      <family val="2"/>
    </font>
    <font>
      <sz val="10"/>
      <name val="Arial"/>
      <family val="2"/>
    </font>
    <font>
      <sz val="11"/>
      <color indexed="20"/>
      <name val="Calibri"/>
      <family val="2"/>
    </font>
    <font>
      <b/>
      <sz val="11"/>
      <color rgb="FF3F3F3F"/>
      <name val="Calibri"/>
      <family val="2"/>
      <scheme val="minor"/>
    </font>
    <font>
      <b/>
      <sz val="18"/>
      <color indexed="56"/>
      <name val="Cambria"/>
      <family val="2"/>
    </font>
    <font>
      <b/>
      <sz val="11"/>
      <color indexed="63"/>
      <name val="Calibri"/>
      <family val="2"/>
    </font>
    <font>
      <i/>
      <sz val="11"/>
      <color indexed="23"/>
      <name val="Calibri"/>
      <family val="2"/>
    </font>
    <font>
      <sz val="11"/>
      <color indexed="10"/>
      <name val="Calibri"/>
      <family val="2"/>
    </font>
    <font>
      <b/>
      <sz val="10"/>
      <name val="Arial"/>
      <family val="2"/>
    </font>
    <font>
      <sz val="12"/>
      <name val="Times New Roman"/>
      <family val="1"/>
    </font>
    <font>
      <b/>
      <sz val="10"/>
      <color theme="1"/>
      <name val="Calibri"/>
      <family val="2"/>
      <scheme val="minor"/>
    </font>
    <font>
      <sz val="10"/>
      <color theme="1"/>
      <name val="Calibri"/>
      <family val="2"/>
      <scheme val="minor"/>
    </font>
    <font>
      <sz val="10"/>
      <color rgb="FFFF0000"/>
      <name val="Calibri"/>
      <family val="2"/>
      <scheme val="minor"/>
    </font>
    <font>
      <b/>
      <sz val="12"/>
      <color theme="1"/>
      <name val="Calibri"/>
      <family val="2"/>
      <scheme val="minor"/>
    </font>
    <font>
      <sz val="12"/>
      <color theme="1"/>
      <name val="Calibri"/>
      <family val="2"/>
      <scheme val="minor"/>
    </font>
    <font>
      <b/>
      <i/>
      <sz val="12"/>
      <color rgb="FF000000"/>
      <name val="Arial"/>
      <family val="2"/>
    </font>
    <font>
      <b/>
      <sz val="9"/>
      <color theme="1"/>
      <name val="Arial"/>
      <family val="2"/>
    </font>
    <font>
      <b/>
      <sz val="12"/>
      <color rgb="FF000000"/>
      <name val="Arial"/>
      <family val="2"/>
    </font>
    <font>
      <b/>
      <sz val="9"/>
      <color rgb="FF000000"/>
      <name val="Arial"/>
      <family val="2"/>
    </font>
    <font>
      <sz val="9"/>
      <color rgb="FF000000"/>
      <name val="Arial"/>
      <family val="2"/>
    </font>
    <font>
      <b/>
      <sz val="9"/>
      <color rgb="FF000000"/>
      <name val="Calibri"/>
      <family val="2"/>
      <scheme val="minor"/>
    </font>
    <font>
      <sz val="9"/>
      <color theme="1"/>
      <name val="Calibri"/>
      <family val="2"/>
      <scheme val="minor"/>
    </font>
    <font>
      <sz val="9"/>
      <color rgb="FF000000"/>
      <name val="Calibri"/>
      <family val="2"/>
      <scheme val="minor"/>
    </font>
    <font>
      <i/>
      <sz val="9"/>
      <color rgb="FF000000"/>
      <name val="Calibri"/>
      <family val="2"/>
      <scheme val="minor"/>
    </font>
    <font>
      <sz val="12"/>
      <color rgb="FF212020"/>
      <name val="Arial Unicode MS"/>
      <family val="2"/>
    </font>
    <font>
      <b/>
      <sz val="9"/>
      <color rgb="FFFF0000"/>
      <name val="Arial"/>
      <family val="2"/>
    </font>
    <font>
      <b/>
      <sz val="9"/>
      <name val="Arial"/>
      <family val="2"/>
    </font>
    <font>
      <b/>
      <sz val="11"/>
      <color theme="1"/>
      <name val="Arial"/>
      <family val="2"/>
    </font>
    <font>
      <b/>
      <sz val="11"/>
      <color indexed="8"/>
      <name val="Arial"/>
      <family val="2"/>
    </font>
    <font>
      <sz val="9"/>
      <name val="Arial"/>
      <family val="2"/>
    </font>
    <font>
      <b/>
      <sz val="14"/>
      <color theme="1"/>
      <name val="Calibri"/>
      <family val="2"/>
      <scheme val="minor"/>
    </font>
    <font>
      <b/>
      <u/>
      <sz val="11"/>
      <color theme="1"/>
      <name val="Calibri"/>
      <family val="2"/>
      <scheme val="minor"/>
    </font>
    <font>
      <u/>
      <sz val="11"/>
      <color theme="1"/>
      <name val="Calibri"/>
      <family val="2"/>
      <scheme val="minor"/>
    </font>
    <font>
      <i/>
      <sz val="11"/>
      <color theme="1"/>
      <name val="Calibri"/>
      <family val="2"/>
      <scheme val="minor"/>
    </font>
    <font>
      <sz val="7"/>
      <color theme="1"/>
      <name val="Times New Roman"/>
      <family val="1"/>
    </font>
    <font>
      <i/>
      <sz val="9"/>
      <color theme="1"/>
      <name val="Calibri"/>
      <family val="2"/>
      <scheme val="minor"/>
    </font>
    <font>
      <b/>
      <sz val="11"/>
      <name val="Calibri"/>
      <family val="2"/>
      <scheme val="minor"/>
    </font>
    <font>
      <sz val="11"/>
      <color indexed="9"/>
      <name val="Calibri"/>
      <family val="2"/>
    </font>
    <font>
      <sz val="11"/>
      <color rgb="FF000000"/>
      <name val="Calibri"/>
      <family val="2"/>
    </font>
    <font>
      <sz val="12"/>
      <name val="Helv"/>
    </font>
    <font>
      <sz val="8"/>
      <color theme="1"/>
      <name val="Verdana"/>
      <family val="2"/>
    </font>
    <font>
      <sz val="12"/>
      <name val="Calibri"/>
      <family val="2"/>
      <scheme val="minor"/>
    </font>
    <font>
      <sz val="12"/>
      <color rgb="FF000000"/>
      <name val="Calibri"/>
      <family val="2"/>
      <scheme val="minor"/>
    </font>
    <font>
      <b/>
      <sz val="12"/>
      <name val="Calibri"/>
      <family val="2"/>
      <scheme val="minor"/>
    </font>
  </fonts>
  <fills count="65">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theme="0" tint="-0.14996795556505021"/>
        <bgColor indexed="64"/>
      </patternFill>
    </fill>
    <fill>
      <patternFill patternType="solid">
        <fgColor rgb="FFD9D9D9"/>
        <bgColor indexed="64"/>
      </patternFill>
    </fill>
    <fill>
      <patternFill patternType="solid">
        <fgColor theme="0"/>
        <bgColor indexed="64"/>
      </patternFill>
    </fill>
    <fill>
      <patternFill patternType="solid">
        <fgColor rgb="FFCCFFFF"/>
        <bgColor indexed="64"/>
      </patternFill>
    </fill>
    <fill>
      <patternFill patternType="solid">
        <fgColor rgb="FF99CCFF"/>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auto="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240">
    <xf numFmtId="0" fontId="0" fillId="0" borderId="0"/>
    <xf numFmtId="0" fontId="25" fillId="0" borderId="0" applyAlignment="0"/>
    <xf numFmtId="0" fontId="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7"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7"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7"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7"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7"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3" fillId="17" borderId="0" applyNumberFormat="0" applyBorder="0" applyAlignment="0" applyProtection="0"/>
    <xf numFmtId="0" fontId="24" fillId="17" borderId="0" applyNumberFormat="0" applyBorder="0" applyAlignment="0" applyProtection="0"/>
    <xf numFmtId="0" fontId="23" fillId="21" borderId="0" applyNumberFormat="0" applyBorder="0" applyAlignment="0" applyProtection="0"/>
    <xf numFmtId="0" fontId="24" fillId="21" borderId="0" applyNumberFormat="0" applyBorder="0" applyAlignment="0" applyProtection="0"/>
    <xf numFmtId="0" fontId="23" fillId="25" borderId="0" applyNumberFormat="0" applyBorder="0" applyAlignment="0" applyProtection="0"/>
    <xf numFmtId="0" fontId="24" fillId="25" borderId="0" applyNumberFormat="0" applyBorder="0" applyAlignment="0" applyProtection="0"/>
    <xf numFmtId="0" fontId="23" fillId="29" borderId="0" applyNumberFormat="0" applyBorder="0" applyAlignment="0" applyProtection="0"/>
    <xf numFmtId="0" fontId="24" fillId="29" borderId="0" applyNumberFormat="0" applyBorder="0" applyAlignment="0" applyProtection="0"/>
    <xf numFmtId="0" fontId="23" fillId="33" borderId="0" applyNumberFormat="0" applyBorder="0" applyAlignment="0" applyProtection="0"/>
    <xf numFmtId="0" fontId="24" fillId="33" borderId="0" applyNumberFormat="0" applyBorder="0" applyAlignment="0" applyProtection="0"/>
    <xf numFmtId="0" fontId="23" fillId="37" borderId="0" applyNumberFormat="0" applyBorder="0" applyAlignment="0" applyProtection="0"/>
    <xf numFmtId="0" fontId="24" fillId="37" borderId="0" applyNumberFormat="0" applyBorder="0" applyAlignment="0" applyProtection="0"/>
    <xf numFmtId="0" fontId="23" fillId="14" borderId="0" applyNumberFormat="0" applyBorder="0" applyAlignment="0" applyProtection="0"/>
    <xf numFmtId="0" fontId="24" fillId="14" borderId="0" applyNumberFormat="0" applyBorder="0" applyAlignment="0" applyProtection="0"/>
    <xf numFmtId="0" fontId="23" fillId="18" borderId="0" applyNumberFormat="0" applyBorder="0" applyAlignment="0" applyProtection="0"/>
    <xf numFmtId="0" fontId="24" fillId="18" borderId="0" applyNumberFormat="0" applyBorder="0" applyAlignment="0" applyProtection="0"/>
    <xf numFmtId="0" fontId="23" fillId="22" borderId="0" applyNumberFormat="0" applyBorder="0" applyAlignment="0" applyProtection="0"/>
    <xf numFmtId="0" fontId="24" fillId="22" borderId="0" applyNumberFormat="0" applyBorder="0" applyAlignment="0" applyProtection="0"/>
    <xf numFmtId="0" fontId="23" fillId="26" borderId="0" applyNumberFormat="0" applyBorder="0" applyAlignment="0" applyProtection="0"/>
    <xf numFmtId="0" fontId="24" fillId="26" borderId="0" applyNumberFormat="0" applyBorder="0" applyAlignment="0" applyProtection="0"/>
    <xf numFmtId="0" fontId="23" fillId="30" borderId="0" applyNumberFormat="0" applyBorder="0" applyAlignment="0" applyProtection="0"/>
    <xf numFmtId="0" fontId="24" fillId="30" borderId="0" applyNumberFormat="0" applyBorder="0" applyAlignment="0" applyProtection="0"/>
    <xf numFmtId="0" fontId="23" fillId="34" borderId="0" applyNumberFormat="0" applyBorder="0" applyAlignment="0" applyProtection="0"/>
    <xf numFmtId="0" fontId="24" fillId="34" borderId="0" applyNumberFormat="0" applyBorder="0" applyAlignment="0" applyProtection="0"/>
    <xf numFmtId="0" fontId="13" fillId="8" borderId="0" applyNumberFormat="0" applyBorder="0" applyAlignment="0" applyProtection="0"/>
    <xf numFmtId="0" fontId="29" fillId="8" borderId="0" applyNumberFormat="0" applyBorder="0" applyAlignment="0" applyProtection="0"/>
    <xf numFmtId="0" fontId="30" fillId="38" borderId="17" applyNumberFormat="0" applyAlignment="0" applyProtection="0"/>
    <xf numFmtId="0" fontId="17" fillId="11" borderId="11" applyNumberFormat="0" applyAlignment="0" applyProtection="0"/>
    <xf numFmtId="0" fontId="31" fillId="11" borderId="11" applyNumberFormat="0" applyAlignment="0" applyProtection="0"/>
    <xf numFmtId="0" fontId="19" fillId="12" borderId="14" applyNumberFormat="0" applyAlignment="0" applyProtection="0"/>
    <xf numFmtId="0" fontId="3" fillId="12" borderId="14" applyNumberFormat="0" applyAlignment="0" applyProtection="0"/>
    <xf numFmtId="0" fontId="32" fillId="39" borderId="18" applyNumberFormat="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34" fillId="0" borderId="19" applyNumberFormat="0" applyFill="0" applyAlignment="0" applyProtection="0"/>
    <xf numFmtId="0" fontId="35" fillId="40" borderId="0" applyNumberFormat="0" applyBorder="0" applyAlignment="0" applyProtection="0"/>
    <xf numFmtId="0" fontId="12" fillId="7" borderId="0" applyNumberFormat="0" applyBorder="0" applyAlignment="0" applyProtection="0"/>
    <xf numFmtId="0" fontId="36" fillId="7" borderId="0" applyNumberFormat="0" applyBorder="0" applyAlignment="0" applyProtection="0"/>
    <xf numFmtId="0" fontId="9" fillId="0" borderId="8" applyNumberFormat="0" applyFill="0" applyAlignment="0" applyProtection="0"/>
    <xf numFmtId="0" fontId="37" fillId="0" borderId="8" applyNumberFormat="0" applyFill="0" applyAlignment="0" applyProtection="0"/>
    <xf numFmtId="0" fontId="10" fillId="0" borderId="9" applyNumberFormat="0" applyFill="0" applyAlignment="0" applyProtection="0"/>
    <xf numFmtId="0" fontId="38" fillId="0" borderId="9" applyNumberFormat="0" applyFill="0" applyAlignment="0" applyProtection="0"/>
    <xf numFmtId="0" fontId="11" fillId="0" borderId="10" applyNumberFormat="0" applyFill="0" applyAlignment="0" applyProtection="0"/>
    <xf numFmtId="0" fontId="39" fillId="0" borderId="10"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15" fillId="10" borderId="11" applyNumberFormat="0" applyAlignment="0" applyProtection="0"/>
    <xf numFmtId="0" fontId="41" fillId="10" borderId="11" applyNumberFormat="0" applyAlignment="0" applyProtection="0"/>
    <xf numFmtId="0" fontId="42" fillId="41" borderId="17" applyNumberFormat="0" applyAlignment="0" applyProtection="0"/>
    <xf numFmtId="0" fontId="43" fillId="0" borderId="20" applyNumberFormat="0" applyFill="0" applyAlignment="0" applyProtection="0"/>
    <xf numFmtId="0" fontId="44" fillId="0" borderId="21" applyNumberFormat="0" applyFill="0" applyAlignment="0" applyProtection="0"/>
    <xf numFmtId="0" fontId="45" fillId="0" borderId="22" applyNumberFormat="0" applyFill="0" applyAlignment="0" applyProtection="0"/>
    <xf numFmtId="0" fontId="45" fillId="0" borderId="0" applyNumberFormat="0" applyFill="0" applyBorder="0" applyAlignment="0" applyProtection="0"/>
    <xf numFmtId="0" fontId="18" fillId="0" borderId="13" applyNumberFormat="0" applyFill="0" applyAlignment="0" applyProtection="0"/>
    <xf numFmtId="0" fontId="46" fillId="0" borderId="13" applyNumberFormat="0" applyFill="0" applyAlignment="0" applyProtection="0"/>
    <xf numFmtId="0" fontId="47" fillId="42" borderId="0" applyNumberFormat="0" applyBorder="0" applyAlignment="0" applyProtection="0"/>
    <xf numFmtId="0" fontId="14" fillId="9" borderId="0" applyNumberFormat="0" applyBorder="0" applyAlignment="0" applyProtection="0"/>
    <xf numFmtId="0" fontId="48" fillId="9" borderId="0" applyNumberFormat="0" applyBorder="0" applyAlignment="0" applyProtection="0"/>
    <xf numFmtId="0" fontId="2" fillId="0" borderId="0"/>
    <xf numFmtId="0" fontId="49" fillId="0" borderId="0"/>
    <xf numFmtId="0" fontId="2" fillId="0" borderId="0"/>
    <xf numFmtId="0" fontId="50" fillId="0" borderId="0"/>
    <xf numFmtId="0" fontId="2" fillId="0" borderId="0"/>
    <xf numFmtId="0" fontId="7" fillId="0" borderId="0"/>
    <xf numFmtId="0" fontId="2" fillId="0" borderId="0"/>
    <xf numFmtId="0" fontId="50" fillId="0" borderId="0" applyAlignment="0"/>
    <xf numFmtId="0" fontId="2" fillId="13" borderId="15" applyNumberFormat="0" applyFont="0" applyAlignment="0" applyProtection="0"/>
    <xf numFmtId="0" fontId="2" fillId="13" borderId="15" applyNumberFormat="0" applyFont="0" applyAlignment="0" applyProtection="0"/>
    <xf numFmtId="0" fontId="2" fillId="13" borderId="15" applyNumberFormat="0" applyFont="0" applyAlignment="0" applyProtection="0"/>
    <xf numFmtId="0" fontId="2" fillId="13" borderId="15" applyNumberFormat="0" applyFont="0" applyAlignment="0" applyProtection="0"/>
    <xf numFmtId="0" fontId="7" fillId="13" borderId="15" applyNumberFormat="0" applyFont="0" applyAlignment="0" applyProtection="0"/>
    <xf numFmtId="0" fontId="2" fillId="13" borderId="15" applyNumberFormat="0" applyFont="0" applyAlignment="0" applyProtection="0"/>
    <xf numFmtId="0" fontId="2" fillId="13" borderId="15" applyNumberFormat="0" applyFont="0" applyAlignment="0" applyProtection="0"/>
    <xf numFmtId="0" fontId="50" fillId="43" borderId="23" applyNumberFormat="0" applyFont="0" applyAlignment="0" applyProtection="0"/>
    <xf numFmtId="0" fontId="51" fillId="44" borderId="0" applyNumberFormat="0" applyBorder="0" applyAlignment="0" applyProtection="0"/>
    <xf numFmtId="0" fontId="16" fillId="11" borderId="12" applyNumberFormat="0" applyAlignment="0" applyProtection="0"/>
    <xf numFmtId="0" fontId="52" fillId="11" borderId="12" applyNumberFormat="0" applyAlignment="0" applyProtection="0"/>
    <xf numFmtId="9" fontId="49" fillId="0" borderId="0"/>
    <xf numFmtId="0" fontId="50" fillId="0" borderId="0"/>
    <xf numFmtId="0" fontId="53" fillId="0" borderId="0" applyNumberFormat="0" applyFill="0" applyBorder="0" applyAlignment="0" applyProtection="0"/>
    <xf numFmtId="0" fontId="8" fillId="0" borderId="0" applyNumberFormat="0" applyFill="0" applyBorder="0" applyAlignment="0" applyProtection="0"/>
    <xf numFmtId="0" fontId="28" fillId="0" borderId="24" applyNumberFormat="0" applyFill="0" applyAlignment="0" applyProtection="0"/>
    <xf numFmtId="0" fontId="22" fillId="0" borderId="16" applyNumberFormat="0" applyFill="0" applyAlignment="0" applyProtection="0"/>
    <xf numFmtId="0" fontId="5" fillId="0" borderId="16" applyNumberFormat="0" applyFill="0" applyAlignment="0" applyProtection="0"/>
    <xf numFmtId="0" fontId="54" fillId="38" borderId="2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50" fillId="0" borderId="0"/>
    <xf numFmtId="165" fontId="50" fillId="0" borderId="0" applyFont="0" applyFill="0" applyBorder="0" applyAlignment="0" applyProtection="0"/>
    <xf numFmtId="166" fontId="50" fillId="0" borderId="0" applyFont="0" applyFill="0" applyBorder="0" applyAlignment="0" applyProtection="0"/>
    <xf numFmtId="41"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0" fontId="1" fillId="0" borderId="0"/>
    <xf numFmtId="0" fontId="27" fillId="54" borderId="0" applyNumberFormat="0" applyBorder="0" applyAlignment="0" applyProtection="0"/>
    <xf numFmtId="0" fontId="27" fillId="44" borderId="0" applyNumberFormat="0" applyBorder="0" applyAlignment="0" applyProtection="0"/>
    <xf numFmtId="0" fontId="27" fillId="40"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41"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7" fillId="59" borderId="0" applyNumberFormat="0" applyBorder="0" applyAlignment="0" applyProtection="0"/>
    <xf numFmtId="0" fontId="27" fillId="55"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86" fillId="61" borderId="0" applyNumberFormat="0" applyBorder="0" applyAlignment="0" applyProtection="0"/>
    <xf numFmtId="0" fontId="86" fillId="58" borderId="0" applyNumberFormat="0" applyBorder="0" applyAlignment="0" applyProtection="0"/>
    <xf numFmtId="0" fontId="86" fillId="59" borderId="0" applyNumberFormat="0" applyBorder="0" applyAlignment="0" applyProtection="0"/>
    <xf numFmtId="0" fontId="86" fillId="62" borderId="0" applyNumberFormat="0" applyBorder="0" applyAlignment="0" applyProtection="0"/>
    <xf numFmtId="0" fontId="86" fillId="63" borderId="0" applyNumberFormat="0" applyBorder="0" applyAlignment="0" applyProtection="0"/>
    <xf numFmtId="0" fontId="86" fillId="64" borderId="0" applyNumberFormat="0" applyBorder="0" applyAlignment="0" applyProtection="0"/>
    <xf numFmtId="0" fontId="56" fillId="0" borderId="0" applyNumberFormat="0" applyFill="0" applyBorder="0" applyAlignment="0" applyProtection="0"/>
    <xf numFmtId="0" fontId="30" fillId="38" borderId="17" applyNumberFormat="0" applyAlignment="0" applyProtection="0"/>
    <xf numFmtId="0" fontId="34" fillId="0" borderId="19" applyNumberFormat="0" applyFill="0" applyAlignment="0" applyProtection="0"/>
    <xf numFmtId="168" fontId="25" fillId="0" borderId="0" applyFont="0" applyFill="0" applyBorder="0" applyAlignment="0" applyProtection="0"/>
    <xf numFmtId="168" fontId="25" fillId="0" borderId="0" applyFont="0" applyFill="0" applyBorder="0" applyAlignment="0" applyProtection="0"/>
    <xf numFmtId="0" fontId="25" fillId="43" borderId="23" applyNumberFormat="0" applyFont="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44" fontId="49"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44" fontId="49"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44" fontId="49"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0" fontId="42" fillId="41" borderId="17" applyNumberFormat="0" applyAlignment="0" applyProtection="0"/>
    <xf numFmtId="0" fontId="51" fillId="44" borderId="0" applyNumberFormat="0" applyBorder="0" applyAlignment="0" applyProtection="0"/>
    <xf numFmtId="0" fontId="47" fillId="4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Alignment="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9" fillId="0" borderId="0"/>
    <xf numFmtId="0" fontId="49" fillId="0" borderId="0"/>
    <xf numFmtId="0" fontId="4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9" fontId="88" fillId="0" borderId="0"/>
    <xf numFmtId="0" fontId="49" fillId="0" borderId="0"/>
    <xf numFmtId="0" fontId="49" fillId="0" borderId="0"/>
    <xf numFmtId="0" fontId="49" fillId="0" borderId="0"/>
    <xf numFmtId="169"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9"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13" borderId="15" applyNumberFormat="0" applyFont="0" applyAlignment="0" applyProtection="0"/>
    <xf numFmtId="0" fontId="1" fillId="13" borderId="15" applyNumberFormat="0" applyFont="0" applyAlignment="0" applyProtection="0"/>
    <xf numFmtId="9" fontId="27" fillId="0" borderId="0" applyFont="0" applyFill="0" applyBorder="0" applyAlignment="0" applyProtection="0"/>
    <xf numFmtId="0" fontId="35" fillId="40" borderId="0" applyNumberFormat="0" applyBorder="0" applyAlignment="0" applyProtection="0"/>
    <xf numFmtId="0" fontId="54" fillId="38" borderId="25" applyNumberFormat="0" applyAlignment="0" applyProtection="0"/>
    <xf numFmtId="0" fontId="25" fillId="0" borderId="0"/>
    <xf numFmtId="0" fontId="55" fillId="0" borderId="0" applyNumberFormat="0" applyFill="0" applyBorder="0" applyAlignment="0" applyProtection="0"/>
    <xf numFmtId="0" fontId="53" fillId="0" borderId="0" applyNumberFormat="0" applyFill="0" applyBorder="0" applyAlignment="0" applyProtection="0"/>
    <xf numFmtId="0" fontId="43" fillId="0" borderId="20" applyNumberFormat="0" applyFill="0" applyAlignment="0" applyProtection="0"/>
    <xf numFmtId="0" fontId="44" fillId="0" borderId="21" applyNumberFormat="0" applyFill="0" applyAlignment="0" applyProtection="0"/>
    <xf numFmtId="0" fontId="45" fillId="0" borderId="22" applyNumberFormat="0" applyFill="0" applyAlignment="0" applyProtection="0"/>
    <xf numFmtId="0" fontId="45" fillId="0" borderId="0" applyNumberFormat="0" applyFill="0" applyBorder="0" applyAlignment="0" applyProtection="0"/>
    <xf numFmtId="0" fontId="32" fillId="39" borderId="18" applyNumberFormat="0" applyAlignment="0" applyProtection="0"/>
  </cellStyleXfs>
  <cellXfs count="164">
    <xf numFmtId="0" fontId="0" fillId="0" borderId="0" xfId="0"/>
    <xf numFmtId="0" fontId="5" fillId="0" borderId="0" xfId="0" applyFont="1"/>
    <xf numFmtId="0" fontId="4" fillId="0" borderId="0" xfId="0" applyFont="1"/>
    <xf numFmtId="0" fontId="0" fillId="2" borderId="6" xfId="0" applyFont="1" applyFill="1" applyBorder="1" applyAlignment="1">
      <alignment horizontal="left"/>
    </xf>
    <xf numFmtId="0" fontId="0" fillId="3" borderId="6" xfId="0" applyFont="1" applyFill="1" applyBorder="1" applyAlignment="1">
      <alignment horizontal="left"/>
    </xf>
    <xf numFmtId="0" fontId="0" fillId="2" borderId="6" xfId="0" applyNumberFormat="1" applyFont="1" applyFill="1" applyBorder="1" applyAlignment="1">
      <alignment horizontal="left"/>
    </xf>
    <xf numFmtId="0" fontId="0" fillId="4" borderId="6" xfId="0" applyFont="1" applyFill="1" applyBorder="1" applyAlignment="1">
      <alignment horizontal="left"/>
    </xf>
    <xf numFmtId="0" fontId="6" fillId="2" borderId="6" xfId="0" applyFont="1" applyFill="1" applyBorder="1" applyAlignment="1">
      <alignment horizontal="left"/>
    </xf>
    <xf numFmtId="0" fontId="6" fillId="4" borderId="6" xfId="0" applyFont="1" applyFill="1" applyBorder="1" applyAlignment="1">
      <alignment horizontal="left"/>
    </xf>
    <xf numFmtId="0" fontId="0" fillId="2" borderId="4" xfId="0" applyFont="1" applyFill="1" applyBorder="1" applyAlignment="1">
      <alignment horizontal="left"/>
    </xf>
    <xf numFmtId="0" fontId="0" fillId="5" borderId="0" xfId="0" applyFill="1"/>
    <xf numFmtId="0" fontId="0" fillId="0" borderId="0" xfId="0" applyFill="1"/>
    <xf numFmtId="49" fontId="26" fillId="0" borderId="0" xfId="1" applyNumberFormat="1" applyFont="1" applyFill="1" applyAlignment="1"/>
    <xf numFmtId="0" fontId="25" fillId="0" borderId="0" xfId="1" applyAlignment="1"/>
    <xf numFmtId="3" fontId="27" fillId="0" borderId="0" xfId="1" applyNumberFormat="1" applyFont="1" applyAlignment="1"/>
    <xf numFmtId="49" fontId="27" fillId="0" borderId="0" xfId="1" applyNumberFormat="1" applyFont="1" applyAlignment="1"/>
    <xf numFmtId="164" fontId="27" fillId="0" borderId="0" xfId="1" applyNumberFormat="1" applyFont="1" applyAlignment="1"/>
    <xf numFmtId="0" fontId="27" fillId="0" borderId="0" xfId="1" applyNumberFormat="1" applyFont="1" applyAlignment="1"/>
    <xf numFmtId="0" fontId="0" fillId="0" borderId="0" xfId="0" applyNumberFormat="1"/>
    <xf numFmtId="0" fontId="57" fillId="0" borderId="0" xfId="149" applyFont="1"/>
    <xf numFmtId="0" fontId="57" fillId="45" borderId="0" xfId="149" applyFont="1" applyFill="1"/>
    <xf numFmtId="0" fontId="57" fillId="0" borderId="0" xfId="149" applyFont="1" applyFill="1"/>
    <xf numFmtId="0" fontId="50" fillId="0" borderId="0" xfId="149"/>
    <xf numFmtId="0" fontId="50" fillId="0" borderId="0" xfId="149" applyBorder="1"/>
    <xf numFmtId="0" fontId="50" fillId="0" borderId="0" xfId="149" applyFont="1"/>
    <xf numFmtId="0" fontId="50" fillId="45" borderId="0" xfId="149" applyFill="1"/>
    <xf numFmtId="0" fontId="50" fillId="0" borderId="0" xfId="149" applyFill="1"/>
    <xf numFmtId="0" fontId="50" fillId="46" borderId="0" xfId="149" applyFill="1"/>
    <xf numFmtId="0" fontId="50" fillId="0" borderId="0" xfId="177" applyFill="1"/>
    <xf numFmtId="0" fontId="50" fillId="0" borderId="0" xfId="177"/>
    <xf numFmtId="0" fontId="50" fillId="0" borderId="0" xfId="177" applyFont="1" applyFill="1"/>
    <xf numFmtId="0" fontId="50" fillId="0" borderId="0" xfId="177" applyFont="1"/>
    <xf numFmtId="22" fontId="50" fillId="46" borderId="0" xfId="149" applyNumberFormat="1" applyFill="1"/>
    <xf numFmtId="0" fontId="50" fillId="46" borderId="0" xfId="149" applyNumberFormat="1" applyFill="1"/>
    <xf numFmtId="0" fontId="50" fillId="46" borderId="0" xfId="177" applyFill="1"/>
    <xf numFmtId="0" fontId="58" fillId="0" borderId="0" xfId="149" applyFont="1" applyAlignment="1">
      <alignment vertical="center"/>
    </xf>
    <xf numFmtId="0" fontId="50" fillId="47" borderId="0" xfId="149" applyFill="1"/>
    <xf numFmtId="0" fontId="59" fillId="0" borderId="0" xfId="0" applyFont="1" applyAlignment="1">
      <alignment horizontal="left" vertical="top" wrapText="1"/>
    </xf>
    <xf numFmtId="0" fontId="60" fillId="0" borderId="0" xfId="0" applyFont="1" applyAlignment="1">
      <alignment horizontal="left" vertical="top" wrapText="1"/>
    </xf>
    <xf numFmtId="0" fontId="60" fillId="0" borderId="0" xfId="0" applyFont="1" applyAlignment="1">
      <alignment horizontal="left" vertical="top"/>
    </xf>
    <xf numFmtId="0" fontId="60" fillId="6" borderId="0" xfId="0" applyFont="1" applyFill="1" applyAlignment="1">
      <alignment horizontal="left" vertical="top"/>
    </xf>
    <xf numFmtId="0" fontId="60" fillId="2" borderId="0" xfId="0" applyFont="1" applyFill="1" applyAlignment="1">
      <alignment horizontal="left" vertical="top"/>
    </xf>
    <xf numFmtId="0" fontId="60" fillId="0" borderId="0" xfId="0" applyFont="1" applyFill="1" applyAlignment="1">
      <alignment horizontal="left" vertical="top" wrapText="1"/>
    </xf>
    <xf numFmtId="0" fontId="60" fillId="0" borderId="0" xfId="0" applyNumberFormat="1" applyFont="1" applyAlignment="1">
      <alignment horizontal="left" vertical="top"/>
    </xf>
    <xf numFmtId="0" fontId="0" fillId="0" borderId="0" xfId="0" applyAlignment="1" applyProtection="1">
      <alignment vertical="center"/>
      <protection locked="0"/>
    </xf>
    <xf numFmtId="0" fontId="0" fillId="0" borderId="0" xfId="0" applyProtection="1">
      <protection locked="0"/>
    </xf>
    <xf numFmtId="0" fontId="50" fillId="46" borderId="0" xfId="177" applyNumberFormat="1" applyFill="1"/>
    <xf numFmtId="0" fontId="50" fillId="0" borderId="0" xfId="149" applyNumberFormat="1" applyFill="1"/>
    <xf numFmtId="0" fontId="50" fillId="0" borderId="0" xfId="177" applyNumberFormat="1" applyFill="1"/>
    <xf numFmtId="0" fontId="57" fillId="0" borderId="0" xfId="0" applyFont="1" applyFill="1"/>
    <xf numFmtId="0" fontId="25" fillId="0" borderId="0" xfId="0" applyNumberFormat="1" applyFont="1" applyFill="1" applyBorder="1" applyAlignment="1" applyProtection="1"/>
    <xf numFmtId="0" fontId="57" fillId="0" borderId="0" xfId="0" applyNumberFormat="1" applyFont="1" applyFill="1" applyBorder="1" applyAlignment="1" applyProtection="1"/>
    <xf numFmtId="0" fontId="57" fillId="45" borderId="0" xfId="0" applyNumberFormat="1" applyFont="1" applyFill="1" applyBorder="1" applyAlignment="1" applyProtection="1"/>
    <xf numFmtId="0" fontId="57" fillId="0" borderId="0" xfId="0" applyFont="1" applyFill="1" applyBorder="1" applyAlignment="1" applyProtection="1"/>
    <xf numFmtId="0" fontId="0" fillId="0" borderId="1" xfId="0" applyBorder="1" applyAlignment="1">
      <alignment horizontal="justify" vertical="center" wrapText="1"/>
    </xf>
    <xf numFmtId="0" fontId="0" fillId="0" borderId="3" xfId="0" applyBorder="1" applyAlignment="1">
      <alignment horizontal="justify" vertical="center" wrapText="1"/>
    </xf>
    <xf numFmtId="0" fontId="0" fillId="2" borderId="34" xfId="0" applyFill="1" applyBorder="1" applyAlignment="1">
      <alignment horizontal="justify" vertical="center" wrapText="1"/>
    </xf>
    <xf numFmtId="0" fontId="0" fillId="0" borderId="33" xfId="0" applyBorder="1" applyAlignment="1">
      <alignment horizontal="justify" vertical="center" wrapText="1"/>
    </xf>
    <xf numFmtId="0" fontId="0" fillId="47" borderId="34" xfId="0" applyFill="1" applyBorder="1" applyAlignment="1">
      <alignment horizontal="justify" vertical="center" wrapText="1"/>
    </xf>
    <xf numFmtId="0" fontId="0" fillId="3" borderId="34" xfId="0" applyFill="1" applyBorder="1" applyAlignment="1">
      <alignment horizontal="justify" vertical="center" wrapText="1"/>
    </xf>
    <xf numFmtId="0" fontId="0" fillId="48" borderId="34" xfId="0" applyFill="1" applyBorder="1" applyAlignment="1">
      <alignment horizontal="justify" vertical="center" wrapText="1"/>
    </xf>
    <xf numFmtId="0" fontId="64" fillId="49" borderId="2" xfId="0" applyFont="1" applyFill="1" applyBorder="1" applyAlignment="1" applyProtection="1">
      <alignment horizontal="justify" vertical="center" wrapText="1"/>
    </xf>
    <xf numFmtId="0" fontId="64" fillId="0" borderId="2" xfId="0" applyFont="1" applyFill="1" applyBorder="1" applyAlignment="1" applyProtection="1">
      <alignment horizontal="justify" vertical="center" wrapText="1"/>
    </xf>
    <xf numFmtId="0" fontId="63" fillId="0" borderId="7" xfId="0" applyFont="1" applyFill="1" applyBorder="1" applyAlignment="1" applyProtection="1">
      <alignment horizontal="justify" vertical="center" wrapText="1"/>
    </xf>
    <xf numFmtId="0" fontId="66" fillId="51" borderId="2" xfId="0" applyFont="1" applyFill="1" applyBorder="1" applyAlignment="1" applyProtection="1">
      <alignment horizontal="justify" vertical="center" wrapText="1"/>
    </xf>
    <xf numFmtId="0" fontId="63" fillId="51" borderId="7" xfId="0" applyFont="1" applyFill="1" applyBorder="1" applyAlignment="1" applyProtection="1">
      <alignment horizontal="justify" vertical="center" wrapText="1"/>
    </xf>
    <xf numFmtId="0" fontId="0" fillId="52" borderId="1" xfId="0" applyFill="1" applyBorder="1" applyAlignment="1" applyProtection="1">
      <alignment horizontal="center" vertical="center"/>
    </xf>
    <xf numFmtId="0" fontId="67" fillId="53"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0" xfId="0" applyFill="1" applyProtection="1">
      <protection locked="0"/>
    </xf>
    <xf numFmtId="0" fontId="0" fillId="51" borderId="0" xfId="0" applyFill="1" applyBorder="1" applyProtection="1">
      <protection locked="0"/>
    </xf>
    <xf numFmtId="0" fontId="0" fillId="51" borderId="0" xfId="0" applyFill="1" applyProtection="1">
      <protection locked="0"/>
    </xf>
    <xf numFmtId="0" fontId="0" fillId="0" borderId="3" xfId="0" applyBorder="1" applyAlignment="1" applyProtection="1">
      <alignment vertical="center"/>
    </xf>
    <xf numFmtId="0" fontId="5" fillId="6" borderId="5"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65" fillId="0" borderId="7" xfId="0" applyFont="1" applyFill="1" applyBorder="1" applyAlignment="1" applyProtection="1">
      <alignment horizontal="center" vertical="center"/>
    </xf>
    <xf numFmtId="0" fontId="65" fillId="6" borderId="1" xfId="0" applyFont="1" applyFill="1" applyBorder="1" applyAlignment="1" applyProtection="1">
      <alignment horizontal="center" vertical="center"/>
    </xf>
    <xf numFmtId="0" fontId="65" fillId="51" borderId="7" xfId="0" applyFont="1" applyFill="1" applyBorder="1" applyAlignment="1" applyProtection="1">
      <alignment horizontal="center" vertical="center"/>
    </xf>
    <xf numFmtId="0" fontId="0" fillId="52" borderId="1" xfId="0" applyFill="1" applyBorder="1" applyAlignment="1" applyProtection="1">
      <alignment horizontal="center"/>
    </xf>
    <xf numFmtId="0" fontId="76" fillId="0" borderId="0" xfId="0" applyFont="1" applyProtection="1"/>
    <xf numFmtId="0" fontId="76" fillId="0" borderId="0" xfId="0" applyFont="1" applyAlignment="1" applyProtection="1">
      <alignment horizontal="right" vertical="center"/>
    </xf>
    <xf numFmtId="0" fontId="76" fillId="0" borderId="0" xfId="0" applyFont="1" applyAlignment="1" applyProtection="1">
      <alignment vertical="center"/>
    </xf>
    <xf numFmtId="0" fontId="67" fillId="50" borderId="35" xfId="0" applyFont="1" applyFill="1" applyBorder="1" applyAlignment="1" applyProtection="1">
      <alignment horizontal="center" vertical="center" wrapText="1"/>
    </xf>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xf>
    <xf numFmtId="0" fontId="73" fillId="0" borderId="0" xfId="0" applyFont="1" applyAlignment="1" applyProtection="1">
      <alignment vertical="center"/>
    </xf>
    <xf numFmtId="0" fontId="77" fillId="0" borderId="0" xfId="0" applyFont="1" applyProtection="1"/>
    <xf numFmtId="0" fontId="77" fillId="0" borderId="0" xfId="0" applyFont="1" applyAlignment="1" applyProtection="1">
      <alignment horizontal="right" vertical="center"/>
    </xf>
    <xf numFmtId="0" fontId="77" fillId="0" borderId="0" xfId="0" applyFont="1" applyAlignment="1" applyProtection="1">
      <alignment vertical="center"/>
    </xf>
    <xf numFmtId="0" fontId="5" fillId="5" borderId="3"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0" fontId="5" fillId="0" borderId="0" xfId="0" applyFont="1" applyFill="1" applyProtection="1">
      <protection locked="0"/>
    </xf>
    <xf numFmtId="0" fontId="5" fillId="0" borderId="0" xfId="0" applyFont="1" applyFill="1" applyAlignment="1" applyProtection="1">
      <alignment vertical="top" wrapText="1"/>
      <protection locked="0"/>
    </xf>
    <xf numFmtId="0" fontId="0" fillId="0" borderId="0" xfId="0" applyAlignment="1"/>
    <xf numFmtId="0" fontId="0" fillId="0" borderId="30" xfId="0" applyBorder="1" applyAlignment="1"/>
    <xf numFmtId="0" fontId="0" fillId="0" borderId="32" xfId="0" applyBorder="1" applyAlignment="1"/>
    <xf numFmtId="0" fontId="0" fillId="0" borderId="33" xfId="0" applyBorder="1" applyAlignment="1"/>
    <xf numFmtId="0" fontId="0" fillId="0" borderId="29" xfId="0" applyBorder="1" applyAlignment="1">
      <alignment horizontal="justify" vertical="center"/>
    </xf>
    <xf numFmtId="0" fontId="0" fillId="0" borderId="31" xfId="0" applyBorder="1" applyAlignment="1">
      <alignment horizontal="justify" vertical="center"/>
    </xf>
    <xf numFmtId="0" fontId="69" fillId="0" borderId="36" xfId="0" applyFont="1" applyBorder="1" applyAlignment="1" applyProtection="1">
      <alignment horizontal="center" vertical="center"/>
    </xf>
    <xf numFmtId="0" fontId="70" fillId="0" borderId="36" xfId="0" applyFont="1" applyBorder="1" applyAlignment="1" applyProtection="1">
      <alignment vertical="center" wrapText="1"/>
    </xf>
    <xf numFmtId="0" fontId="69" fillId="0" borderId="37" xfId="0" applyFont="1" applyBorder="1" applyAlignment="1" applyProtection="1">
      <alignment horizontal="center" vertical="center"/>
    </xf>
    <xf numFmtId="0" fontId="70" fillId="0" borderId="37" xfId="0" applyFont="1" applyBorder="1" applyAlignment="1" applyProtection="1">
      <alignment vertical="center" wrapText="1"/>
    </xf>
    <xf numFmtId="0" fontId="69" fillId="0" borderId="34" xfId="0" applyFont="1" applyBorder="1" applyAlignment="1" applyProtection="1">
      <alignment horizontal="center" vertical="center"/>
    </xf>
    <xf numFmtId="0" fontId="70" fillId="0" borderId="34" xfId="0" applyFont="1" applyBorder="1" applyAlignment="1" applyProtection="1">
      <alignment vertical="center" wrapText="1"/>
    </xf>
    <xf numFmtId="0" fontId="71" fillId="0" borderId="36" xfId="0" applyFont="1" applyBorder="1" applyAlignment="1" applyProtection="1">
      <alignment vertical="center" wrapText="1"/>
    </xf>
    <xf numFmtId="0" fontId="71" fillId="0" borderId="37" xfId="0" applyFont="1" applyBorder="1" applyAlignment="1" applyProtection="1">
      <alignment vertical="center" wrapText="1"/>
    </xf>
    <xf numFmtId="0" fontId="71" fillId="0" borderId="34" xfId="0" applyFont="1" applyBorder="1" applyAlignment="1" applyProtection="1">
      <alignment vertical="center" wrapText="1"/>
    </xf>
    <xf numFmtId="0" fontId="70" fillId="0" borderId="33" xfId="0" applyFont="1" applyBorder="1" applyAlignment="1" applyProtection="1">
      <alignment vertical="center" wrapText="1"/>
    </xf>
    <xf numFmtId="0" fontId="71" fillId="0" borderId="38" xfId="0" applyFont="1" applyBorder="1" applyAlignment="1" applyProtection="1">
      <alignment vertical="center" wrapText="1"/>
    </xf>
    <xf numFmtId="0" fontId="70" fillId="0" borderId="39" xfId="0" applyFont="1" applyBorder="1" applyAlignment="1" applyProtection="1">
      <alignment vertical="center" wrapText="1"/>
    </xf>
    <xf numFmtId="0" fontId="0" fillId="0" borderId="0" xfId="0" applyNumberFormat="1" applyAlignment="1">
      <alignment wrapText="1"/>
    </xf>
    <xf numFmtId="0" fontId="85" fillId="0" borderId="40" xfId="0" applyFont="1" applyFill="1" applyBorder="1"/>
    <xf numFmtId="0" fontId="85" fillId="0" borderId="41" xfId="0" applyFont="1" applyFill="1" applyBorder="1"/>
    <xf numFmtId="0" fontId="85" fillId="0" borderId="42" xfId="0" applyFont="1" applyFill="1" applyBorder="1"/>
    <xf numFmtId="0" fontId="6" fillId="0" borderId="40" xfId="0" applyFont="1" applyFill="1" applyBorder="1"/>
    <xf numFmtId="0" fontId="62" fillId="6" borderId="2" xfId="0" applyFont="1" applyFill="1" applyBorder="1" applyAlignment="1">
      <alignment horizontal="left" vertical="center"/>
    </xf>
    <xf numFmtId="0" fontId="0" fillId="0" borderId="7" xfId="0" applyBorder="1" applyAlignment="1"/>
    <xf numFmtId="0" fontId="0" fillId="0" borderId="3" xfId="0" applyBorder="1" applyAlignment="1"/>
    <xf numFmtId="0" fontId="79" fillId="6" borderId="2" xfId="0" applyFont="1" applyFill="1" applyBorder="1" applyAlignment="1">
      <alignment horizontal="left" vertical="center"/>
    </xf>
    <xf numFmtId="0" fontId="0" fillId="0" borderId="7" xfId="0" applyBorder="1" applyAlignment="1">
      <alignment horizontal="left"/>
    </xf>
    <xf numFmtId="0" fontId="0" fillId="0" borderId="3" xfId="0" applyBorder="1" applyAlignment="1">
      <alignment horizontal="left"/>
    </xf>
    <xf numFmtId="0" fontId="0" fillId="0" borderId="29" xfId="0" applyBorder="1" applyAlignment="1">
      <alignment horizontal="justify" vertical="center"/>
    </xf>
    <xf numFmtId="0" fontId="0" fillId="0" borderId="0" xfId="0" applyAlignment="1"/>
    <xf numFmtId="0" fontId="0" fillId="0" borderId="30" xfId="0" applyBorder="1" applyAlignment="1"/>
    <xf numFmtId="0" fontId="0" fillId="0" borderId="29" xfId="0" applyBorder="1" applyAlignment="1">
      <alignment horizontal="justify" vertical="center" wrapText="1"/>
    </xf>
    <xf numFmtId="0" fontId="0" fillId="0" borderId="29" xfId="0" quotePrefix="1" applyBorder="1" applyAlignment="1">
      <alignment horizontal="justify" vertical="center"/>
    </xf>
    <xf numFmtId="0" fontId="0" fillId="0" borderId="29" xfId="0" applyBorder="1" applyAlignment="1"/>
    <xf numFmtId="0" fontId="0" fillId="0" borderId="31" xfId="0" applyBorder="1" applyAlignment="1"/>
    <xf numFmtId="0" fontId="0" fillId="0" borderId="32" xfId="0" applyBorder="1" applyAlignment="1"/>
    <xf numFmtId="0" fontId="0" fillId="0" borderId="33" xfId="0" applyBorder="1" applyAlignment="1"/>
    <xf numFmtId="0" fontId="0" fillId="0" borderId="26" xfId="0" applyBorder="1" applyAlignment="1">
      <alignment horizontal="justify" vertical="center"/>
    </xf>
    <xf numFmtId="0" fontId="0" fillId="0" borderId="27" xfId="0" applyBorder="1" applyAlignment="1"/>
    <xf numFmtId="0" fontId="0" fillId="0" borderId="28" xfId="0" applyBorder="1" applyAlignment="1"/>
    <xf numFmtId="0" fontId="0" fillId="0" borderId="26" xfId="0" applyBorder="1" applyAlignment="1"/>
    <xf numFmtId="0" fontId="0" fillId="0" borderId="29" xfId="0" applyBorder="1" applyAlignment="1">
      <alignment wrapText="1"/>
    </xf>
    <xf numFmtId="0" fontId="0" fillId="0" borderId="0" xfId="0" applyBorder="1" applyAlignment="1"/>
    <xf numFmtId="0" fontId="0" fillId="0" borderId="31" xfId="0" applyBorder="1" applyAlignment="1">
      <alignment horizontal="justify" vertical="center" wrapText="1"/>
    </xf>
    <xf numFmtId="0" fontId="67" fillId="50" borderId="2" xfId="0" applyFont="1" applyFill="1" applyBorder="1" applyAlignment="1" applyProtection="1">
      <alignment horizontal="justify" vertical="center" wrapText="1"/>
    </xf>
    <xf numFmtId="0" fontId="0" fillId="0" borderId="3" xfId="0" applyBorder="1" applyAlignment="1" applyProtection="1">
      <alignment horizontal="justify" vertical="center" wrapText="1"/>
    </xf>
    <xf numFmtId="0" fontId="66" fillId="50" borderId="2" xfId="0" applyFont="1" applyFill="1" applyBorder="1" applyAlignment="1" applyProtection="1">
      <alignment horizontal="justify" vertical="center" wrapText="1"/>
    </xf>
    <xf numFmtId="0" fontId="63" fillId="0" borderId="3" xfId="0" applyFont="1" applyBorder="1" applyAlignment="1" applyProtection="1">
      <alignment horizontal="justify" vertical="center" wrapText="1"/>
    </xf>
    <xf numFmtId="0" fontId="69" fillId="49" borderId="2" xfId="0" applyFont="1" applyFill="1" applyBorder="1" applyAlignment="1" applyProtection="1"/>
    <xf numFmtId="0" fontId="0" fillId="49" borderId="3" xfId="0" applyFill="1" applyBorder="1" applyAlignment="1" applyProtection="1"/>
    <xf numFmtId="167" fontId="0" fillId="52" borderId="3" xfId="0" applyNumberFormat="1" applyFill="1" applyBorder="1" applyAlignment="1" applyProtection="1">
      <alignment wrapText="1"/>
      <protection locked="0"/>
    </xf>
    <xf numFmtId="0" fontId="67" fillId="0" borderId="2"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167" fontId="69" fillId="52" borderId="2" xfId="0" applyNumberFormat="1" applyFont="1" applyFill="1" applyBorder="1" applyAlignment="1" applyProtection="1">
      <alignment wrapText="1"/>
      <protection locked="0"/>
    </xf>
    <xf numFmtId="167" fontId="0" fillId="52" borderId="3" xfId="0" applyNumberFormat="1" applyFill="1" applyBorder="1" applyAlignment="1" applyProtection="1">
      <protection locked="0"/>
    </xf>
    <xf numFmtId="167" fontId="69" fillId="52" borderId="3" xfId="0" applyNumberFormat="1" applyFont="1" applyFill="1" applyBorder="1" applyAlignment="1" applyProtection="1">
      <alignment wrapText="1"/>
      <protection locked="0"/>
    </xf>
    <xf numFmtId="0" fontId="68" fillId="0" borderId="2" xfId="0" applyFont="1" applyFill="1" applyBorder="1" applyAlignment="1" applyProtection="1">
      <alignment horizontal="left" vertical="center" wrapText="1"/>
    </xf>
    <xf numFmtId="0" fontId="69" fillId="49" borderId="2" xfId="0" applyFont="1" applyFill="1" applyBorder="1" applyAlignment="1" applyProtection="1">
      <alignment wrapText="1"/>
    </xf>
    <xf numFmtId="0" fontId="0" fillId="49" borderId="3" xfId="0" applyFill="1" applyBorder="1" applyAlignment="1" applyProtection="1">
      <alignment wrapText="1"/>
    </xf>
    <xf numFmtId="167" fontId="90" fillId="52" borderId="2" xfId="0" applyNumberFormat="1" applyFont="1" applyFill="1" applyBorder="1" applyAlignment="1" applyProtection="1">
      <alignment wrapText="1"/>
      <protection locked="0"/>
    </xf>
    <xf numFmtId="167" fontId="6" fillId="52" borderId="3" xfId="0" applyNumberFormat="1" applyFont="1" applyFill="1" applyBorder="1" applyAlignment="1" applyProtection="1">
      <alignment wrapText="1"/>
      <protection locked="0"/>
    </xf>
    <xf numFmtId="0" fontId="69" fillId="49" borderId="2" xfId="0" applyFont="1" applyFill="1" applyBorder="1" applyAlignment="1" applyProtection="1">
      <alignment vertical="center" wrapText="1"/>
    </xf>
    <xf numFmtId="0" fontId="0" fillId="49" borderId="3" xfId="0" applyFill="1" applyBorder="1" applyAlignment="1" applyProtection="1">
      <alignment vertical="center" wrapText="1"/>
    </xf>
    <xf numFmtId="167" fontId="69" fillId="52" borderId="2" xfId="0" applyNumberFormat="1" applyFont="1" applyFill="1" applyBorder="1" applyAlignment="1" applyProtection="1">
      <protection locked="0"/>
    </xf>
    <xf numFmtId="0" fontId="75" fillId="50" borderId="2" xfId="0" applyFont="1" applyFill="1" applyBorder="1" applyAlignment="1" applyProtection="1">
      <alignment horizontal="justify" vertical="center" wrapText="1"/>
    </xf>
    <xf numFmtId="167" fontId="91" fillId="52" borderId="2" xfId="0" applyNumberFormat="1" applyFont="1" applyFill="1" applyBorder="1" applyAlignment="1" applyProtection="1">
      <alignment wrapText="1"/>
      <protection locked="0"/>
    </xf>
    <xf numFmtId="167" fontId="0" fillId="52" borderId="3" xfId="0" applyNumberFormat="1" applyFont="1" applyFill="1" applyBorder="1" applyAlignment="1" applyProtection="1">
      <alignment wrapText="1"/>
      <protection locked="0"/>
    </xf>
    <xf numFmtId="167" fontId="0" fillId="52" borderId="3" xfId="0" applyNumberFormat="1" applyFont="1" applyFill="1" applyBorder="1" applyAlignment="1" applyProtection="1">
      <protection locked="0"/>
    </xf>
    <xf numFmtId="167" fontId="92" fillId="52" borderId="2" xfId="0" applyNumberFormat="1" applyFont="1" applyFill="1" applyBorder="1" applyAlignment="1" applyProtection="1">
      <alignment wrapText="1"/>
      <protection locked="0"/>
    </xf>
  </cellXfs>
  <cellStyles count="1240">
    <cellStyle name="20 % - Accent1" xfId="184"/>
    <cellStyle name="20 % - Accent2" xfId="185"/>
    <cellStyle name="20 % - Accent3" xfId="186"/>
    <cellStyle name="20 % - Accent4" xfId="187"/>
    <cellStyle name="20 % - Accent5" xfId="188"/>
    <cellStyle name="20 % - Accent6" xfId="189"/>
    <cellStyle name="20% - Accent1 2" xfId="3"/>
    <cellStyle name="20% - Accent1 3" xfId="4"/>
    <cellStyle name="20% - Accent1 4" xfId="5"/>
    <cellStyle name="20% - Accent1 5" xfId="6"/>
    <cellStyle name="20% - Accent1 6" xfId="7"/>
    <cellStyle name="20% - Accent1 7" xfId="8"/>
    <cellStyle name="20% - Accent1 8" xfId="9"/>
    <cellStyle name="20% - Accent2 2" xfId="10"/>
    <cellStyle name="20% - Accent2 3" xfId="11"/>
    <cellStyle name="20% - Accent2 4" xfId="12"/>
    <cellStyle name="20% - Accent2 5" xfId="13"/>
    <cellStyle name="20% - Accent2 6" xfId="14"/>
    <cellStyle name="20% - Accent2 7" xfId="15"/>
    <cellStyle name="20% - Accent2 8" xfId="16"/>
    <cellStyle name="20% - Accent3 2" xfId="17"/>
    <cellStyle name="20% - Accent3 3" xfId="18"/>
    <cellStyle name="20% - Accent3 4" xfId="19"/>
    <cellStyle name="20% - Accent3 5" xfId="20"/>
    <cellStyle name="20% - Accent3 6" xfId="21"/>
    <cellStyle name="20% - Accent3 7" xfId="22"/>
    <cellStyle name="20% - Accent3 8" xfId="23"/>
    <cellStyle name="20% - Accent4 2" xfId="24"/>
    <cellStyle name="20% - Accent4 3" xfId="25"/>
    <cellStyle name="20% - Accent4 4" xfId="26"/>
    <cellStyle name="20% - Accent4 5" xfId="27"/>
    <cellStyle name="20% - Accent4 6" xfId="28"/>
    <cellStyle name="20% - Accent4 7" xfId="29"/>
    <cellStyle name="20% - Accent4 8" xfId="30"/>
    <cellStyle name="20% - Accent5 2" xfId="31"/>
    <cellStyle name="20% - Accent5 3" xfId="32"/>
    <cellStyle name="20% - Accent5 4" xfId="33"/>
    <cellStyle name="20% - Accent5 5" xfId="34"/>
    <cellStyle name="20% - Accent5 6" xfId="35"/>
    <cellStyle name="20% - Accent5 7" xfId="36"/>
    <cellStyle name="20% - Accent5 8" xfId="37"/>
    <cellStyle name="20% - Accent6 2" xfId="38"/>
    <cellStyle name="20% - Accent6 3" xfId="39"/>
    <cellStyle name="20% - Accent6 4" xfId="40"/>
    <cellStyle name="20% - Accent6 5" xfId="41"/>
    <cellStyle name="20% - Accent6 6" xfId="42"/>
    <cellStyle name="20% - Accent6 7" xfId="43"/>
    <cellStyle name="20% - Accent6 8" xfId="44"/>
    <cellStyle name="40 % - Accent1" xfId="190"/>
    <cellStyle name="40 % - Accent2" xfId="191"/>
    <cellStyle name="40 % - Accent3" xfId="192"/>
    <cellStyle name="40 % - Accent4" xfId="193"/>
    <cellStyle name="40 % - Accent5" xfId="194"/>
    <cellStyle name="40 % - Accent6" xfId="195"/>
    <cellStyle name="40% - Accent1 2" xfId="45"/>
    <cellStyle name="40% - Accent1 3" xfId="46"/>
    <cellStyle name="40% - Accent1 4" xfId="47"/>
    <cellStyle name="40% - Accent1 5" xfId="48"/>
    <cellStyle name="40% - Accent1 6" xfId="49"/>
    <cellStyle name="40% - Accent1 7" xfId="50"/>
    <cellStyle name="40% - Accent1 8" xfId="51"/>
    <cellStyle name="40% - Accent2 2" xfId="52"/>
    <cellStyle name="40% - Accent2 3" xfId="53"/>
    <cellStyle name="40% - Accent2 4" xfId="54"/>
    <cellStyle name="40% - Accent2 5" xfId="55"/>
    <cellStyle name="40% - Accent2 6" xfId="56"/>
    <cellStyle name="40% - Accent2 7" xfId="57"/>
    <cellStyle name="40% - Accent2 8" xfId="58"/>
    <cellStyle name="40% - Accent3 2" xfId="59"/>
    <cellStyle name="40% - Accent3 3" xfId="60"/>
    <cellStyle name="40% - Accent3 4" xfId="61"/>
    <cellStyle name="40% - Accent3 5" xfId="62"/>
    <cellStyle name="40% - Accent3 6" xfId="63"/>
    <cellStyle name="40% - Accent3 7" xfId="64"/>
    <cellStyle name="40% - Accent3 8" xfId="65"/>
    <cellStyle name="40% - Accent4 2" xfId="66"/>
    <cellStyle name="40% - Accent4 3" xfId="67"/>
    <cellStyle name="40% - Accent4 4" xfId="68"/>
    <cellStyle name="40% - Accent4 5" xfId="69"/>
    <cellStyle name="40% - Accent4 6" xfId="70"/>
    <cellStyle name="40% - Accent4 7" xfId="71"/>
    <cellStyle name="40% - Accent4 8" xfId="72"/>
    <cellStyle name="40% - Accent5 2" xfId="73"/>
    <cellStyle name="40% - Accent5 3" xfId="74"/>
    <cellStyle name="40% - Accent5 4" xfId="75"/>
    <cellStyle name="40% - Accent5 5" xfId="76"/>
    <cellStyle name="40% - Accent5 6" xfId="77"/>
    <cellStyle name="40% - Accent5 7" xfId="78"/>
    <cellStyle name="40% - Accent5 8" xfId="79"/>
    <cellStyle name="40% - Accent6 2" xfId="80"/>
    <cellStyle name="40% - Accent6 3" xfId="81"/>
    <cellStyle name="40% - Accent6 4" xfId="82"/>
    <cellStyle name="40% - Accent6 5" xfId="83"/>
    <cellStyle name="40% - Accent6 6" xfId="84"/>
    <cellStyle name="40% - Accent6 7" xfId="85"/>
    <cellStyle name="40% - Accent6 8" xfId="86"/>
    <cellStyle name="60 % - Accent1" xfId="196"/>
    <cellStyle name="60 % - Accent2" xfId="197"/>
    <cellStyle name="60 % - Accent3" xfId="198"/>
    <cellStyle name="60 % - Accent4" xfId="199"/>
    <cellStyle name="60 % - Accent5" xfId="200"/>
    <cellStyle name="60 % - Accent6" xfId="201"/>
    <cellStyle name="60% - Accent1 2" xfId="87"/>
    <cellStyle name="60% - Accent1 3" xfId="88"/>
    <cellStyle name="60% - Accent2 2" xfId="89"/>
    <cellStyle name="60% - Accent2 3" xfId="90"/>
    <cellStyle name="60% - Accent3 2" xfId="91"/>
    <cellStyle name="60% - Accent3 3" xfId="92"/>
    <cellStyle name="60% - Accent4 2" xfId="93"/>
    <cellStyle name="60% - Accent4 3" xfId="94"/>
    <cellStyle name="60% - Accent5 2" xfId="95"/>
    <cellStyle name="60% - Accent5 3" xfId="96"/>
    <cellStyle name="60% - Accent6 2" xfId="97"/>
    <cellStyle name="60% - Accent6 3" xfId="98"/>
    <cellStyle name="Accent1 2" xfId="99"/>
    <cellStyle name="Accent1 3" xfId="100"/>
    <cellStyle name="Accent2 2" xfId="101"/>
    <cellStyle name="Accent2 3" xfId="102"/>
    <cellStyle name="Accent3 2" xfId="103"/>
    <cellStyle name="Accent3 3" xfId="104"/>
    <cellStyle name="Accent4 2" xfId="105"/>
    <cellStyle name="Accent4 3" xfId="106"/>
    <cellStyle name="Accent5 2" xfId="107"/>
    <cellStyle name="Accent5 3" xfId="108"/>
    <cellStyle name="Accent6 2" xfId="109"/>
    <cellStyle name="Accent6 3" xfId="110"/>
    <cellStyle name="Avertissement" xfId="202"/>
    <cellStyle name="Bad 2" xfId="111"/>
    <cellStyle name="Bad 3" xfId="112"/>
    <cellStyle name="Berekening" xfId="113"/>
    <cellStyle name="Calcul" xfId="203"/>
    <cellStyle name="Calculation 2" xfId="114"/>
    <cellStyle name="Calculation 3" xfId="115"/>
    <cellStyle name="Cellule liée" xfId="204"/>
    <cellStyle name="Check Cell 2" xfId="116"/>
    <cellStyle name="Check Cell 3" xfId="117"/>
    <cellStyle name="Comma 2" xfId="205"/>
    <cellStyle name="Comma 3" xfId="206"/>
    <cellStyle name="Commentaire" xfId="207"/>
    <cellStyle name="Controlecel" xfId="118"/>
    <cellStyle name="Currency 10" xfId="208"/>
    <cellStyle name="Currency 11" xfId="209"/>
    <cellStyle name="Currency 12" xfId="210"/>
    <cellStyle name="Currency 13" xfId="211"/>
    <cellStyle name="Currency 14" xfId="212"/>
    <cellStyle name="Currency 14 10" xfId="213"/>
    <cellStyle name="Currency 14 11" xfId="214"/>
    <cellStyle name="Currency 14 12" xfId="215"/>
    <cellStyle name="Currency 14 13" xfId="216"/>
    <cellStyle name="Currency 14 14" xfId="217"/>
    <cellStyle name="Currency 14 15" xfId="218"/>
    <cellStyle name="Currency 14 16" xfId="219"/>
    <cellStyle name="Currency 14 17" xfId="220"/>
    <cellStyle name="Currency 14 18" xfId="221"/>
    <cellStyle name="Currency 14 19" xfId="222"/>
    <cellStyle name="Currency 14 2" xfId="223"/>
    <cellStyle name="Currency 14 3" xfId="224"/>
    <cellStyle name="Currency 14 4" xfId="225"/>
    <cellStyle name="Currency 14 5" xfId="226"/>
    <cellStyle name="Currency 14 6" xfId="227"/>
    <cellStyle name="Currency 14 7" xfId="228"/>
    <cellStyle name="Currency 14 8" xfId="229"/>
    <cellStyle name="Currency 14 9" xfId="230"/>
    <cellStyle name="Currency 15" xfId="231"/>
    <cellStyle name="Currency 15 10" xfId="232"/>
    <cellStyle name="Currency 15 11" xfId="233"/>
    <cellStyle name="Currency 15 12" xfId="234"/>
    <cellStyle name="Currency 15 13" xfId="235"/>
    <cellStyle name="Currency 15 14" xfId="236"/>
    <cellStyle name="Currency 15 15" xfId="237"/>
    <cellStyle name="Currency 15 16" xfId="238"/>
    <cellStyle name="Currency 15 17" xfId="239"/>
    <cellStyle name="Currency 15 18" xfId="240"/>
    <cellStyle name="Currency 15 19" xfId="241"/>
    <cellStyle name="Currency 15 2" xfId="242"/>
    <cellStyle name="Currency 15 20" xfId="243"/>
    <cellStyle name="Currency 15 3" xfId="244"/>
    <cellStyle name="Currency 15 4" xfId="245"/>
    <cellStyle name="Currency 15 5" xfId="246"/>
    <cellStyle name="Currency 15 6" xfId="247"/>
    <cellStyle name="Currency 15 7" xfId="248"/>
    <cellStyle name="Currency 15 8" xfId="249"/>
    <cellStyle name="Currency 15 9" xfId="250"/>
    <cellStyle name="Currency 2" xfId="178"/>
    <cellStyle name="Currency 2 10" xfId="251"/>
    <cellStyle name="Currency 2 11" xfId="252"/>
    <cellStyle name="Currency 2 12" xfId="253"/>
    <cellStyle name="Currency 2 13" xfId="254"/>
    <cellStyle name="Currency 2 14" xfId="255"/>
    <cellStyle name="Currency 2 15" xfId="256"/>
    <cellStyle name="Currency 2 16" xfId="257"/>
    <cellStyle name="Currency 2 17" xfId="258"/>
    <cellStyle name="Currency 2 18" xfId="259"/>
    <cellStyle name="Currency 2 19" xfId="260"/>
    <cellStyle name="Currency 2 2" xfId="261"/>
    <cellStyle name="Currency 2 20" xfId="262"/>
    <cellStyle name="Currency 2 21" xfId="263"/>
    <cellStyle name="Currency 2 22" xfId="264"/>
    <cellStyle name="Currency 2 23" xfId="265"/>
    <cellStyle name="Currency 2 24" xfId="266"/>
    <cellStyle name="Currency 2 25" xfId="267"/>
    <cellStyle name="Currency 2 26" xfId="268"/>
    <cellStyle name="Currency 2 27" xfId="269"/>
    <cellStyle name="Currency 2 28" xfId="270"/>
    <cellStyle name="Currency 2 29" xfId="271"/>
    <cellStyle name="Currency 2 3" xfId="272"/>
    <cellStyle name="Currency 2 30" xfId="273"/>
    <cellStyle name="Currency 2 31" xfId="274"/>
    <cellStyle name="Currency 2 32" xfId="275"/>
    <cellStyle name="Currency 2 33" xfId="276"/>
    <cellStyle name="Currency 2 34" xfId="277"/>
    <cellStyle name="Currency 2 35" xfId="278"/>
    <cellStyle name="Currency 2 36" xfId="279"/>
    <cellStyle name="Currency 2 37" xfId="280"/>
    <cellStyle name="Currency 2 38" xfId="281"/>
    <cellStyle name="Currency 2 39" xfId="282"/>
    <cellStyle name="Currency 2 4" xfId="283"/>
    <cellStyle name="Currency 2 40" xfId="284"/>
    <cellStyle name="Currency 2 41" xfId="285"/>
    <cellStyle name="Currency 2 42" xfId="286"/>
    <cellStyle name="Currency 2 43" xfId="287"/>
    <cellStyle name="Currency 2 44" xfId="288"/>
    <cellStyle name="Currency 2 45" xfId="289"/>
    <cellStyle name="Currency 2 46" xfId="290"/>
    <cellStyle name="Currency 2 47" xfId="291"/>
    <cellStyle name="Currency 2 48" xfId="292"/>
    <cellStyle name="Currency 2 49" xfId="293"/>
    <cellStyle name="Currency 2 5" xfId="294"/>
    <cellStyle name="Currency 2 50" xfId="295"/>
    <cellStyle name="Currency 2 51" xfId="296"/>
    <cellStyle name="Currency 2 52" xfId="297"/>
    <cellStyle name="Currency 2 53" xfId="298"/>
    <cellStyle name="Currency 2 54" xfId="299"/>
    <cellStyle name="Currency 2 55" xfId="300"/>
    <cellStyle name="Currency 2 56" xfId="301"/>
    <cellStyle name="Currency 2 57" xfId="302"/>
    <cellStyle name="Currency 2 58" xfId="303"/>
    <cellStyle name="Currency 2 59" xfId="304"/>
    <cellStyle name="Currency 2 6" xfId="305"/>
    <cellStyle name="Currency 2 60" xfId="306"/>
    <cellStyle name="Currency 2 61" xfId="307"/>
    <cellStyle name="Currency 2 62" xfId="308"/>
    <cellStyle name="Currency 2 63" xfId="309"/>
    <cellStyle name="Currency 2 64" xfId="310"/>
    <cellStyle name="Currency 2 65" xfId="311"/>
    <cellStyle name="Currency 2 66" xfId="312"/>
    <cellStyle name="Currency 2 7" xfId="313"/>
    <cellStyle name="Currency 2 8" xfId="314"/>
    <cellStyle name="Currency 2 9" xfId="315"/>
    <cellStyle name="Currency 3" xfId="179"/>
    <cellStyle name="Currency 4" xfId="180"/>
    <cellStyle name="Currency 5" xfId="181"/>
    <cellStyle name="Currency 6" xfId="182"/>
    <cellStyle name="Currency 7" xfId="316"/>
    <cellStyle name="Currency 8" xfId="317"/>
    <cellStyle name="Currency 9" xfId="318"/>
    <cellStyle name="Entrée" xfId="319"/>
    <cellStyle name="Explanatory Text 2" xfId="119"/>
    <cellStyle name="Explanatory Text 3" xfId="120"/>
    <cellStyle name="Gekoppelde cel" xfId="121"/>
    <cellStyle name="Goed" xfId="122"/>
    <cellStyle name="Good 2" xfId="123"/>
    <cellStyle name="Good 3" xfId="124"/>
    <cellStyle name="Heading 1 2" xfId="125"/>
    <cellStyle name="Heading 1 3" xfId="126"/>
    <cellStyle name="Heading 2 2" xfId="127"/>
    <cellStyle name="Heading 2 3" xfId="128"/>
    <cellStyle name="Heading 3 2" xfId="129"/>
    <cellStyle name="Heading 3 3" xfId="130"/>
    <cellStyle name="Heading 4 2" xfId="131"/>
    <cellStyle name="Heading 4 3" xfId="132"/>
    <cellStyle name="Hyperlink 2" xfId="133"/>
    <cellStyle name="Input 2" xfId="134"/>
    <cellStyle name="Input 3" xfId="135"/>
    <cellStyle name="Insatisfaisant" xfId="320"/>
    <cellStyle name="Invoer" xfId="136"/>
    <cellStyle name="Kop 1" xfId="137"/>
    <cellStyle name="Kop 2" xfId="138"/>
    <cellStyle name="Kop 3" xfId="139"/>
    <cellStyle name="Kop 4" xfId="140"/>
    <cellStyle name="Linked Cell 2" xfId="141"/>
    <cellStyle name="Linked Cell 3" xfId="142"/>
    <cellStyle name="Neutraal" xfId="143"/>
    <cellStyle name="Neutral 2" xfId="144"/>
    <cellStyle name="Neutral 3" xfId="145"/>
    <cellStyle name="Neutre" xfId="321"/>
    <cellStyle name="Normal" xfId="0" builtinId="0"/>
    <cellStyle name="Normal 10" xfId="146"/>
    <cellStyle name="Normal 10 10" xfId="322"/>
    <cellStyle name="Normal 10 11" xfId="323"/>
    <cellStyle name="Normal 10 12" xfId="324"/>
    <cellStyle name="Normal 10 13" xfId="325"/>
    <cellStyle name="Normal 10 14" xfId="326"/>
    <cellStyle name="Normal 10 15" xfId="327"/>
    <cellStyle name="Normal 10 16" xfId="328"/>
    <cellStyle name="Normal 10 17" xfId="329"/>
    <cellStyle name="Normal 10 18" xfId="330"/>
    <cellStyle name="Normal 10 19" xfId="331"/>
    <cellStyle name="Normal 10 2" xfId="332"/>
    <cellStyle name="Normal 10 20" xfId="333"/>
    <cellStyle name="Normal 10 3" xfId="334"/>
    <cellStyle name="Normal 10 4" xfId="335"/>
    <cellStyle name="Normal 10 5" xfId="336"/>
    <cellStyle name="Normal 10 6" xfId="337"/>
    <cellStyle name="Normal 10 7" xfId="338"/>
    <cellStyle name="Normal 10 8" xfId="339"/>
    <cellStyle name="Normal 10 9" xfId="340"/>
    <cellStyle name="Normal 11" xfId="147"/>
    <cellStyle name="Normal 11 10" xfId="341"/>
    <cellStyle name="Normal 11 11" xfId="342"/>
    <cellStyle name="Normal 11 12" xfId="343"/>
    <cellStyle name="Normal 11 13" xfId="344"/>
    <cellStyle name="Normal 11 14" xfId="345"/>
    <cellStyle name="Normal 11 15" xfId="346"/>
    <cellStyle name="Normal 11 16" xfId="347"/>
    <cellStyle name="Normal 11 17" xfId="348"/>
    <cellStyle name="Normal 11 18" xfId="349"/>
    <cellStyle name="Normal 11 19" xfId="350"/>
    <cellStyle name="Normal 11 2" xfId="351"/>
    <cellStyle name="Normal 11 20" xfId="352"/>
    <cellStyle name="Normal 11 3" xfId="353"/>
    <cellStyle name="Normal 11 4" xfId="354"/>
    <cellStyle name="Normal 11 5" xfId="355"/>
    <cellStyle name="Normal 11 6" xfId="356"/>
    <cellStyle name="Normal 11 7" xfId="357"/>
    <cellStyle name="Normal 11 8" xfId="358"/>
    <cellStyle name="Normal 11 9" xfId="359"/>
    <cellStyle name="Normal 12" xfId="360"/>
    <cellStyle name="Normal 12 10" xfId="361"/>
    <cellStyle name="Normal 12 11" xfId="362"/>
    <cellStyle name="Normal 12 12" xfId="363"/>
    <cellStyle name="Normal 12 13" xfId="364"/>
    <cellStyle name="Normal 12 14" xfId="365"/>
    <cellStyle name="Normal 12 15" xfId="366"/>
    <cellStyle name="Normal 12 16" xfId="367"/>
    <cellStyle name="Normal 12 17" xfId="368"/>
    <cellStyle name="Normal 12 18" xfId="369"/>
    <cellStyle name="Normal 12 19" xfId="370"/>
    <cellStyle name="Normal 12 2" xfId="371"/>
    <cellStyle name="Normal 12 20" xfId="372"/>
    <cellStyle name="Normal 12 3" xfId="373"/>
    <cellStyle name="Normal 12 4" xfId="374"/>
    <cellStyle name="Normal 12 5" xfId="375"/>
    <cellStyle name="Normal 12 6" xfId="376"/>
    <cellStyle name="Normal 12 7" xfId="377"/>
    <cellStyle name="Normal 12 8" xfId="378"/>
    <cellStyle name="Normal 12 9" xfId="379"/>
    <cellStyle name="Normal 13" xfId="380"/>
    <cellStyle name="Normal 13 10" xfId="381"/>
    <cellStyle name="Normal 13 11" xfId="382"/>
    <cellStyle name="Normal 13 12" xfId="383"/>
    <cellStyle name="Normal 13 13" xfId="384"/>
    <cellStyle name="Normal 13 14" xfId="385"/>
    <cellStyle name="Normal 13 15" xfId="386"/>
    <cellStyle name="Normal 13 16" xfId="387"/>
    <cellStyle name="Normal 13 17" xfId="388"/>
    <cellStyle name="Normal 13 18" xfId="389"/>
    <cellStyle name="Normal 13 19" xfId="390"/>
    <cellStyle name="Normal 13 2" xfId="391"/>
    <cellStyle name="Normal 13 20" xfId="392"/>
    <cellStyle name="Normal 13 3" xfId="393"/>
    <cellStyle name="Normal 13 4" xfId="394"/>
    <cellStyle name="Normal 13 5" xfId="395"/>
    <cellStyle name="Normal 13 6" xfId="396"/>
    <cellStyle name="Normal 13 7" xfId="397"/>
    <cellStyle name="Normal 13 8" xfId="398"/>
    <cellStyle name="Normal 13 9" xfId="399"/>
    <cellStyle name="Normal 14" xfId="400"/>
    <cellStyle name="Normal 14 10" xfId="401"/>
    <cellStyle name="Normal 14 11" xfId="402"/>
    <cellStyle name="Normal 14 12" xfId="403"/>
    <cellStyle name="Normal 14 13" xfId="404"/>
    <cellStyle name="Normal 14 14" xfId="405"/>
    <cellStyle name="Normal 14 15" xfId="406"/>
    <cellStyle name="Normal 14 16" xfId="407"/>
    <cellStyle name="Normal 14 17" xfId="408"/>
    <cellStyle name="Normal 14 18" xfId="409"/>
    <cellStyle name="Normal 14 19" xfId="410"/>
    <cellStyle name="Normal 14 2" xfId="411"/>
    <cellStyle name="Normal 14 20" xfId="412"/>
    <cellStyle name="Normal 14 3" xfId="413"/>
    <cellStyle name="Normal 14 4" xfId="414"/>
    <cellStyle name="Normal 14 5" xfId="415"/>
    <cellStyle name="Normal 14 6" xfId="416"/>
    <cellStyle name="Normal 14 7" xfId="417"/>
    <cellStyle name="Normal 14 8" xfId="418"/>
    <cellStyle name="Normal 14 9" xfId="419"/>
    <cellStyle name="Normal 15" xfId="420"/>
    <cellStyle name="Normal 15 10" xfId="421"/>
    <cellStyle name="Normal 15 11" xfId="422"/>
    <cellStyle name="Normal 15 12" xfId="423"/>
    <cellStyle name="Normal 15 13" xfId="424"/>
    <cellStyle name="Normal 15 14" xfId="425"/>
    <cellStyle name="Normal 15 15" xfId="426"/>
    <cellStyle name="Normal 15 16" xfId="427"/>
    <cellStyle name="Normal 15 17" xfId="428"/>
    <cellStyle name="Normal 15 18" xfId="429"/>
    <cellStyle name="Normal 15 19" xfId="430"/>
    <cellStyle name="Normal 15 2" xfId="431"/>
    <cellStyle name="Normal 15 20" xfId="432"/>
    <cellStyle name="Normal 15 3" xfId="433"/>
    <cellStyle name="Normal 15 4" xfId="434"/>
    <cellStyle name="Normal 15 5" xfId="435"/>
    <cellStyle name="Normal 15 6" xfId="436"/>
    <cellStyle name="Normal 15 7" xfId="437"/>
    <cellStyle name="Normal 15 8" xfId="438"/>
    <cellStyle name="Normal 15 9" xfId="439"/>
    <cellStyle name="Normal 16" xfId="440"/>
    <cellStyle name="Normal 16 10" xfId="441"/>
    <cellStyle name="Normal 16 11" xfId="442"/>
    <cellStyle name="Normal 16 12" xfId="443"/>
    <cellStyle name="Normal 16 13" xfId="444"/>
    <cellStyle name="Normal 16 14" xfId="445"/>
    <cellStyle name="Normal 16 15" xfId="446"/>
    <cellStyle name="Normal 16 16" xfId="447"/>
    <cellStyle name="Normal 16 17" xfId="448"/>
    <cellStyle name="Normal 16 18" xfId="449"/>
    <cellStyle name="Normal 16 19" xfId="450"/>
    <cellStyle name="Normal 16 2" xfId="451"/>
    <cellStyle name="Normal 16 3" xfId="452"/>
    <cellStyle name="Normal 16 4" xfId="453"/>
    <cellStyle name="Normal 16 5" xfId="454"/>
    <cellStyle name="Normal 16 6" xfId="455"/>
    <cellStyle name="Normal 16 7" xfId="456"/>
    <cellStyle name="Normal 16 8" xfId="457"/>
    <cellStyle name="Normal 16 9" xfId="458"/>
    <cellStyle name="Normal 17" xfId="459"/>
    <cellStyle name="Normal 18" xfId="460"/>
    <cellStyle name="Normal 18 10" xfId="461"/>
    <cellStyle name="Normal 18 11" xfId="462"/>
    <cellStyle name="Normal 18 12" xfId="463"/>
    <cellStyle name="Normal 18 13" xfId="464"/>
    <cellStyle name="Normal 18 14" xfId="465"/>
    <cellStyle name="Normal 18 15" xfId="466"/>
    <cellStyle name="Normal 18 16" xfId="467"/>
    <cellStyle name="Normal 18 17" xfId="468"/>
    <cellStyle name="Normal 18 18" xfId="469"/>
    <cellStyle name="Normal 18 19" xfId="470"/>
    <cellStyle name="Normal 18 2" xfId="471"/>
    <cellStyle name="Normal 18 20" xfId="472"/>
    <cellStyle name="Normal 18 3" xfId="473"/>
    <cellStyle name="Normal 18 4" xfId="474"/>
    <cellStyle name="Normal 18 5" xfId="475"/>
    <cellStyle name="Normal 18 6" xfId="476"/>
    <cellStyle name="Normal 18 7" xfId="477"/>
    <cellStyle name="Normal 18 8" xfId="478"/>
    <cellStyle name="Normal 18 9" xfId="479"/>
    <cellStyle name="Normal 19" xfId="480"/>
    <cellStyle name="Normal 19 10" xfId="481"/>
    <cellStyle name="Normal 19 11" xfId="482"/>
    <cellStyle name="Normal 19 12" xfId="483"/>
    <cellStyle name="Normal 19 13" xfId="484"/>
    <cellStyle name="Normal 19 14" xfId="485"/>
    <cellStyle name="Normal 19 15" xfId="486"/>
    <cellStyle name="Normal 19 16" xfId="487"/>
    <cellStyle name="Normal 19 17" xfId="488"/>
    <cellStyle name="Normal 19 18" xfId="489"/>
    <cellStyle name="Normal 19 19" xfId="490"/>
    <cellStyle name="Normal 19 2" xfId="491"/>
    <cellStyle name="Normal 19 3" xfId="492"/>
    <cellStyle name="Normal 19 4" xfId="493"/>
    <cellStyle name="Normal 19 5" xfId="494"/>
    <cellStyle name="Normal 19 6" xfId="495"/>
    <cellStyle name="Normal 19 7" xfId="496"/>
    <cellStyle name="Normal 19 8" xfId="497"/>
    <cellStyle name="Normal 19 9" xfId="498"/>
    <cellStyle name="Normal 2" xfId="1"/>
    <cellStyle name="Normal 2 10" xfId="499"/>
    <cellStyle name="Normal 2 11" xfId="500"/>
    <cellStyle name="Normal 2 12" xfId="501"/>
    <cellStyle name="Normal 2 13" xfId="502"/>
    <cellStyle name="Normal 2 14" xfId="503"/>
    <cellStyle name="Normal 2 15" xfId="504"/>
    <cellStyle name="Normal 2 16" xfId="505"/>
    <cellStyle name="Normal 2 17" xfId="506"/>
    <cellStyle name="Normal 2 18" xfId="507"/>
    <cellStyle name="Normal 2 19" xfId="508"/>
    <cellStyle name="Normal 2 2" xfId="509"/>
    <cellStyle name="Normal 2 2 2" xfId="510"/>
    <cellStyle name="Normal 2 20" xfId="511"/>
    <cellStyle name="Normal 2 21" xfId="512"/>
    <cellStyle name="Normal 2 22" xfId="513"/>
    <cellStyle name="Normal 2 23" xfId="514"/>
    <cellStyle name="Normal 2 24" xfId="515"/>
    <cellStyle name="Normal 2 25" xfId="516"/>
    <cellStyle name="Normal 2 26" xfId="517"/>
    <cellStyle name="Normal 2 27" xfId="518"/>
    <cellStyle name="Normal 2 28" xfId="519"/>
    <cellStyle name="Normal 2 29" xfId="520"/>
    <cellStyle name="Normal 2 3" xfId="521"/>
    <cellStyle name="Normal 2 30" xfId="522"/>
    <cellStyle name="Normal 2 31" xfId="523"/>
    <cellStyle name="Normal 2 32" xfId="524"/>
    <cellStyle name="Normal 2 33" xfId="525"/>
    <cellStyle name="Normal 2 34" xfId="526"/>
    <cellStyle name="Normal 2 35" xfId="527"/>
    <cellStyle name="Normal 2 36" xfId="528"/>
    <cellStyle name="Normal 2 37" xfId="529"/>
    <cellStyle name="Normal 2 38" xfId="530"/>
    <cellStyle name="Normal 2 39" xfId="531"/>
    <cellStyle name="Normal 2 4" xfId="532"/>
    <cellStyle name="Normal 2 40" xfId="533"/>
    <cellStyle name="Normal 2 41" xfId="534"/>
    <cellStyle name="Normal 2 42" xfId="535"/>
    <cellStyle name="Normal 2 43" xfId="536"/>
    <cellStyle name="Normal 2 44" xfId="537"/>
    <cellStyle name="Normal 2 45" xfId="538"/>
    <cellStyle name="Normal 2 46" xfId="539"/>
    <cellStyle name="Normal 2 47" xfId="540"/>
    <cellStyle name="Normal 2 48" xfId="541"/>
    <cellStyle name="Normal 2 49" xfId="542"/>
    <cellStyle name="Normal 2 5" xfId="543"/>
    <cellStyle name="Normal 2 50" xfId="544"/>
    <cellStyle name="Normal 2 51" xfId="545"/>
    <cellStyle name="Normal 2 52" xfId="546"/>
    <cellStyle name="Normal 2 53" xfId="547"/>
    <cellStyle name="Normal 2 54" xfId="548"/>
    <cellStyle name="Normal 2 55" xfId="549"/>
    <cellStyle name="Normal 2 56" xfId="550"/>
    <cellStyle name="Normal 2 57" xfId="551"/>
    <cellStyle name="Normal 2 58" xfId="552"/>
    <cellStyle name="Normal 2 59" xfId="553"/>
    <cellStyle name="Normal 2 6" xfId="554"/>
    <cellStyle name="Normal 2 60" xfId="555"/>
    <cellStyle name="Normal 2 61" xfId="556"/>
    <cellStyle name="Normal 2 62" xfId="557"/>
    <cellStyle name="Normal 2 63" xfId="558"/>
    <cellStyle name="Normal 2 64" xfId="559"/>
    <cellStyle name="Normal 2 65" xfId="560"/>
    <cellStyle name="Normal 2 66" xfId="561"/>
    <cellStyle name="Normal 2 7" xfId="562"/>
    <cellStyle name="Normal 2 8" xfId="563"/>
    <cellStyle name="Normal 2 9" xfId="564"/>
    <cellStyle name="Normal 2_BEL_CRS2012_queries_toSend (4)" xfId="565"/>
    <cellStyle name="Normal 20" xfId="566"/>
    <cellStyle name="Normal 20 10" xfId="567"/>
    <cellStyle name="Normal 20 11" xfId="568"/>
    <cellStyle name="Normal 20 12" xfId="569"/>
    <cellStyle name="Normal 20 13" xfId="570"/>
    <cellStyle name="Normal 20 14" xfId="571"/>
    <cellStyle name="Normal 20 15" xfId="572"/>
    <cellStyle name="Normal 20 16" xfId="573"/>
    <cellStyle name="Normal 20 17" xfId="574"/>
    <cellStyle name="Normal 20 18" xfId="575"/>
    <cellStyle name="Normal 20 19" xfId="576"/>
    <cellStyle name="Normal 20 2" xfId="577"/>
    <cellStyle name="Normal 20 20" xfId="578"/>
    <cellStyle name="Normal 20 3" xfId="579"/>
    <cellStyle name="Normal 20 4" xfId="580"/>
    <cellStyle name="Normal 20 5" xfId="581"/>
    <cellStyle name="Normal 20 6" xfId="582"/>
    <cellStyle name="Normal 20 7" xfId="583"/>
    <cellStyle name="Normal 20 8" xfId="584"/>
    <cellStyle name="Normal 20 9" xfId="585"/>
    <cellStyle name="Normal 21" xfId="586"/>
    <cellStyle name="Normal 21 10" xfId="587"/>
    <cellStyle name="Normal 21 11" xfId="588"/>
    <cellStyle name="Normal 21 12" xfId="589"/>
    <cellStyle name="Normal 21 13" xfId="590"/>
    <cellStyle name="Normal 21 14" xfId="591"/>
    <cellStyle name="Normal 21 15" xfId="592"/>
    <cellStyle name="Normal 21 16" xfId="593"/>
    <cellStyle name="Normal 21 17" xfId="594"/>
    <cellStyle name="Normal 21 18" xfId="595"/>
    <cellStyle name="Normal 21 19" xfId="596"/>
    <cellStyle name="Normal 21 2" xfId="597"/>
    <cellStyle name="Normal 21 3" xfId="598"/>
    <cellStyle name="Normal 21 4" xfId="599"/>
    <cellStyle name="Normal 21 5" xfId="600"/>
    <cellStyle name="Normal 21 6" xfId="601"/>
    <cellStyle name="Normal 21 7" xfId="602"/>
    <cellStyle name="Normal 21 8" xfId="603"/>
    <cellStyle name="Normal 21 9" xfId="604"/>
    <cellStyle name="Normal 22" xfId="605"/>
    <cellStyle name="Normal 22 10" xfId="606"/>
    <cellStyle name="Normal 22 11" xfId="607"/>
    <cellStyle name="Normal 22 12" xfId="608"/>
    <cellStyle name="Normal 22 13" xfId="609"/>
    <cellStyle name="Normal 22 14" xfId="610"/>
    <cellStyle name="Normal 22 15" xfId="611"/>
    <cellStyle name="Normal 22 16" xfId="612"/>
    <cellStyle name="Normal 22 17" xfId="613"/>
    <cellStyle name="Normal 22 18" xfId="614"/>
    <cellStyle name="Normal 22 19" xfId="615"/>
    <cellStyle name="Normal 22 2" xfId="616"/>
    <cellStyle name="Normal 22 20" xfId="617"/>
    <cellStyle name="Normal 22 3" xfId="618"/>
    <cellStyle name="Normal 22 4" xfId="619"/>
    <cellStyle name="Normal 22 5" xfId="620"/>
    <cellStyle name="Normal 22 6" xfId="621"/>
    <cellStyle name="Normal 22 7" xfId="622"/>
    <cellStyle name="Normal 22 8" xfId="623"/>
    <cellStyle name="Normal 22 9" xfId="624"/>
    <cellStyle name="Normal 23" xfId="625"/>
    <cellStyle name="Normal 23 10" xfId="626"/>
    <cellStyle name="Normal 23 11" xfId="627"/>
    <cellStyle name="Normal 23 12" xfId="628"/>
    <cellStyle name="Normal 23 13" xfId="629"/>
    <cellStyle name="Normal 23 14" xfId="630"/>
    <cellStyle name="Normal 23 15" xfId="631"/>
    <cellStyle name="Normal 23 16" xfId="632"/>
    <cellStyle name="Normal 23 17" xfId="633"/>
    <cellStyle name="Normal 23 18" xfId="634"/>
    <cellStyle name="Normal 23 19" xfId="635"/>
    <cellStyle name="Normal 23 2" xfId="636"/>
    <cellStyle name="Normal 23 20" xfId="637"/>
    <cellStyle name="Normal 23 3" xfId="638"/>
    <cellStyle name="Normal 23 4" xfId="639"/>
    <cellStyle name="Normal 23 5" xfId="640"/>
    <cellStyle name="Normal 23 6" xfId="641"/>
    <cellStyle name="Normal 23 7" xfId="642"/>
    <cellStyle name="Normal 23 8" xfId="643"/>
    <cellStyle name="Normal 23 9" xfId="644"/>
    <cellStyle name="Normal 24" xfId="645"/>
    <cellStyle name="Normal 24 10" xfId="646"/>
    <cellStyle name="Normal 24 11" xfId="647"/>
    <cellStyle name="Normal 24 12" xfId="648"/>
    <cellStyle name="Normal 24 13" xfId="649"/>
    <cellStyle name="Normal 24 14" xfId="650"/>
    <cellStyle name="Normal 24 15" xfId="651"/>
    <cellStyle name="Normal 24 16" xfId="652"/>
    <cellStyle name="Normal 24 17" xfId="653"/>
    <cellStyle name="Normal 24 18" xfId="654"/>
    <cellStyle name="Normal 24 19" xfId="655"/>
    <cellStyle name="Normal 24 2" xfId="656"/>
    <cellStyle name="Normal 24 20" xfId="657"/>
    <cellStyle name="Normal 24 3" xfId="658"/>
    <cellStyle name="Normal 24 4" xfId="659"/>
    <cellStyle name="Normal 24 5" xfId="660"/>
    <cellStyle name="Normal 24 6" xfId="661"/>
    <cellStyle name="Normal 24 7" xfId="662"/>
    <cellStyle name="Normal 24 8" xfId="663"/>
    <cellStyle name="Normal 24 9" xfId="664"/>
    <cellStyle name="Normal 25" xfId="665"/>
    <cellStyle name="Normal 25 10" xfId="666"/>
    <cellStyle name="Normal 25 11" xfId="667"/>
    <cellStyle name="Normal 25 12" xfId="668"/>
    <cellStyle name="Normal 25 13" xfId="669"/>
    <cellStyle name="Normal 25 14" xfId="670"/>
    <cellStyle name="Normal 25 15" xfId="671"/>
    <cellStyle name="Normal 25 16" xfId="672"/>
    <cellStyle name="Normal 25 17" xfId="673"/>
    <cellStyle name="Normal 25 18" xfId="674"/>
    <cellStyle name="Normal 25 19" xfId="675"/>
    <cellStyle name="Normal 25 2" xfId="676"/>
    <cellStyle name="Normal 25 20" xfId="677"/>
    <cellStyle name="Normal 25 3" xfId="678"/>
    <cellStyle name="Normal 25 4" xfId="679"/>
    <cellStyle name="Normal 25 5" xfId="680"/>
    <cellStyle name="Normal 25 6" xfId="681"/>
    <cellStyle name="Normal 25 7" xfId="682"/>
    <cellStyle name="Normal 25 8" xfId="683"/>
    <cellStyle name="Normal 25 9" xfId="684"/>
    <cellStyle name="Normal 26" xfId="685"/>
    <cellStyle name="Normal 26 10" xfId="686"/>
    <cellStyle name="Normal 26 11" xfId="687"/>
    <cellStyle name="Normal 26 12" xfId="688"/>
    <cellStyle name="Normal 26 13" xfId="689"/>
    <cellStyle name="Normal 26 14" xfId="690"/>
    <cellStyle name="Normal 26 15" xfId="691"/>
    <cellStyle name="Normal 26 16" xfId="692"/>
    <cellStyle name="Normal 26 17" xfId="693"/>
    <cellStyle name="Normal 26 18" xfId="694"/>
    <cellStyle name="Normal 26 19" xfId="695"/>
    <cellStyle name="Normal 26 2" xfId="696"/>
    <cellStyle name="Normal 26 20" xfId="697"/>
    <cellStyle name="Normal 26 3" xfId="698"/>
    <cellStyle name="Normal 26 4" xfId="699"/>
    <cellStyle name="Normal 26 5" xfId="700"/>
    <cellStyle name="Normal 26 6" xfId="701"/>
    <cellStyle name="Normal 26 7" xfId="702"/>
    <cellStyle name="Normal 26 8" xfId="703"/>
    <cellStyle name="Normal 26 9" xfId="704"/>
    <cellStyle name="Normal 27" xfId="705"/>
    <cellStyle name="Normal 27 10" xfId="706"/>
    <cellStyle name="Normal 27 11" xfId="707"/>
    <cellStyle name="Normal 27 12" xfId="708"/>
    <cellStyle name="Normal 27 13" xfId="709"/>
    <cellStyle name="Normal 27 14" xfId="710"/>
    <cellStyle name="Normal 27 15" xfId="711"/>
    <cellStyle name="Normal 27 16" xfId="712"/>
    <cellStyle name="Normal 27 17" xfId="713"/>
    <cellStyle name="Normal 27 18" xfId="714"/>
    <cellStyle name="Normal 27 19" xfId="715"/>
    <cellStyle name="Normal 27 2" xfId="716"/>
    <cellStyle name="Normal 27 20" xfId="717"/>
    <cellStyle name="Normal 27 3" xfId="718"/>
    <cellStyle name="Normal 27 4" xfId="719"/>
    <cellStyle name="Normal 27 5" xfId="720"/>
    <cellStyle name="Normal 27 6" xfId="721"/>
    <cellStyle name="Normal 27 7" xfId="722"/>
    <cellStyle name="Normal 27 8" xfId="723"/>
    <cellStyle name="Normal 27 9" xfId="724"/>
    <cellStyle name="Normal 28" xfId="725"/>
    <cellStyle name="Normal 28 10" xfId="726"/>
    <cellStyle name="Normal 28 11" xfId="727"/>
    <cellStyle name="Normal 28 12" xfId="728"/>
    <cellStyle name="Normal 28 13" xfId="729"/>
    <cellStyle name="Normal 28 14" xfId="730"/>
    <cellStyle name="Normal 28 15" xfId="731"/>
    <cellStyle name="Normal 28 16" xfId="732"/>
    <cellStyle name="Normal 28 17" xfId="733"/>
    <cellStyle name="Normal 28 18" xfId="734"/>
    <cellStyle name="Normal 28 19" xfId="735"/>
    <cellStyle name="Normal 28 2" xfId="736"/>
    <cellStyle name="Normal 28 20" xfId="737"/>
    <cellStyle name="Normal 28 3" xfId="738"/>
    <cellStyle name="Normal 28 4" xfId="739"/>
    <cellStyle name="Normal 28 5" xfId="740"/>
    <cellStyle name="Normal 28 6" xfId="741"/>
    <cellStyle name="Normal 28 7" xfId="742"/>
    <cellStyle name="Normal 28 8" xfId="743"/>
    <cellStyle name="Normal 28 9" xfId="744"/>
    <cellStyle name="Normal 29" xfId="745"/>
    <cellStyle name="Normal 29 10" xfId="746"/>
    <cellStyle name="Normal 29 11" xfId="747"/>
    <cellStyle name="Normal 29 12" xfId="748"/>
    <cellStyle name="Normal 29 13" xfId="749"/>
    <cellStyle name="Normal 29 14" xfId="750"/>
    <cellStyle name="Normal 29 15" xfId="751"/>
    <cellStyle name="Normal 29 16" xfId="752"/>
    <cellStyle name="Normal 29 17" xfId="753"/>
    <cellStyle name="Normal 29 18" xfId="754"/>
    <cellStyle name="Normal 29 19" xfId="755"/>
    <cellStyle name="Normal 29 2" xfId="756"/>
    <cellStyle name="Normal 29 20" xfId="757"/>
    <cellStyle name="Normal 29 3" xfId="758"/>
    <cellStyle name="Normal 29 4" xfId="759"/>
    <cellStyle name="Normal 29 5" xfId="760"/>
    <cellStyle name="Normal 29 6" xfId="761"/>
    <cellStyle name="Normal 29 7" xfId="762"/>
    <cellStyle name="Normal 29 8" xfId="763"/>
    <cellStyle name="Normal 29 9" xfId="764"/>
    <cellStyle name="Normal 3" xfId="2"/>
    <cellStyle name="Normal 3 2" xfId="183"/>
    <cellStyle name="Normal 3 2 2" xfId="765"/>
    <cellStyle name="Normal 3 2 3" xfId="766"/>
    <cellStyle name="Normal 3 3" xfId="767"/>
    <cellStyle name="Normal 30" xfId="768"/>
    <cellStyle name="Normal 30 10" xfId="769"/>
    <cellStyle name="Normal 30 11" xfId="770"/>
    <cellStyle name="Normal 30 12" xfId="771"/>
    <cellStyle name="Normal 30 13" xfId="772"/>
    <cellStyle name="Normal 30 14" xfId="773"/>
    <cellStyle name="Normal 30 15" xfId="774"/>
    <cellStyle name="Normal 30 16" xfId="775"/>
    <cellStyle name="Normal 30 17" xfId="776"/>
    <cellStyle name="Normal 30 18" xfId="777"/>
    <cellStyle name="Normal 30 19" xfId="778"/>
    <cellStyle name="Normal 30 2" xfId="779"/>
    <cellStyle name="Normal 30 20" xfId="780"/>
    <cellStyle name="Normal 30 3" xfId="781"/>
    <cellStyle name="Normal 30 4" xfId="782"/>
    <cellStyle name="Normal 30 5" xfId="783"/>
    <cellStyle name="Normal 30 6" xfId="784"/>
    <cellStyle name="Normal 30 7" xfId="785"/>
    <cellStyle name="Normal 30 8" xfId="786"/>
    <cellStyle name="Normal 30 9" xfId="787"/>
    <cellStyle name="Normal 31" xfId="788"/>
    <cellStyle name="Normal 31 10" xfId="789"/>
    <cellStyle name="Normal 31 11" xfId="790"/>
    <cellStyle name="Normal 31 12" xfId="791"/>
    <cellStyle name="Normal 31 13" xfId="792"/>
    <cellStyle name="Normal 31 14" xfId="793"/>
    <cellStyle name="Normal 31 15" xfId="794"/>
    <cellStyle name="Normal 31 16" xfId="795"/>
    <cellStyle name="Normal 31 17" xfId="796"/>
    <cellStyle name="Normal 31 18" xfId="797"/>
    <cellStyle name="Normal 31 19" xfId="798"/>
    <cellStyle name="Normal 31 2" xfId="799"/>
    <cellStyle name="Normal 31 20" xfId="800"/>
    <cellStyle name="Normal 31 3" xfId="801"/>
    <cellStyle name="Normal 31 4" xfId="802"/>
    <cellStyle name="Normal 31 5" xfId="803"/>
    <cellStyle name="Normal 31 6" xfId="804"/>
    <cellStyle name="Normal 31 7" xfId="805"/>
    <cellStyle name="Normal 31 8" xfId="806"/>
    <cellStyle name="Normal 31 9" xfId="807"/>
    <cellStyle name="Normal 32" xfId="808"/>
    <cellStyle name="Normal 32 10" xfId="809"/>
    <cellStyle name="Normal 32 11" xfId="810"/>
    <cellStyle name="Normal 32 12" xfId="811"/>
    <cellStyle name="Normal 32 13" xfId="812"/>
    <cellStyle name="Normal 32 14" xfId="813"/>
    <cellStyle name="Normal 32 15" xfId="814"/>
    <cellStyle name="Normal 32 16" xfId="815"/>
    <cellStyle name="Normal 32 17" xfId="816"/>
    <cellStyle name="Normal 32 18" xfId="817"/>
    <cellStyle name="Normal 32 19" xfId="818"/>
    <cellStyle name="Normal 32 2" xfId="819"/>
    <cellStyle name="Normal 32 3" xfId="820"/>
    <cellStyle name="Normal 32 4" xfId="821"/>
    <cellStyle name="Normal 32 5" xfId="822"/>
    <cellStyle name="Normal 32 6" xfId="823"/>
    <cellStyle name="Normal 32 7" xfId="824"/>
    <cellStyle name="Normal 32 8" xfId="825"/>
    <cellStyle name="Normal 32 9" xfId="826"/>
    <cellStyle name="Normal 33" xfId="827"/>
    <cellStyle name="Normal 33 10" xfId="828"/>
    <cellStyle name="Normal 33 11" xfId="829"/>
    <cellStyle name="Normal 33 12" xfId="830"/>
    <cellStyle name="Normal 33 13" xfId="831"/>
    <cellStyle name="Normal 33 14" xfId="832"/>
    <cellStyle name="Normal 33 15" xfId="833"/>
    <cellStyle name="Normal 33 16" xfId="834"/>
    <cellStyle name="Normal 33 17" xfId="835"/>
    <cellStyle name="Normal 33 18" xfId="836"/>
    <cellStyle name="Normal 33 19" xfId="837"/>
    <cellStyle name="Normal 33 2" xfId="838"/>
    <cellStyle name="Normal 33 20" xfId="839"/>
    <cellStyle name="Normal 33 3" xfId="840"/>
    <cellStyle name="Normal 33 4" xfId="841"/>
    <cellStyle name="Normal 33 5" xfId="842"/>
    <cellStyle name="Normal 33 6" xfId="843"/>
    <cellStyle name="Normal 33 7" xfId="844"/>
    <cellStyle name="Normal 33 8" xfId="845"/>
    <cellStyle name="Normal 33 9" xfId="846"/>
    <cellStyle name="Normal 34" xfId="847"/>
    <cellStyle name="Normal 34 10" xfId="848"/>
    <cellStyle name="Normal 34 11" xfId="849"/>
    <cellStyle name="Normal 34 12" xfId="850"/>
    <cellStyle name="Normal 34 13" xfId="851"/>
    <cellStyle name="Normal 34 14" xfId="852"/>
    <cellStyle name="Normal 34 15" xfId="853"/>
    <cellStyle name="Normal 34 16" xfId="854"/>
    <cellStyle name="Normal 34 17" xfId="855"/>
    <cellStyle name="Normal 34 18" xfId="856"/>
    <cellStyle name="Normal 34 19" xfId="857"/>
    <cellStyle name="Normal 34 2" xfId="858"/>
    <cellStyle name="Normal 34 3" xfId="859"/>
    <cellStyle name="Normal 34 4" xfId="860"/>
    <cellStyle name="Normal 34 5" xfId="861"/>
    <cellStyle name="Normal 34 6" xfId="862"/>
    <cellStyle name="Normal 34 7" xfId="863"/>
    <cellStyle name="Normal 34 8" xfId="864"/>
    <cellStyle name="Normal 34 9" xfId="865"/>
    <cellStyle name="Normal 35" xfId="866"/>
    <cellStyle name="Normal 35 10" xfId="867"/>
    <cellStyle name="Normal 35 11" xfId="868"/>
    <cellStyle name="Normal 35 12" xfId="869"/>
    <cellStyle name="Normal 35 13" xfId="870"/>
    <cellStyle name="Normal 35 14" xfId="871"/>
    <cellStyle name="Normal 35 15" xfId="872"/>
    <cellStyle name="Normal 35 16" xfId="873"/>
    <cellStyle name="Normal 35 17" xfId="874"/>
    <cellStyle name="Normal 35 18" xfId="875"/>
    <cellStyle name="Normal 35 19" xfId="876"/>
    <cellStyle name="Normal 35 2" xfId="877"/>
    <cellStyle name="Normal 35 20" xfId="878"/>
    <cellStyle name="Normal 35 3" xfId="879"/>
    <cellStyle name="Normal 35 4" xfId="880"/>
    <cellStyle name="Normal 35 5" xfId="881"/>
    <cellStyle name="Normal 35 6" xfId="882"/>
    <cellStyle name="Normal 35 7" xfId="883"/>
    <cellStyle name="Normal 35 8" xfId="884"/>
    <cellStyle name="Normal 35 9" xfId="885"/>
    <cellStyle name="Normal 36" xfId="886"/>
    <cellStyle name="Normal 36 10" xfId="887"/>
    <cellStyle name="Normal 36 11" xfId="888"/>
    <cellStyle name="Normal 36 12" xfId="889"/>
    <cellStyle name="Normal 36 13" xfId="890"/>
    <cellStyle name="Normal 36 14" xfId="891"/>
    <cellStyle name="Normal 36 15" xfId="892"/>
    <cellStyle name="Normal 36 16" xfId="893"/>
    <cellStyle name="Normal 36 17" xfId="894"/>
    <cellStyle name="Normal 36 18" xfId="895"/>
    <cellStyle name="Normal 36 19" xfId="896"/>
    <cellStyle name="Normal 36 2" xfId="897"/>
    <cellStyle name="Normal 36 3" xfId="898"/>
    <cellStyle name="Normal 36 4" xfId="899"/>
    <cellStyle name="Normal 36 5" xfId="900"/>
    <cellStyle name="Normal 36 6" xfId="901"/>
    <cellStyle name="Normal 36 7" xfId="902"/>
    <cellStyle name="Normal 36 8" xfId="903"/>
    <cellStyle name="Normal 36 9" xfId="904"/>
    <cellStyle name="Normal 37" xfId="905"/>
    <cellStyle name="Normal 37 10" xfId="906"/>
    <cellStyle name="Normal 37 11" xfId="907"/>
    <cellStyle name="Normal 37 12" xfId="908"/>
    <cellStyle name="Normal 37 13" xfId="909"/>
    <cellStyle name="Normal 37 14" xfId="910"/>
    <cellStyle name="Normal 37 15" xfId="911"/>
    <cellStyle name="Normal 37 16" xfId="912"/>
    <cellStyle name="Normal 37 17" xfId="913"/>
    <cellStyle name="Normal 37 18" xfId="914"/>
    <cellStyle name="Normal 37 19" xfId="915"/>
    <cellStyle name="Normal 37 2" xfId="916"/>
    <cellStyle name="Normal 37 20" xfId="917"/>
    <cellStyle name="Normal 37 3" xfId="918"/>
    <cellStyle name="Normal 37 4" xfId="919"/>
    <cellStyle name="Normal 37 5" xfId="920"/>
    <cellStyle name="Normal 37 6" xfId="921"/>
    <cellStyle name="Normal 37 7" xfId="922"/>
    <cellStyle name="Normal 37 8" xfId="923"/>
    <cellStyle name="Normal 37 9" xfId="924"/>
    <cellStyle name="Normal 38" xfId="925"/>
    <cellStyle name="Normal 38 10" xfId="926"/>
    <cellStyle name="Normal 38 11" xfId="927"/>
    <cellStyle name="Normal 38 12" xfId="928"/>
    <cellStyle name="Normal 38 13" xfId="929"/>
    <cellStyle name="Normal 38 14" xfId="930"/>
    <cellStyle name="Normal 38 15" xfId="931"/>
    <cellStyle name="Normal 38 16" xfId="932"/>
    <cellStyle name="Normal 38 17" xfId="933"/>
    <cellStyle name="Normal 38 18" xfId="934"/>
    <cellStyle name="Normal 38 19" xfId="935"/>
    <cellStyle name="Normal 38 2" xfId="936"/>
    <cellStyle name="Normal 38 20" xfId="937"/>
    <cellStyle name="Normal 38 3" xfId="938"/>
    <cellStyle name="Normal 38 4" xfId="939"/>
    <cellStyle name="Normal 38 5" xfId="940"/>
    <cellStyle name="Normal 38 6" xfId="941"/>
    <cellStyle name="Normal 38 7" xfId="942"/>
    <cellStyle name="Normal 38 8" xfId="943"/>
    <cellStyle name="Normal 38 9" xfId="944"/>
    <cellStyle name="Normal 39" xfId="945"/>
    <cellStyle name="Normal 39 10" xfId="946"/>
    <cellStyle name="Normal 39 11" xfId="947"/>
    <cellStyle name="Normal 39 12" xfId="948"/>
    <cellStyle name="Normal 39 13" xfId="949"/>
    <cellStyle name="Normal 39 14" xfId="950"/>
    <cellStyle name="Normal 39 15" xfId="951"/>
    <cellStyle name="Normal 39 16" xfId="952"/>
    <cellStyle name="Normal 39 17" xfId="953"/>
    <cellStyle name="Normal 39 18" xfId="954"/>
    <cellStyle name="Normal 39 19" xfId="955"/>
    <cellStyle name="Normal 39 2" xfId="956"/>
    <cellStyle name="Normal 39 20" xfId="957"/>
    <cellStyle name="Normal 39 3" xfId="958"/>
    <cellStyle name="Normal 39 4" xfId="959"/>
    <cellStyle name="Normal 39 5" xfId="960"/>
    <cellStyle name="Normal 39 6" xfId="961"/>
    <cellStyle name="Normal 39 7" xfId="962"/>
    <cellStyle name="Normal 39 8" xfId="963"/>
    <cellStyle name="Normal 39 9" xfId="964"/>
    <cellStyle name="Normal 4" xfId="148"/>
    <cellStyle name="Normal 4 2" xfId="965"/>
    <cellStyle name="Normal 4 3" xfId="966"/>
    <cellStyle name="Normal 4 4" xfId="967"/>
    <cellStyle name="Normal 4 5" xfId="968"/>
    <cellStyle name="Normal 4 6" xfId="969"/>
    <cellStyle name="Normal 4 7" xfId="970"/>
    <cellStyle name="Normal 40" xfId="971"/>
    <cellStyle name="Normal 40 10" xfId="972"/>
    <cellStyle name="Normal 40 11" xfId="973"/>
    <cellStyle name="Normal 40 12" xfId="974"/>
    <cellStyle name="Normal 40 13" xfId="975"/>
    <cellStyle name="Normal 40 14" xfId="976"/>
    <cellStyle name="Normal 40 15" xfId="977"/>
    <cellStyle name="Normal 40 16" xfId="978"/>
    <cellStyle name="Normal 40 17" xfId="979"/>
    <cellStyle name="Normal 40 18" xfId="980"/>
    <cellStyle name="Normal 40 19" xfId="981"/>
    <cellStyle name="Normal 40 2" xfId="982"/>
    <cellStyle name="Normal 40 20" xfId="983"/>
    <cellStyle name="Normal 40 3" xfId="984"/>
    <cellStyle name="Normal 40 4" xfId="985"/>
    <cellStyle name="Normal 40 5" xfId="986"/>
    <cellStyle name="Normal 40 6" xfId="987"/>
    <cellStyle name="Normal 40 7" xfId="988"/>
    <cellStyle name="Normal 40 8" xfId="989"/>
    <cellStyle name="Normal 40 9" xfId="990"/>
    <cellStyle name="Normal 41" xfId="991"/>
    <cellStyle name="Normal 41 10" xfId="992"/>
    <cellStyle name="Normal 41 11" xfId="993"/>
    <cellStyle name="Normal 41 12" xfId="994"/>
    <cellStyle name="Normal 41 13" xfId="995"/>
    <cellStyle name="Normal 41 14" xfId="996"/>
    <cellStyle name="Normal 41 15" xfId="997"/>
    <cellStyle name="Normal 41 16" xfId="998"/>
    <cellStyle name="Normal 41 17" xfId="999"/>
    <cellStyle name="Normal 41 18" xfId="1000"/>
    <cellStyle name="Normal 41 19" xfId="1001"/>
    <cellStyle name="Normal 41 2" xfId="1002"/>
    <cellStyle name="Normal 41 20" xfId="1003"/>
    <cellStyle name="Normal 41 3" xfId="1004"/>
    <cellStyle name="Normal 41 4" xfId="1005"/>
    <cellStyle name="Normal 41 5" xfId="1006"/>
    <cellStyle name="Normal 41 6" xfId="1007"/>
    <cellStyle name="Normal 41 7" xfId="1008"/>
    <cellStyle name="Normal 41 8" xfId="1009"/>
    <cellStyle name="Normal 41 9" xfId="1010"/>
    <cellStyle name="Normal 42" xfId="1011"/>
    <cellStyle name="Normal 42 10" xfId="1012"/>
    <cellStyle name="Normal 42 11" xfId="1013"/>
    <cellStyle name="Normal 42 12" xfId="1014"/>
    <cellStyle name="Normal 42 13" xfId="1015"/>
    <cellStyle name="Normal 42 14" xfId="1016"/>
    <cellStyle name="Normal 42 15" xfId="1017"/>
    <cellStyle name="Normal 42 16" xfId="1018"/>
    <cellStyle name="Normal 42 17" xfId="1019"/>
    <cellStyle name="Normal 42 18" xfId="1020"/>
    <cellStyle name="Normal 42 19" xfId="1021"/>
    <cellStyle name="Normal 42 2" xfId="1022"/>
    <cellStyle name="Normal 42 20" xfId="1023"/>
    <cellStyle name="Normal 42 3" xfId="1024"/>
    <cellStyle name="Normal 42 4" xfId="1025"/>
    <cellStyle name="Normal 42 5" xfId="1026"/>
    <cellStyle name="Normal 42 6" xfId="1027"/>
    <cellStyle name="Normal 42 7" xfId="1028"/>
    <cellStyle name="Normal 42 8" xfId="1029"/>
    <cellStyle name="Normal 42 9" xfId="1030"/>
    <cellStyle name="Normal 43" xfId="1031"/>
    <cellStyle name="Normal 43 10" xfId="1032"/>
    <cellStyle name="Normal 43 11" xfId="1033"/>
    <cellStyle name="Normal 43 12" xfId="1034"/>
    <cellStyle name="Normal 43 13" xfId="1035"/>
    <cellStyle name="Normal 43 14" xfId="1036"/>
    <cellStyle name="Normal 43 15" xfId="1037"/>
    <cellStyle name="Normal 43 16" xfId="1038"/>
    <cellStyle name="Normal 43 17" xfId="1039"/>
    <cellStyle name="Normal 43 18" xfId="1040"/>
    <cellStyle name="Normal 43 19" xfId="1041"/>
    <cellStyle name="Normal 43 2" xfId="1042"/>
    <cellStyle name="Normal 43 3" xfId="1043"/>
    <cellStyle name="Normal 43 4" xfId="1044"/>
    <cellStyle name="Normal 43 5" xfId="1045"/>
    <cellStyle name="Normal 43 6" xfId="1046"/>
    <cellStyle name="Normal 43 7" xfId="1047"/>
    <cellStyle name="Normal 43 8" xfId="1048"/>
    <cellStyle name="Normal 43 9" xfId="1049"/>
    <cellStyle name="Normal 44" xfId="1050"/>
    <cellStyle name="Normal 44 10" xfId="1051"/>
    <cellStyle name="Normal 44 11" xfId="1052"/>
    <cellStyle name="Normal 44 12" xfId="1053"/>
    <cellStyle name="Normal 44 13" xfId="1054"/>
    <cellStyle name="Normal 44 14" xfId="1055"/>
    <cellStyle name="Normal 44 15" xfId="1056"/>
    <cellStyle name="Normal 44 16" xfId="1057"/>
    <cellStyle name="Normal 44 17" xfId="1058"/>
    <cellStyle name="Normal 44 18" xfId="1059"/>
    <cellStyle name="Normal 44 19" xfId="1060"/>
    <cellStyle name="Normal 44 2" xfId="1061"/>
    <cellStyle name="Normal 44 3" xfId="1062"/>
    <cellStyle name="Normal 44 4" xfId="1063"/>
    <cellStyle name="Normal 44 5" xfId="1064"/>
    <cellStyle name="Normal 44 6" xfId="1065"/>
    <cellStyle name="Normal 44 7" xfId="1066"/>
    <cellStyle name="Normal 44 8" xfId="1067"/>
    <cellStyle name="Normal 44 9" xfId="1068"/>
    <cellStyle name="Normal 45" xfId="1069"/>
    <cellStyle name="Normal 45 10" xfId="1070"/>
    <cellStyle name="Normal 45 11" xfId="1071"/>
    <cellStyle name="Normal 45 12" xfId="1072"/>
    <cellStyle name="Normal 45 13" xfId="1073"/>
    <cellStyle name="Normal 45 14" xfId="1074"/>
    <cellStyle name="Normal 45 15" xfId="1075"/>
    <cellStyle name="Normal 45 16" xfId="1076"/>
    <cellStyle name="Normal 45 17" xfId="1077"/>
    <cellStyle name="Normal 45 18" xfId="1078"/>
    <cellStyle name="Normal 45 19" xfId="1079"/>
    <cellStyle name="Normal 45 2" xfId="1080"/>
    <cellStyle name="Normal 45 3" xfId="1081"/>
    <cellStyle name="Normal 45 4" xfId="1082"/>
    <cellStyle name="Normal 45 5" xfId="1083"/>
    <cellStyle name="Normal 45 6" xfId="1084"/>
    <cellStyle name="Normal 45 7" xfId="1085"/>
    <cellStyle name="Normal 45 8" xfId="1086"/>
    <cellStyle name="Normal 45 9" xfId="1087"/>
    <cellStyle name="Normal 46" xfId="1088"/>
    <cellStyle name="Normal 46 10" xfId="1089"/>
    <cellStyle name="Normal 46 11" xfId="1090"/>
    <cellStyle name="Normal 46 12" xfId="1091"/>
    <cellStyle name="Normal 46 13" xfId="1092"/>
    <cellStyle name="Normal 46 14" xfId="1093"/>
    <cellStyle name="Normal 46 15" xfId="1094"/>
    <cellStyle name="Normal 46 16" xfId="1095"/>
    <cellStyle name="Normal 46 17" xfId="1096"/>
    <cellStyle name="Normal 46 18" xfId="1097"/>
    <cellStyle name="Normal 46 19" xfId="1098"/>
    <cellStyle name="Normal 46 2" xfId="1099"/>
    <cellStyle name="Normal 46 3" xfId="1100"/>
    <cellStyle name="Normal 46 4" xfId="1101"/>
    <cellStyle name="Normal 46 5" xfId="1102"/>
    <cellStyle name="Normal 46 6" xfId="1103"/>
    <cellStyle name="Normal 46 7" xfId="1104"/>
    <cellStyle name="Normal 46 8" xfId="1105"/>
    <cellStyle name="Normal 46 9" xfId="1106"/>
    <cellStyle name="Normal 47" xfId="1107"/>
    <cellStyle name="Normal 47 10" xfId="1108"/>
    <cellStyle name="Normal 47 11" xfId="1109"/>
    <cellStyle name="Normal 47 12" xfId="1110"/>
    <cellStyle name="Normal 47 13" xfId="1111"/>
    <cellStyle name="Normal 47 14" xfId="1112"/>
    <cellStyle name="Normal 47 15" xfId="1113"/>
    <cellStyle name="Normal 47 16" xfId="1114"/>
    <cellStyle name="Normal 47 17" xfId="1115"/>
    <cellStyle name="Normal 47 18" xfId="1116"/>
    <cellStyle name="Normal 47 19" xfId="1117"/>
    <cellStyle name="Normal 47 2" xfId="1118"/>
    <cellStyle name="Normal 47 20" xfId="1119"/>
    <cellStyle name="Normal 47 3" xfId="1120"/>
    <cellStyle name="Normal 47 4" xfId="1121"/>
    <cellStyle name="Normal 47 5" xfId="1122"/>
    <cellStyle name="Normal 47 6" xfId="1123"/>
    <cellStyle name="Normal 47 7" xfId="1124"/>
    <cellStyle name="Normal 47 8" xfId="1125"/>
    <cellStyle name="Normal 47 9" xfId="1126"/>
    <cellStyle name="Normal 48" xfId="1127"/>
    <cellStyle name="Normal 48 10" xfId="1128"/>
    <cellStyle name="Normal 48 11" xfId="1129"/>
    <cellStyle name="Normal 48 12" xfId="1130"/>
    <cellStyle name="Normal 48 13" xfId="1131"/>
    <cellStyle name="Normal 48 14" xfId="1132"/>
    <cellStyle name="Normal 48 15" xfId="1133"/>
    <cellStyle name="Normal 48 16" xfId="1134"/>
    <cellStyle name="Normal 48 17" xfId="1135"/>
    <cellStyle name="Normal 48 18" xfId="1136"/>
    <cellStyle name="Normal 48 19" xfId="1137"/>
    <cellStyle name="Normal 48 2" xfId="1138"/>
    <cellStyle name="Normal 48 3" xfId="1139"/>
    <cellStyle name="Normal 48 4" xfId="1140"/>
    <cellStyle name="Normal 48 5" xfId="1141"/>
    <cellStyle name="Normal 48 6" xfId="1142"/>
    <cellStyle name="Normal 48 7" xfId="1143"/>
    <cellStyle name="Normal 48 8" xfId="1144"/>
    <cellStyle name="Normal 48 9" xfId="1145"/>
    <cellStyle name="Normal 49" xfId="1146"/>
    <cellStyle name="Normal 49 10" xfId="1147"/>
    <cellStyle name="Normal 49 11" xfId="1148"/>
    <cellStyle name="Normal 49 12" xfId="1149"/>
    <cellStyle name="Normal 49 13" xfId="1150"/>
    <cellStyle name="Normal 49 14" xfId="1151"/>
    <cellStyle name="Normal 49 15" xfId="1152"/>
    <cellStyle name="Normal 49 16" xfId="1153"/>
    <cellStyle name="Normal 49 17" xfId="1154"/>
    <cellStyle name="Normal 49 18" xfId="1155"/>
    <cellStyle name="Normal 49 19" xfId="1156"/>
    <cellStyle name="Normal 49 2" xfId="1157"/>
    <cellStyle name="Normal 49 20" xfId="1158"/>
    <cellStyle name="Normal 49 3" xfId="1159"/>
    <cellStyle name="Normal 49 4" xfId="1160"/>
    <cellStyle name="Normal 49 5" xfId="1161"/>
    <cellStyle name="Normal 49 6" xfId="1162"/>
    <cellStyle name="Normal 49 7" xfId="1163"/>
    <cellStyle name="Normal 49 8" xfId="1164"/>
    <cellStyle name="Normal 49 9" xfId="1165"/>
    <cellStyle name="Normal 5" xfId="149"/>
    <cellStyle name="Normal 5 10" xfId="1166"/>
    <cellStyle name="Normal 5 11" xfId="1167"/>
    <cellStyle name="Normal 5 12" xfId="1168"/>
    <cellStyle name="Normal 5 13" xfId="1169"/>
    <cellStyle name="Normal 5 14" xfId="1170"/>
    <cellStyle name="Normal 5 15" xfId="1171"/>
    <cellStyle name="Normal 5 16" xfId="1172"/>
    <cellStyle name="Normal 5 17" xfId="1173"/>
    <cellStyle name="Normal 5 18" xfId="1174"/>
    <cellStyle name="Normal 5 19" xfId="1175"/>
    <cellStyle name="Normal 5 2" xfId="1176"/>
    <cellStyle name="Normal 5 20" xfId="1177"/>
    <cellStyle name="Normal 5 21" xfId="1178"/>
    <cellStyle name="Normal 5 22" xfId="1179"/>
    <cellStyle name="Normal 5 3" xfId="1180"/>
    <cellStyle name="Normal 5 4" xfId="1181"/>
    <cellStyle name="Normal 5 5" xfId="1182"/>
    <cellStyle name="Normal 5 6" xfId="1183"/>
    <cellStyle name="Normal 5 7" xfId="1184"/>
    <cellStyle name="Normal 5 8" xfId="1185"/>
    <cellStyle name="Normal 5 9" xfId="1186"/>
    <cellStyle name="Normal 50" xfId="1187"/>
    <cellStyle name="Normal 50 2" xfId="1188"/>
    <cellStyle name="Normal 51" xfId="1189"/>
    <cellStyle name="Normal 52" xfId="1190"/>
    <cellStyle name="Normal 53" xfId="1191"/>
    <cellStyle name="Normal 53 2" xfId="1192"/>
    <cellStyle name="Normal 54" xfId="1193"/>
    <cellStyle name="Normal 54 2" xfId="1194"/>
    <cellStyle name="Normal 55" xfId="1195"/>
    <cellStyle name="Normal 55 2" xfId="1196"/>
    <cellStyle name="Normal 56" xfId="1197"/>
    <cellStyle name="Normal 56 2" xfId="1198"/>
    <cellStyle name="Normal 57" xfId="1199"/>
    <cellStyle name="Normal 57 2" xfId="1200"/>
    <cellStyle name="Normal 58" xfId="1201"/>
    <cellStyle name="Normal 58 2" xfId="1202"/>
    <cellStyle name="Normal 59" xfId="1203"/>
    <cellStyle name="Normal 59 2" xfId="1204"/>
    <cellStyle name="Normal 6" xfId="150"/>
    <cellStyle name="Normal 6 2" xfId="1205"/>
    <cellStyle name="Normal 60" xfId="1206"/>
    <cellStyle name="Normal 60 2" xfId="1207"/>
    <cellStyle name="Normal 61" xfId="1208"/>
    <cellStyle name="Normal 61 2" xfId="1209"/>
    <cellStyle name="Normal 62" xfId="1210"/>
    <cellStyle name="Normal 62 2" xfId="1211"/>
    <cellStyle name="Normal 63" xfId="1212"/>
    <cellStyle name="Normal 63 2" xfId="1213"/>
    <cellStyle name="Normal 64" xfId="1214"/>
    <cellStyle name="Normal 64 2" xfId="1215"/>
    <cellStyle name="Normal 65" xfId="1216"/>
    <cellStyle name="Normal 65 2" xfId="1217"/>
    <cellStyle name="Normal 66" xfId="1218"/>
    <cellStyle name="Normal 67" xfId="1219"/>
    <cellStyle name="Normal 68" xfId="1220"/>
    <cellStyle name="Normal 69" xfId="1221"/>
    <cellStyle name="Normal 7" xfId="151"/>
    <cellStyle name="Normal 7 2" xfId="1222"/>
    <cellStyle name="Normal 70" xfId="1223"/>
    <cellStyle name="Normal 71" xfId="1224"/>
    <cellStyle name="Normal 72" xfId="1225"/>
    <cellStyle name="Normal 74" xfId="1226"/>
    <cellStyle name="Normal 8" xfId="152"/>
    <cellStyle name="Normal 9" xfId="153"/>
    <cellStyle name="Normal_mapping landen" xfId="177"/>
    <cellStyle name="Note 2" xfId="154"/>
    <cellStyle name="Note 2 2" xfId="1227"/>
    <cellStyle name="Note 3" xfId="155"/>
    <cellStyle name="Note 3 2" xfId="1228"/>
    <cellStyle name="Note 4" xfId="156"/>
    <cellStyle name="Note 5" xfId="157"/>
    <cellStyle name="Note 6" xfId="158"/>
    <cellStyle name="Note 7" xfId="159"/>
    <cellStyle name="Note 8" xfId="160"/>
    <cellStyle name="Notitie" xfId="161"/>
    <cellStyle name="Ongeldig" xfId="162"/>
    <cellStyle name="Output 2" xfId="163"/>
    <cellStyle name="Output 3" xfId="164"/>
    <cellStyle name="Percent 2" xfId="165"/>
    <cellStyle name="Percent 3" xfId="1229"/>
    <cellStyle name="Satisfaisant" xfId="1230"/>
    <cellStyle name="Sortie" xfId="1231"/>
    <cellStyle name="Standaard_20100108_MVW_COUNTRIES_DPDB" xfId="1232"/>
    <cellStyle name="Standard_crs++_debtDR_VOR" xfId="166"/>
    <cellStyle name="Texte explicatif" xfId="1233"/>
    <cellStyle name="Titel" xfId="167"/>
    <cellStyle name="Title 2" xfId="168"/>
    <cellStyle name="Titre" xfId="1234"/>
    <cellStyle name="Titre 1" xfId="1235"/>
    <cellStyle name="Titre 2" xfId="1236"/>
    <cellStyle name="Titre 3" xfId="1237"/>
    <cellStyle name="Titre 4" xfId="1238"/>
    <cellStyle name="Totaal" xfId="169"/>
    <cellStyle name="Total 2" xfId="170"/>
    <cellStyle name="Total 3" xfId="171"/>
    <cellStyle name="Uitvoer" xfId="172"/>
    <cellStyle name="Vérification" xfId="1239"/>
    <cellStyle name="Verklarende tekst" xfId="173"/>
    <cellStyle name="Waarschuwingstekst" xfId="174"/>
    <cellStyle name="Warning Text 2" xfId="175"/>
    <cellStyle name="Warning Text 3" xfId="176"/>
  </cellStyles>
  <dxfs count="58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164" formatCode="dd/mm/yyyy\ "/>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alignment horizontal="general" vertical="bottom" textRotation="0" wrapText="0" indent="0" justifyLastLine="0" shrinkToFit="0" readingOrder="0"/>
    </dxf>
    <dxf>
      <font>
        <b/>
        <i val="0"/>
        <strike val="0"/>
        <condense val="0"/>
        <extend val="0"/>
        <outline val="0"/>
        <shadow val="0"/>
        <u val="none"/>
        <vertAlign val="baseline"/>
        <sz val="11"/>
        <color indexed="8"/>
        <name val="Calibri"/>
        <scheme val="none"/>
      </font>
      <numFmt numFmtId="30" formatCode="@"/>
      <fill>
        <patternFill patternType="none">
          <fgColor indexed="64"/>
          <bgColor indexed="65"/>
        </patternFill>
      </fill>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general" vertical="bottom"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bgColor rgb="FF26E226"/>
        </patternFill>
      </fill>
    </dxf>
    <dxf>
      <fill>
        <patternFill>
          <bgColor rgb="FFFFFF00"/>
        </patternFill>
      </fill>
    </dxf>
    <dxf>
      <fill>
        <patternFill>
          <bgColor theme="9" tint="-0.24994659260841701"/>
        </patternFill>
      </fill>
    </dxf>
    <dxf>
      <fill>
        <patternFill>
          <bgColor rgb="FFFF0000"/>
        </patternFill>
      </fill>
    </dxf>
    <dxf>
      <fill>
        <patternFill>
          <bgColor rgb="FFCCFFFF"/>
        </patternFill>
      </fill>
      <border>
        <left style="thin">
          <color auto="1"/>
        </left>
        <right style="thin">
          <color auto="1"/>
        </right>
        <top style="thin">
          <color auto="1"/>
        </top>
        <bottom style="thin">
          <color auto="1"/>
        </bottom>
        <vertical/>
        <horizontal/>
      </border>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bgColor rgb="FF26E226"/>
        </patternFill>
      </fill>
    </dxf>
    <dxf>
      <fill>
        <patternFill>
          <bgColor rgb="FFFFFF00"/>
        </patternFill>
      </fill>
    </dxf>
    <dxf>
      <fill>
        <patternFill>
          <bgColor theme="9" tint="-0.24994659260841701"/>
        </patternFill>
      </fill>
    </dxf>
    <dxf>
      <fill>
        <patternFill>
          <bgColor rgb="FFFF0000"/>
        </patternFill>
      </fill>
    </dxf>
    <dxf>
      <fill>
        <patternFill>
          <bgColor rgb="FFCCFFFF"/>
        </patternFill>
      </fill>
      <border>
        <left style="thin">
          <color auto="1"/>
        </left>
        <right style="thin">
          <color auto="1"/>
        </right>
        <top style="thin">
          <color auto="1"/>
        </top>
        <bottom style="thin">
          <color auto="1"/>
        </bottom>
        <vertical/>
        <horizontal/>
      </border>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99CCFF"/>
        </patternFill>
      </fill>
      <border>
        <left style="thin">
          <color auto="1"/>
        </left>
        <right style="thin">
          <color auto="1"/>
        </right>
        <top style="thin">
          <color auto="1"/>
        </top>
        <bottom style="thin">
          <color auto="1"/>
        </bottom>
        <vertical/>
        <horizontal/>
      </border>
    </dxf>
    <dxf>
      <fill>
        <patternFill>
          <bgColor rgb="FF26E226"/>
        </patternFill>
      </fill>
    </dxf>
    <dxf>
      <fill>
        <patternFill>
          <bgColor rgb="FFFFFF00"/>
        </patternFill>
      </fill>
    </dxf>
    <dxf>
      <fill>
        <patternFill>
          <bgColor theme="9" tint="-0.24994659260841701"/>
        </patternFill>
      </fill>
    </dxf>
    <dxf>
      <fill>
        <patternFill>
          <bgColor rgb="FFFF0000"/>
        </patternFill>
      </fill>
    </dxf>
    <dxf>
      <fill>
        <patternFill>
          <bgColor rgb="FFCCFFFF"/>
        </patternFill>
      </fill>
      <border>
        <left style="thin">
          <color auto="1"/>
        </left>
        <right style="thin">
          <color auto="1"/>
        </right>
        <top style="thin">
          <color auto="1"/>
        </top>
        <bottom style="thin">
          <color auto="1"/>
        </bottom>
        <vertical/>
        <horizontal/>
      </border>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99CCFF"/>
        </patternFill>
      </fill>
      <border>
        <left style="thin">
          <color auto="1"/>
        </left>
        <right style="thin">
          <color auto="1"/>
        </right>
        <top style="thin">
          <color auto="1"/>
        </top>
        <bottom style="thin">
          <color auto="1"/>
        </bottom>
        <vertical/>
        <horizontal/>
      </border>
    </dxf>
    <dxf>
      <fill>
        <patternFill>
          <bgColor rgb="FF26E226"/>
        </patternFill>
      </fill>
    </dxf>
    <dxf>
      <fill>
        <patternFill>
          <bgColor rgb="FFFFFF00"/>
        </patternFill>
      </fill>
    </dxf>
    <dxf>
      <fill>
        <patternFill>
          <bgColor theme="9" tint="-0.24994659260841701"/>
        </patternFill>
      </fill>
    </dxf>
    <dxf>
      <fill>
        <patternFill>
          <bgColor rgb="FFFF0000"/>
        </patternFill>
      </fill>
    </dxf>
    <dxf>
      <fill>
        <patternFill>
          <bgColor rgb="FFCCFFFF"/>
        </patternFill>
      </fill>
      <border>
        <left style="thin">
          <color auto="1"/>
        </left>
        <right style="thin">
          <color auto="1"/>
        </right>
        <top style="thin">
          <color auto="1"/>
        </top>
        <bottom style="thin">
          <color auto="1"/>
        </bottom>
        <vertical/>
        <horizontal/>
      </border>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99CCFF"/>
        </patternFill>
      </fill>
      <border>
        <left style="thin">
          <color auto="1"/>
        </left>
        <right style="thin">
          <color auto="1"/>
        </right>
        <top style="thin">
          <color auto="1"/>
        </top>
        <bottom style="thin">
          <color auto="1"/>
        </bottom>
        <vertical/>
        <horizontal/>
      </border>
    </dxf>
    <dxf>
      <fill>
        <patternFill>
          <bgColor rgb="FF26E226"/>
        </patternFill>
      </fill>
    </dxf>
    <dxf>
      <fill>
        <patternFill>
          <bgColor rgb="FFFFFF00"/>
        </patternFill>
      </fill>
    </dxf>
    <dxf>
      <fill>
        <patternFill>
          <bgColor theme="9" tint="-0.24994659260841701"/>
        </patternFill>
      </fill>
    </dxf>
    <dxf>
      <fill>
        <patternFill>
          <bgColor rgb="FFFF0000"/>
        </patternFill>
      </fill>
    </dxf>
    <dxf>
      <fill>
        <patternFill>
          <bgColor rgb="FFCCFFFF"/>
        </patternFill>
      </fill>
      <border>
        <left style="thin">
          <color auto="1"/>
        </left>
        <right style="thin">
          <color auto="1"/>
        </right>
        <top style="thin">
          <color auto="1"/>
        </top>
        <bottom style="thin">
          <color auto="1"/>
        </bottom>
        <vertical/>
        <horizontal/>
      </border>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bgColor rgb="FF26E226"/>
        </patternFill>
      </fill>
    </dxf>
    <dxf>
      <fill>
        <patternFill>
          <bgColor rgb="FFFFFF00"/>
        </patternFill>
      </fill>
    </dxf>
    <dxf>
      <fill>
        <patternFill>
          <bgColor theme="9" tint="-0.24994659260841701"/>
        </patternFill>
      </fill>
    </dxf>
    <dxf>
      <fill>
        <patternFill>
          <bgColor rgb="FFFF0000"/>
        </patternFill>
      </fill>
    </dxf>
    <dxf>
      <fill>
        <patternFill>
          <bgColor rgb="FFCCFFFF"/>
        </patternFill>
      </fill>
      <border>
        <left style="thin">
          <color auto="1"/>
        </left>
        <right style="thin">
          <color auto="1"/>
        </right>
        <top style="thin">
          <color auto="1"/>
        </top>
        <bottom style="thin">
          <color auto="1"/>
        </bottom>
        <vertical/>
        <horizontal/>
      </border>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99CCFF"/>
        </patternFill>
      </fill>
      <border>
        <left style="thin">
          <color auto="1"/>
        </left>
        <right style="thin">
          <color auto="1"/>
        </right>
        <top style="thin">
          <color auto="1"/>
        </top>
        <bottom style="thin">
          <color auto="1"/>
        </bottom>
        <vertical/>
        <horizontal/>
      </border>
    </dxf>
    <dxf>
      <fill>
        <patternFill>
          <bgColor rgb="FF26E226"/>
        </patternFill>
      </fill>
    </dxf>
    <dxf>
      <fill>
        <patternFill>
          <bgColor rgb="FFFFFF00"/>
        </patternFill>
      </fill>
    </dxf>
    <dxf>
      <fill>
        <patternFill>
          <bgColor theme="9" tint="-0.24994659260841701"/>
        </patternFill>
      </fill>
    </dxf>
    <dxf>
      <fill>
        <patternFill>
          <bgColor rgb="FFFF0000"/>
        </patternFill>
      </fill>
    </dxf>
    <dxf>
      <fill>
        <patternFill>
          <bgColor rgb="FFCCFFFF"/>
        </patternFill>
      </fill>
      <border>
        <left style="thin">
          <color auto="1"/>
        </left>
        <right style="thin">
          <color auto="1"/>
        </right>
        <top style="thin">
          <color auto="1"/>
        </top>
        <bottom style="thin">
          <color auto="1"/>
        </bottom>
        <vertical/>
        <horizontal/>
      </border>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99CCFF"/>
        </patternFill>
      </fill>
      <border>
        <left style="thin">
          <color auto="1"/>
        </left>
        <right style="thin">
          <color auto="1"/>
        </right>
        <top style="thin">
          <color auto="1"/>
        </top>
        <bottom style="thin">
          <color auto="1"/>
        </bottom>
        <vertical/>
        <horizontal/>
      </border>
    </dxf>
    <dxf>
      <fill>
        <patternFill>
          <bgColor rgb="FF26E226"/>
        </patternFill>
      </fill>
    </dxf>
    <dxf>
      <fill>
        <patternFill>
          <bgColor rgb="FFFFFF00"/>
        </patternFill>
      </fill>
    </dxf>
    <dxf>
      <fill>
        <patternFill>
          <bgColor theme="9" tint="-0.24994659260841701"/>
        </patternFill>
      </fill>
    </dxf>
    <dxf>
      <fill>
        <patternFill>
          <bgColor rgb="FFFF0000"/>
        </patternFill>
      </fill>
    </dxf>
    <dxf>
      <fill>
        <patternFill>
          <bgColor rgb="FFCCFFFF"/>
        </patternFill>
      </fill>
      <border>
        <left style="thin">
          <color auto="1"/>
        </left>
        <right style="thin">
          <color auto="1"/>
        </right>
        <top style="thin">
          <color auto="1"/>
        </top>
        <bottom style="thin">
          <color auto="1"/>
        </bottom>
        <vertical/>
        <horizontal/>
      </border>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bgColor rgb="FF26E226"/>
        </patternFill>
      </fill>
    </dxf>
    <dxf>
      <fill>
        <patternFill>
          <bgColor rgb="FFFFFF00"/>
        </patternFill>
      </fill>
    </dxf>
    <dxf>
      <fill>
        <patternFill>
          <bgColor theme="9" tint="-0.24994659260841701"/>
        </patternFill>
      </fill>
    </dxf>
    <dxf>
      <fill>
        <patternFill>
          <bgColor rgb="FFFF0000"/>
        </patternFill>
      </fill>
    </dxf>
    <dxf>
      <fill>
        <patternFill>
          <bgColor rgb="FFCCFFFF"/>
        </patternFill>
      </fill>
      <border>
        <left style="thin">
          <color auto="1"/>
        </left>
        <right style="thin">
          <color auto="1"/>
        </right>
        <top style="thin">
          <color auto="1"/>
        </top>
        <bottom style="thin">
          <color auto="1"/>
        </bottom>
        <vertical/>
        <horizontal/>
      </border>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99CCFF"/>
        </patternFill>
      </fill>
      <border>
        <left style="thin">
          <color auto="1"/>
        </left>
        <right style="thin">
          <color auto="1"/>
        </right>
        <top style="thin">
          <color auto="1"/>
        </top>
        <bottom style="thin">
          <color auto="1"/>
        </bottom>
        <vertical/>
        <horizontal/>
      </border>
    </dxf>
    <dxf>
      <fill>
        <patternFill>
          <bgColor rgb="FF26E226"/>
        </patternFill>
      </fill>
    </dxf>
    <dxf>
      <fill>
        <patternFill>
          <bgColor rgb="FFFFFF00"/>
        </patternFill>
      </fill>
    </dxf>
    <dxf>
      <fill>
        <patternFill>
          <bgColor theme="9" tint="-0.24994659260841701"/>
        </patternFill>
      </fill>
    </dxf>
    <dxf>
      <fill>
        <patternFill>
          <bgColor rgb="FFFF0000"/>
        </patternFill>
      </fill>
    </dxf>
    <dxf>
      <fill>
        <patternFill>
          <bgColor rgb="FFCCFFFF"/>
        </patternFill>
      </fill>
      <border>
        <left style="thin">
          <color auto="1"/>
        </left>
        <right style="thin">
          <color auto="1"/>
        </right>
        <top style="thin">
          <color auto="1"/>
        </top>
        <bottom style="thin">
          <color auto="1"/>
        </bottom>
        <vertical/>
        <horizontal/>
      </border>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patternType="gray0625">
          <fgColor rgb="FFFF0000"/>
          <bgColor rgb="FFCCFFFF"/>
        </patternFill>
      </fill>
      <border>
        <left style="thin">
          <color rgb="FFFF0000"/>
        </left>
        <right style="thin">
          <color rgb="FFFF0000"/>
        </right>
        <top style="thin">
          <color rgb="FFFF0000"/>
        </top>
        <bottom style="thin">
          <color rgb="FFFF0000"/>
        </bottom>
        <vertical/>
        <horizontal/>
      </border>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bgColor rgb="FFFF0000"/>
        </patternFill>
      </fill>
    </dxf>
    <dxf>
      <fill>
        <patternFill>
          <bgColor theme="9" tint="-0.24994659260841701"/>
        </patternFill>
      </fill>
    </dxf>
    <dxf>
      <fill>
        <patternFill>
          <bgColor rgb="FFFFFF00"/>
        </patternFill>
      </fill>
    </dxf>
    <dxf>
      <fill>
        <patternFill>
          <bgColor rgb="FF00FF00"/>
        </patternFill>
      </fill>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patternType="gray0625">
          <fgColor rgb="FFFF0000"/>
          <bgColor rgb="FFCCFFFF"/>
        </patternFill>
      </fill>
      <border>
        <left style="thin">
          <color rgb="FFFF0000"/>
        </left>
        <right style="thin">
          <color rgb="FFFF0000"/>
        </right>
        <top style="thin">
          <color rgb="FFFF0000"/>
        </top>
        <bottom style="thin">
          <color rgb="FFFF0000"/>
        </bottom>
      </border>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99CCFF"/>
        </patternFill>
      </fill>
      <border>
        <left style="thin">
          <color auto="1"/>
        </left>
        <right style="thin">
          <color auto="1"/>
        </right>
        <top style="thin">
          <color auto="1"/>
        </top>
        <bottom style="thin">
          <color auto="1"/>
        </bottom>
        <vertical/>
        <horizontal/>
      </border>
    </dxf>
    <dxf>
      <fill>
        <patternFill>
          <bgColor rgb="FF26E226"/>
        </patternFill>
      </fill>
    </dxf>
    <dxf>
      <fill>
        <patternFill>
          <bgColor rgb="FFFFFF00"/>
        </patternFill>
      </fill>
    </dxf>
    <dxf>
      <fill>
        <patternFill>
          <bgColor theme="9" tint="-0.24994659260841701"/>
        </patternFill>
      </fill>
    </dxf>
    <dxf>
      <fill>
        <patternFill>
          <bgColor rgb="FFFF0000"/>
        </patternFill>
      </fill>
    </dxf>
    <dxf>
      <fill>
        <patternFill>
          <bgColor rgb="FFCCFFFF"/>
        </patternFill>
      </fill>
      <border>
        <left style="thin">
          <color auto="1"/>
        </left>
        <right style="thin">
          <color auto="1"/>
        </right>
        <top style="thin">
          <color auto="1"/>
        </top>
        <bottom style="thin">
          <color auto="1"/>
        </bottom>
        <vertical/>
        <horizontal/>
      </border>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FFFF00"/>
        </patternFill>
      </fill>
    </dxf>
    <dxf>
      <fill>
        <patternFill>
          <bgColor theme="9" tint="-0.24994659260841701"/>
        </patternFill>
      </fill>
    </dxf>
    <dxf>
      <fill>
        <patternFill>
          <bgColor rgb="FFFF0000"/>
        </patternFill>
      </fill>
    </dxf>
    <dxf>
      <fill>
        <patternFill>
          <bgColor rgb="FF00FF00"/>
        </patternFill>
      </fill>
    </dxf>
    <dxf>
      <fill>
        <patternFill>
          <bgColor rgb="FFFFFF00"/>
        </patternFill>
      </fill>
    </dxf>
    <dxf>
      <fill>
        <patternFill>
          <bgColor theme="9" tint="-0.24994659260841701"/>
        </patternFill>
      </fill>
    </dxf>
    <dxf>
      <fill>
        <patternFill>
          <bgColor rgb="FFFF0000"/>
        </patternFill>
      </fill>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numFmt numFmtId="0" formatCode="General"/>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0"/>
        <name val="Calibri"/>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Calibri"/>
        <scheme val="minor"/>
      </font>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numFmt numFmtId="0" formatCode="Genera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numFmt numFmtId="0" formatCode="General"/>
      <alignment horizontal="left" vertical="top" textRotation="0" wrapText="1" indent="0" justifyLastLine="0" shrinkToFit="0" readingOrder="0"/>
    </dxf>
    <dxf>
      <font>
        <b/>
        <strike val="0"/>
        <outline val="0"/>
        <shadow val="0"/>
        <u val="none"/>
        <vertAlign val="baseline"/>
        <sz val="10"/>
        <name val="Calibri"/>
        <scheme val="minor"/>
      </font>
      <alignment horizontal="left" vertical="top" textRotation="0" wrapText="1"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strike val="0"/>
        <outline val="0"/>
        <shadow val="0"/>
        <u val="none"/>
        <vertAlign val="baseline"/>
        <sz val="10"/>
        <name val="Calibri"/>
        <scheme val="minor"/>
      </font>
      <alignment horizontal="left" vertical="top" textRotation="0" wrapText="0" indent="0" justifyLastLine="0" shrinkToFit="0" readingOrder="0"/>
    </dxf>
    <dxf>
      <font>
        <color theme="0"/>
      </font>
      <fill>
        <patternFill>
          <bgColor theme="5" tint="-0.24994659260841701"/>
        </patternFill>
      </fill>
    </dxf>
    <dxf>
      <font>
        <color theme="0"/>
      </font>
      <fill>
        <patternFill>
          <bgColor rgb="FFFF0000"/>
        </patternFill>
      </fill>
    </dxf>
    <dxf>
      <fill>
        <patternFill>
          <bgColor rgb="FF92D050"/>
        </patternFill>
      </fill>
    </dxf>
    <dxf>
      <fill>
        <patternFill>
          <bgColor rgb="FFFFC000"/>
        </patternFill>
      </fill>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fill>
        <patternFill patternType="none">
          <fgColor indexed="64"/>
          <bgColor auto="1"/>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fill>
        <patternFill patternType="solid">
          <fgColor indexed="64"/>
          <bgColor indexed="13"/>
        </patternFill>
      </fill>
    </dxf>
    <dxf>
      <font>
        <b/>
        <i val="0"/>
        <strike val="0"/>
        <condense val="0"/>
        <extend val="0"/>
        <outline val="0"/>
        <shadow val="0"/>
        <u val="none"/>
        <vertAlign val="baseline"/>
        <sz val="10"/>
        <color auto="1"/>
        <name val="Arial"/>
        <scheme val="none"/>
      </font>
      <fill>
        <patternFill patternType="none">
          <fgColor indexed="64"/>
          <bgColor indexed="65"/>
        </patternFill>
      </fill>
    </dxf>
    <dxf>
      <numFmt numFmtId="0" formatCode="General"/>
      <fill>
        <patternFill patternType="none">
          <fgColor indexed="64"/>
          <bgColor auto="1"/>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none">
          <fgColor indexed="64"/>
          <bgColor auto="1"/>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solid">
          <fgColor indexed="64"/>
          <bgColor indexed="43"/>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i val="0"/>
        <strike val="0"/>
        <condense val="0"/>
        <extend val="0"/>
        <outline val="0"/>
        <shadow val="0"/>
        <u val="none"/>
        <vertAlign val="baseline"/>
        <sz val="10"/>
        <color auto="1"/>
        <name val="Arial"/>
        <scheme val="none"/>
      </font>
      <numFmt numFmtId="0" formatCode="General"/>
      <fill>
        <patternFill patternType="solid">
          <fgColor indexed="64"/>
          <bgColor indexed="43"/>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4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solid">
          <fgColor indexed="64"/>
          <bgColor indexed="13"/>
        </patternFill>
      </fill>
    </dxf>
    <dxf>
      <font>
        <b/>
        <i val="0"/>
        <strike val="0"/>
        <condense val="0"/>
        <extend val="0"/>
        <outline val="0"/>
        <shadow val="0"/>
        <u val="none"/>
        <vertAlign val="baseline"/>
        <sz val="10"/>
        <color auto="1"/>
        <name val="Arial"/>
        <scheme val="none"/>
      </font>
    </dxf>
    <dxf>
      <fill>
        <patternFill patternType="solid">
          <fgColor indexed="64"/>
          <bgColor indexed="13"/>
        </patternFill>
      </fill>
    </dxf>
    <dxf>
      <font>
        <b/>
        <i val="0"/>
        <strike val="0"/>
        <condense val="0"/>
        <extend val="0"/>
        <outline val="0"/>
        <shadow val="0"/>
        <u val="none"/>
        <vertAlign val="baseline"/>
        <sz val="10"/>
        <color auto="1"/>
        <name val="Arial"/>
        <scheme val="none"/>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276225</xdr:colOff>
      <xdr:row>2</xdr:row>
      <xdr:rowOff>0</xdr:rowOff>
    </xdr:from>
    <xdr:ext cx="1485900" cy="817010"/>
    <xdr:sp macro="" textlink="">
      <xdr:nvSpPr>
        <xdr:cNvPr id="2" name="TextBox 1"/>
        <xdr:cNvSpPr txBox="1"/>
      </xdr:nvSpPr>
      <xdr:spPr>
        <a:xfrm>
          <a:off x="10125075" y="571500"/>
          <a:ext cx="1485900" cy="81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276225</xdr:colOff>
      <xdr:row>6</xdr:row>
      <xdr:rowOff>0</xdr:rowOff>
    </xdr:from>
    <xdr:ext cx="1485900" cy="817010"/>
    <xdr:sp macro="" textlink="">
      <xdr:nvSpPr>
        <xdr:cNvPr id="3" name="TextBox 2"/>
        <xdr:cNvSpPr txBox="1"/>
      </xdr:nvSpPr>
      <xdr:spPr>
        <a:xfrm>
          <a:off x="10125075" y="4219575"/>
          <a:ext cx="1485900" cy="81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1</xdr:col>
      <xdr:colOff>771525</xdr:colOff>
      <xdr:row>8</xdr:row>
      <xdr:rowOff>400050</xdr:rowOff>
    </xdr:from>
    <xdr:to>
      <xdr:col>2</xdr:col>
      <xdr:colOff>5721350</xdr:colOff>
      <xdr:row>15</xdr:row>
      <xdr:rowOff>4445</xdr:rowOff>
    </xdr:to>
    <xdr:pic>
      <xdr:nvPicPr>
        <xdr:cNvPr id="4" name="Afbeelding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5638800"/>
          <a:ext cx="5759450" cy="115697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oeca/Documents/2019%20Performantiemeetsysteem%20copy%2024m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ODA\&#176;APD_STAT_2017\NGO-werk\Prgs%20ANG%2017-21%20queries-analyses%20V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roeca/Documents/FICHE%2014%20-%202%20-%20FR%20-%20Suivi%20Outcome%20incl%20perfsco%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iplonet.diplomatie.be/Users/broeca/AppData/Local/Microsoft/Windows/Temporary%20Internet%20Files/Content.Outlook/M15P45FN/2019%20Performantiemeetsysteem%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iplonet.diplomatie.be/Users/broeca/AppData/Local/Microsoft/Windows/Temporary%20Internet%20Files/Content.Outlook/M15P45FN/2019%20Performantiemeetsysteem%20-%2020190321%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iplonet.diplomatie.be/Users/broeca/AppData/Local/Microsoft/Windows/Temporary%20Internet%20Files/Content.Outlook/M15P45FN/2019%20Performantiemeetsysteem%20-%20201903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en"/>
      <sheetName val="CiblesStrat"/>
      <sheetName val="Inleiding"/>
      <sheetName val="Globale Score"/>
      <sheetName val="1. Efficientie"/>
      <sheetName val="2. Doeltreffendheid"/>
      <sheetName val="3. Relevantie"/>
      <sheetName val="4a. Potentiële Duurzaamheid"/>
      <sheetName val="4b. Potentiële Duurzamheid"/>
      <sheetName val="5. Bijdrage GSK"/>
      <sheetName val="6. Transversaal thema gender"/>
      <sheetName val="7. Transversaal thema milieu"/>
      <sheetName val="Références NL"/>
      <sheetName val="lists3"/>
      <sheetName val="listsNEW"/>
      <sheetName val="lists"/>
      <sheetName val="Liste noms 75 OSC"/>
      <sheetName val="Références FR"/>
      <sheetName val="actors"/>
      <sheetName val="contr"/>
      <sheetName val="Sheet5"/>
      <sheetName val="Prisma"/>
      <sheetName val="ctrs-cibles"/>
      <sheetName val="Sheet6"/>
      <sheetName val="overview"/>
      <sheetName val="CO"/>
      <sheetName val="2019 Performantiemeetsysteem c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
          <cell r="A17" t="str">
            <v>-</v>
          </cell>
        </row>
        <row r="18">
          <cell r="A18" t="str">
            <v>A</v>
          </cell>
        </row>
        <row r="19">
          <cell r="A19" t="str">
            <v>B</v>
          </cell>
        </row>
        <row r="20">
          <cell r="A20" t="str">
            <v>C</v>
          </cell>
        </row>
        <row r="21">
          <cell r="A21" t="str">
            <v>D</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al"/>
      <sheetName val="Per actor"/>
      <sheetName val="Per land  1 line per SO"/>
      <sheetName val="Per land SO merged by actor"/>
      <sheetName val="Per land 1 line per OS"/>
      <sheetName val="Per land"/>
      <sheetName val="per land overview (2)"/>
      <sheetName val="per land overview"/>
      <sheetName val="Prisma"/>
      <sheetName val="countries"/>
      <sheetName val="actoren"/>
      <sheetName val="Sheet1"/>
      <sheetName val="Prgs ANG 17-21 queries-analyses"/>
    </sheetNames>
    <sheetDataSet>
      <sheetData sheetId="0">
        <row r="1">
          <cell r="A1" t="str">
            <v>A</v>
          </cell>
        </row>
      </sheetData>
      <sheetData sheetId="1"/>
      <sheetData sheetId="2"/>
      <sheetData sheetId="3"/>
      <sheetData sheetId="4"/>
      <sheetData sheetId="5"/>
      <sheetData sheetId="6"/>
      <sheetData sheetId="7"/>
      <sheetData sheetId="8"/>
      <sheetData sheetId="9">
        <row r="4">
          <cell r="C4" t="str">
            <v>BANGLADESH</v>
          </cell>
        </row>
        <row r="5">
          <cell r="C5" t="str">
            <v>BENIN</v>
          </cell>
        </row>
        <row r="6">
          <cell r="C6" t="str">
            <v>BOLIVIA</v>
          </cell>
        </row>
        <row r="7">
          <cell r="C7" t="str">
            <v>BRAZIL</v>
          </cell>
        </row>
        <row r="8">
          <cell r="C8" t="str">
            <v>BURKINA FASO</v>
          </cell>
        </row>
        <row r="9">
          <cell r="C9" t="str">
            <v>BURUNDI</v>
          </cell>
        </row>
        <row r="10">
          <cell r="C10" t="str">
            <v>CAMBODIA</v>
          </cell>
        </row>
        <row r="11">
          <cell r="C11" t="str">
            <v>CAMEROON</v>
          </cell>
        </row>
        <row r="12">
          <cell r="C12" t="str">
            <v>COLOMBIA</v>
          </cell>
        </row>
        <row r="13">
          <cell r="C13" t="str">
            <v>CONGO (DEMOCRATIC REP.)</v>
          </cell>
        </row>
        <row r="14">
          <cell r="C14" t="str">
            <v>COSTA RICA</v>
          </cell>
        </row>
        <row r="15">
          <cell r="C15" t="str">
            <v>CUBA</v>
          </cell>
        </row>
        <row r="16">
          <cell r="C16" t="str">
            <v>DOMINICAN REPUBLIC</v>
          </cell>
        </row>
        <row r="17">
          <cell r="C17" t="str">
            <v>ECUADOR</v>
          </cell>
        </row>
        <row r="18">
          <cell r="C18" t="str">
            <v>EL SALVADOR</v>
          </cell>
        </row>
        <row r="19">
          <cell r="C19" t="str">
            <v>ETHIOPIA</v>
          </cell>
        </row>
        <row r="20">
          <cell r="C20" t="str">
            <v>GUATEMALA</v>
          </cell>
        </row>
        <row r="21">
          <cell r="C21" t="str">
            <v>GUINEA REPUBLIC</v>
          </cell>
        </row>
        <row r="22">
          <cell r="C22" t="str">
            <v>HAITI</v>
          </cell>
        </row>
        <row r="23">
          <cell r="C23" t="str">
            <v>HONDURAS REP</v>
          </cell>
        </row>
        <row r="24">
          <cell r="C24" t="str">
            <v>INDIA</v>
          </cell>
        </row>
        <row r="25">
          <cell r="C25" t="str">
            <v>INDONESIA</v>
          </cell>
        </row>
        <row r="26">
          <cell r="C26" t="str">
            <v>IVORY COAST</v>
          </cell>
        </row>
        <row r="27">
          <cell r="C27" t="str">
            <v>KENYA</v>
          </cell>
        </row>
        <row r="28">
          <cell r="C28" t="str">
            <v>LAOS</v>
          </cell>
        </row>
        <row r="29">
          <cell r="C29" t="str">
            <v>MADAGASCAR DR</v>
          </cell>
        </row>
        <row r="30">
          <cell r="C30" t="str">
            <v>MALI REP</v>
          </cell>
        </row>
        <row r="31">
          <cell r="C31" t="str">
            <v>MAURITANIA</v>
          </cell>
        </row>
        <row r="32">
          <cell r="C32" t="str">
            <v>MOROCCO</v>
          </cell>
        </row>
        <row r="33">
          <cell r="C33" t="str">
            <v>MOZAMBIQUE</v>
          </cell>
        </row>
        <row r="34">
          <cell r="C34" t="str">
            <v>NEPAL</v>
          </cell>
        </row>
        <row r="35">
          <cell r="C35" t="str">
            <v>NICARAGUA</v>
          </cell>
        </row>
        <row r="36">
          <cell r="C36" t="str">
            <v>NIGER REP</v>
          </cell>
        </row>
        <row r="37">
          <cell r="C37" t="str">
            <v>PALESTINE</v>
          </cell>
        </row>
        <row r="38">
          <cell r="C38" t="str">
            <v>PERU</v>
          </cell>
        </row>
        <row r="39">
          <cell r="C39" t="str">
            <v>PHILIPPINES</v>
          </cell>
        </row>
        <row r="40">
          <cell r="C40" t="str">
            <v>RWANDA</v>
          </cell>
        </row>
        <row r="41">
          <cell r="C41" t="str">
            <v>SENEGAL</v>
          </cell>
        </row>
        <row r="42">
          <cell r="C42" t="str">
            <v>SOUTH AFRICA</v>
          </cell>
        </row>
        <row r="43">
          <cell r="C43" t="str">
            <v>SURINAM</v>
          </cell>
        </row>
        <row r="44">
          <cell r="C44" t="str">
            <v>TANZANIA</v>
          </cell>
        </row>
        <row r="45">
          <cell r="C45" t="str">
            <v>TOGO,REP</v>
          </cell>
        </row>
        <row r="46">
          <cell r="C46" t="str">
            <v>UGANDA</v>
          </cell>
        </row>
        <row r="47">
          <cell r="C47" t="str">
            <v>VIETNAM</v>
          </cell>
        </row>
        <row r="48">
          <cell r="C48" t="str">
            <v>ZAMBIA</v>
          </cell>
        </row>
        <row r="49">
          <cell r="C49" t="str">
            <v>ZIMBABWE</v>
          </cell>
        </row>
        <row r="50">
          <cell r="C50" t="str">
            <v>UNI-BE</v>
          </cell>
        </row>
      </sheetData>
      <sheetData sheetId="10">
        <row r="2">
          <cell r="C2" t="str">
            <v>AFRICALIA</v>
          </cell>
        </row>
      </sheetData>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en"/>
      <sheetName val="CiblesStrat"/>
      <sheetName val="Per Actor"/>
      <sheetName val="Par Intervention"/>
      <sheetName val="Per InterventieNL"/>
      <sheetName val="Références NL"/>
      <sheetName val="overview-old"/>
      <sheetName val="overview"/>
      <sheetName val="lists"/>
      <sheetName val="Références FR"/>
      <sheetName val="actors"/>
      <sheetName val="contr"/>
      <sheetName val="Sheet5"/>
      <sheetName val="ctrs-cibles"/>
      <sheetName val="Sheet1"/>
      <sheetName val="FICHE 14 - 2 - FR - Suivi Outco"/>
    </sheetNames>
    <sheetDataSet>
      <sheetData sheetId="0"/>
      <sheetData sheetId="1"/>
      <sheetData sheetId="2"/>
      <sheetData sheetId="3">
        <row r="4">
          <cell r="M4" t="e">
            <v>#VALUE!</v>
          </cell>
        </row>
        <row r="5">
          <cell r="M5" t="e">
            <v>#VALUE!</v>
          </cell>
        </row>
        <row r="6">
          <cell r="M6" t="e">
            <v>#VALUE!</v>
          </cell>
        </row>
        <row r="7">
          <cell r="F7" t="str">
            <v>No</v>
          </cell>
          <cell r="M7" t="e">
            <v>#VALUE!</v>
          </cell>
        </row>
        <row r="8">
          <cell r="M8" t="e">
            <v>#VALUE!</v>
          </cell>
        </row>
        <row r="9">
          <cell r="M9" t="e">
            <v>#VALUE!</v>
          </cell>
        </row>
        <row r="10">
          <cell r="M10" t="e">
            <v>#VALUE!</v>
          </cell>
        </row>
      </sheetData>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leiding"/>
      <sheetName val="Globale Score"/>
      <sheetName val="1. Efficientie"/>
      <sheetName val="2. Doeltreffendheid"/>
      <sheetName val="3. Relevantie"/>
      <sheetName val="4a. Potentiële Duurzaamheid"/>
      <sheetName val="4b. Potentiële Duurzamheid"/>
      <sheetName val="5. Bijdrage GSK"/>
      <sheetName val="6. Transversaal thema gender"/>
      <sheetName val="7. Transversaal thema milieu"/>
      <sheetName val="Sheet3"/>
    </sheetNames>
    <sheetDataSet>
      <sheetData sheetId="0"/>
      <sheetData sheetId="1"/>
      <sheetData sheetId="2"/>
      <sheetData sheetId="3"/>
      <sheetData sheetId="4"/>
      <sheetData sheetId="5"/>
      <sheetData sheetId="6"/>
      <sheetData sheetId="7"/>
      <sheetData sheetId="8"/>
      <sheetData sheetId="9"/>
      <sheetData sheetId="10">
        <row r="2">
          <cell r="A2" t="str">
            <v>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leiding"/>
      <sheetName val="Globale Score"/>
      <sheetName val="1. Efficientie"/>
      <sheetName val="2. Doeltreffendheid"/>
      <sheetName val="3. Relevantie"/>
      <sheetName val="4a. Potentiële Duurzaamheid"/>
      <sheetName val="4b. Potentiële Duurzaamheid"/>
      <sheetName val="5. Bijdrage GSK"/>
      <sheetName val="6. Transversaal thema gender"/>
      <sheetName val="7. Transversaal thema milieu"/>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t="str">
            <v>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leiding"/>
      <sheetName val="Globale Score"/>
      <sheetName val="1. Efficientie"/>
      <sheetName val="2. Doeltreffendheid"/>
      <sheetName val="3. Relevantie"/>
      <sheetName val="4a. Potentiële Duurzaamheid"/>
      <sheetName val="4b. Potentiële Duurzaamheid"/>
      <sheetName val="5. Bijdrage GSK"/>
      <sheetName val="6. Transversaal thema gender"/>
      <sheetName val="7. Transversaal thema milieu"/>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t="str">
            <v>A</v>
          </cell>
        </row>
      </sheetData>
    </sheetDataSet>
  </externalBook>
</externalLink>
</file>

<file path=xl/tables/table1.xml><?xml version="1.0" encoding="utf-8"?>
<table xmlns="http://schemas.openxmlformats.org/spreadsheetml/2006/main" id="8" name="List1" displayName="List1" ref="A1:AT282" totalsRowCount="1" headerRowDxfId="585" dataDxfId="584" totalsRowDxfId="583">
  <autoFilter ref="A1:AT281"/>
  <tableColumns count="46">
    <tableColumn id="1" name="ID" totalsRowLabel="Total" dataDxfId="582" totalsRowDxfId="581"/>
    <tableColumn id="28" name="Code CAD" dataDxfId="580" totalsRowDxfId="579"/>
    <tableColumn id="46" name="Column1" dataDxfId="578" totalsRowDxfId="577" dataCellStyle="Normal 5">
      <calculatedColumnFormula>List1[[#This Row],[Afkorting]]</calculatedColumnFormula>
    </tableColumn>
    <tableColumn id="2" name="Omschrijving NL" totalsRowFunction="count" dataDxfId="576" totalsRowDxfId="575"/>
    <tableColumn id="3" name="Omschrijving FR" dataDxfId="574" totalsRowDxfId="573" dataCellStyle="Normal_mapping landen"/>
    <tableColumn id="4" name="Omschrijving EN" dataDxfId="572" totalsRowDxfId="571" dataCellStyle="Normal_mapping landen"/>
    <tableColumn id="5" name="Afkorting" dataDxfId="570" totalsRowDxfId="569"/>
    <tableColumn id="37" name="Prisma" totalsRowDxfId="568"/>
    <tableColumn id="29" name="IATI" dataDxfId="567" totalsRowDxfId="566"/>
    <tableColumn id="34" name="52" dataDxfId="565" totalsRowDxfId="564"/>
    <tableColumn id="30" name="IATI region" dataDxfId="563" totalsRowDxfId="562"/>
    <tableColumn id="6" name="Code CAD2" dataDxfId="561" totalsRowDxfId="560"/>
    <tableColumn id="7" name="ISO" dataDxfId="559" totalsRowDxfId="558"/>
    <tableColumn id="26" name="Continent" dataDxfId="557" totalsRowDxfId="556"/>
    <tableColumn id="27" name="Income" dataDxfId="555" totalsRowDxfId="554"/>
    <tableColumn id="8" name="Partnerland" dataDxfId="553" totalsRowDxfId="552"/>
    <tableColumn id="32" name="Priority new" dataDxfId="551" totalsRowDxfId="550"/>
    <tableColumn id="39" name="taal" dataDxfId="549" totalsRowDxfId="548"/>
    <tableColumn id="9" name="MOL-land" dataDxfId="547" totalsRowDxfId="546"/>
    <tableColumn id="10" name="VN_Island" dataDxfId="545" totalsRowDxfId="544"/>
    <tableColumn id="11" name="VN_landlocked" dataDxfId="543" totalsRowDxfId="542"/>
    <tableColumn id="12" name="Fragile" dataDxfId="541" totalsRowDxfId="540"/>
    <tableColumn id="33" name="Fragile 2016" dataDxfId="539" totalsRowDxfId="538"/>
    <tableColumn id="13" name="ACP" dataDxfId="537" totalsRowDxfId="536"/>
    <tableColumn id="14" name="ODA" dataDxfId="535" totalsRowDxfId="534"/>
    <tableColumn id="15" name="HIPC" dataDxfId="533" totalsRowDxfId="532"/>
    <tableColumn id="16" name="Regio" dataDxfId="531" totalsRowDxfId="530" dataCellStyle="Normal_mapping landen"/>
    <tableColumn id="17" name="Free3" dataDxfId="529" totalsRowDxfId="528" dataCellStyle="Normal_mapping landen"/>
    <tableColumn id="18" name="Afrika" dataDxfId="527" totalsRowDxfId="526"/>
    <tableColumn id="19" name="Noord-Afrika" dataDxfId="525" totalsRowDxfId="524"/>
    <tableColumn id="20" name="Afrika Subsahara" dataDxfId="523" totalsRowDxfId="522"/>
    <tableColumn id="21" name="Amerika" dataDxfId="521" totalsRowDxfId="520"/>
    <tableColumn id="22" name="Azië" dataDxfId="519" totalsRowDxfId="518"/>
    <tableColumn id="23" name="Oceanië" dataDxfId="517" totalsRowDxfId="516"/>
    <tableColumn id="24" name="Europa ODA" dataDxfId="515" totalsRowDxfId="514"/>
    <tableColumn id="25" name="Volgnummer " totalsRowFunction="sum" dataDxfId="513" totalsRowDxfId="512"/>
    <tableColumn id="31" name="Omschrijving NL2" totalsRowLabel="176" dataDxfId="511" totalsRowDxfId="510"/>
    <tableColumn id="35" name="ID2" totalsRowLabel="Total" dataDxfId="509" totalsRowDxfId="508"/>
    <tableColumn id="36" name="check" dataDxfId="507" totalsRowDxfId="506"/>
    <tableColumn id="38" name="NL-ODA" dataDxfId="505" totalsRowDxfId="504"/>
    <tableColumn id="40" name="afk-iso" dataDxfId="503" totalsRowDxfId="502"/>
    <tableColumn id="41" name="wblist" dataDxfId="501" totalsRowDxfId="500"/>
    <tableColumn id="42" name="check2" dataDxfId="499" totalsRowDxfId="498"/>
    <tableColumn id="43" name="oldIncome" dataDxfId="497" totalsRowDxfId="496"/>
    <tableColumn id="44" name="fragile2" dataDxfId="495" totalsRowDxfId="494"/>
    <tableColumn id="45" name="check3" dataDxfId="493" totalsRowDxfId="492">
      <calculatedColumnFormula>OR(List1[[#This Row],[fragile2]]=1,List1[[#This Row],[Fragile]]="J")</calculatedColumnFormula>
    </tableColumn>
  </tableColumns>
  <tableStyleInfo name="TableStyleLight1" showFirstColumn="0" showLastColumn="0" showRowStripes="0" showColumnStripes="0"/>
</table>
</file>

<file path=xl/tables/table10.xml><?xml version="1.0" encoding="utf-8"?>
<table xmlns="http://schemas.openxmlformats.org/spreadsheetml/2006/main" id="2" name="Table2" displayName="Table2" ref="A1:G88" totalsRowShown="0">
  <autoFilter ref="A1:G88"/>
  <tableColumns count="7">
    <tableColumn id="1" name="NL"/>
    <tableColumn id="2" name="FR"/>
    <tableColumn id="3" name="Column1" dataDxfId="38">
      <calculatedColumnFormula>Table2[[#This Row],[FR]]=Table2[[#This Row],[NL]]</calculatedColumnFormula>
    </tableColumn>
    <tableColumn id="4" name="longdes" dataDxfId="37"/>
    <tableColumn id="5" name="id" dataDxfId="36"/>
    <tableColumn id="6" name="short" dataDxfId="35">
      <calculatedColumnFormula>Table2[[#This Row],[FR]]</calculatedColumnFormula>
    </tableColumn>
    <tableColumn id="7" name="check" dataDxfId="34">
      <calculatedColumnFormula>Table2[[#This Row],[FR]]=Table2[[#This Row],[short]]</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id="3" name="Table3" displayName="Table3" ref="A1:O624" totalsRowShown="0" headerRowDxfId="33" dataDxfId="32" headerRowCellStyle="Normal 2" dataCellStyle="Normal 2">
  <autoFilter ref="A1:O624">
    <filterColumn colId="7">
      <filters>
        <filter val="NGO-federatie, Vlaamse Federatie van NGO's voor ontwikkelingssamenwerking"/>
      </filters>
    </filterColumn>
  </autoFilter>
  <tableColumns count="15">
    <tableColumn id="1" name="LVL" dataDxfId="31" dataCellStyle="Normal 2"/>
    <tableColumn id="2" name="ROOT_CODE_DAC" dataDxfId="30" dataCellStyle="Normal 2"/>
    <tableColumn id="3" name="ROOT_NAME" dataDxfId="29" dataCellStyle="Normal 2"/>
    <tableColumn id="4" name="CONT_ID" dataDxfId="28" dataCellStyle="Normal 2"/>
    <tableColumn id="5" name="PARENT_CONT_ID" dataDxfId="27" dataCellStyle="Normal 2"/>
    <tableColumn id="6" name="CODE_DAC" dataDxfId="26" dataCellStyle="Normal 2"/>
    <tableColumn id="7" name="NAME" dataDxfId="25" dataCellStyle="Normal 2"/>
    <tableColumn id="8" name="DESCRIPTION" dataDxfId="24" dataCellStyle="Normal 2"/>
    <tableColumn id="9" name="START_DT" dataDxfId="23" dataCellStyle="Normal 2"/>
    <tableColumn id="10" name="END_DT" dataDxfId="22" dataCellStyle="Normal 2"/>
    <tableColumn id="11" name="ACTIVE_IND" dataDxfId="21" dataCellStyle="Normal 2"/>
    <tableColumn id="12" name="id" dataDxfId="20" dataCellStyle="Normal 2">
      <calculatedColumnFormula>Table3[[#This Row],[CONT_ID]]</calculatedColumnFormula>
    </tableColumn>
    <tableColumn id="13" name="CREATION_USER" dataDxfId="19" dataCellStyle="Normal 2"/>
    <tableColumn id="14" name="LAST_UPDATE_DT" dataDxfId="18" dataCellStyle="Normal 2"/>
    <tableColumn id="15" name="LAST_UPDATE_USER" dataDxfId="17" dataCellStyle="Normal 2"/>
  </tableColumns>
  <tableStyleInfo name="TableStyleLight1" showFirstColumn="0" showLastColumn="0" showRowStripes="0" showColumnStripes="0"/>
</table>
</file>

<file path=xl/tables/table12.xml><?xml version="1.0" encoding="utf-8"?>
<table xmlns="http://schemas.openxmlformats.org/spreadsheetml/2006/main" id="4" name="Table4" displayName="Table4" ref="H631:I720" totalsRowShown="0" headerRowDxfId="16" dataDxfId="15" headerRowCellStyle="Normal 2" dataCellStyle="Normal 2">
  <autoFilter ref="H631:I720">
    <filterColumn colId="1">
      <filters>
        <filter val="#N/A"/>
      </filters>
    </filterColumn>
  </autoFilter>
  <tableColumns count="2">
    <tableColumn id="1" name="Column1" dataDxfId="14" dataCellStyle="Normal 2"/>
    <tableColumn id="2" name="Column2" dataDxfId="13" dataCellStyle="Normal 2">
      <calculatedColumnFormula>VLOOKUP(Table4[[#This Row],[Column1]],Table2[longdes],1,FALSE)</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id="6" name="Table6" displayName="Table6" ref="B1:F54" totalsRowShown="0">
  <autoFilter ref="B1:F54"/>
  <tableColumns count="5">
    <tableColumn id="1" name="Ctry"/>
    <tableColumn id="2" name="NL" dataDxfId="12">
      <calculatedColumnFormula>VLOOKUP(Table6[[#This Row],[Ctry]],Table7[[LABEL_EN]:[NL]],5,FALSE)</calculatedColumnFormula>
    </tableColumn>
    <tableColumn id="3" name="FR" dataDxfId="11">
      <calculatedColumnFormula>VLOOKUP(Table6[[#This Row],[Ctry]],Table7[[LABEL_EN]:[NL]],4,FALSE)</calculatedColumnFormula>
    </tableColumn>
    <tableColumn id="4" name="Column3" dataDxfId="10">
      <calculatedColumnFormula>VLOOKUP(Table6[[#This Row],[Ctry]],Table7[[LABEL_EN]:[CODE_ISO2]],6,FALSE)</calculatedColumnFormula>
    </tableColumn>
    <tableColumn id="5" name="afk" dataDxfId="9">
      <calculatedColumnFormula>VLOOKUP(Table6[[#This Row],[Ctry]],List1[[Omschrijving EN]:[Afkorting]],2,FALSE)</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id="7" name="Table7" displayName="Table7" ref="B64:K325" totalsRowShown="0">
  <autoFilter ref="B64:K325"/>
  <tableColumns count="10">
    <tableColumn id="1" name="COUNTRY_ID"/>
    <tableColumn id="2" name="LABEL"/>
    <tableColumn id="3" name="LABEL_FR"/>
    <tableColumn id="4" name="LABEL_NL"/>
    <tableColumn id="5" name="LABEL_EN"/>
    <tableColumn id="6" name="CODE_ISO"/>
    <tableColumn id="7" name="CODE_CAD"/>
    <tableColumn id="8" name="FR" dataDxfId="8">
      <calculatedColumnFormula>Table7[[#This Row],[LABEL_FR]]</calculatedColumnFormula>
    </tableColumn>
    <tableColumn id="9" name="NL" dataDxfId="7">
      <calculatedColumnFormula>Table7[[#This Row],[LABEL_NL]]</calculatedColumnFormula>
    </tableColumn>
    <tableColumn id="10" name="CODE_ISO2" dataDxfId="6">
      <calculatedColumnFormula>Table7[[#This Row],[COUNTRY_ID]]</calculatedColumnFormula>
    </tableColumn>
  </tableColumns>
  <tableStyleInfo name="TableStyleMedium2" showFirstColumn="0" showLastColumn="0" showRowStripes="1" showColumnStripes="0"/>
</table>
</file>

<file path=xl/tables/table15.xml><?xml version="1.0" encoding="utf-8"?>
<table xmlns="http://schemas.openxmlformats.org/spreadsheetml/2006/main" id="9" name="Table9" displayName="Table9" ref="B1:I34" totalsRowShown="0">
  <autoFilter ref="B1:I34"/>
  <tableColumns count="8">
    <tableColumn id="1" name="D3"/>
    <tableColumn id="2" name="afk"/>
    <tableColumn id="3" name="try" dataDxfId="5">
      <calculatedColumnFormula>VLOOKUP(Table9[[#This Row],[D3]],Table6[[FR]:[afk]],3,FALSE)</calculatedColumnFormula>
    </tableColumn>
    <tableColumn id="4" name="afk2" dataDxfId="4">
      <calculatedColumnFormula>UPPER(Table9[[#This Row],[afk]])</calculatedColumnFormula>
    </tableColumn>
    <tableColumn id="5" name="ctry" dataDxfId="3">
      <calculatedColumnFormula>VLOOKUP(Table9[[#This Row],[afk2]],List1[[Afkorting]:[NL-ODA]],34,FALSE)</calculatedColumnFormula>
    </tableColumn>
    <tableColumn id="6" name="ctry F" dataDxfId="2">
      <calculatedColumnFormula>VLOOKUP(Table9[[#This Row],[id]],List1[[ID]:[Omschrijving FR]],4,FALSE)</calculatedColumnFormula>
    </tableColumn>
    <tableColumn id="7" name="id" dataDxfId="1">
      <calculatedColumnFormula>VLOOKUP(Table9[[#This Row],[afk2]],List1[[Afkorting]:[NL-ODA]],32,FALSE)</calculatedColumnFormula>
    </tableColumn>
    <tableColumn id="8" name="check" dataDxfId="0">
      <calculatedColumnFormula>COUNTIF(Table9[afk2],Table9[[#This Row],[afk2]])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1" name="Tableau1" displayName="Tableau1" ref="A1:AA192" totalsRowShown="0" headerRowDxfId="487" dataDxfId="486">
  <autoFilter ref="A1:AA192"/>
  <sortState ref="A2:T199">
    <sortCondition ref="A1:A199"/>
  </sortState>
  <tableColumns count="27">
    <tableColumn id="1" name="CSC - GSK" dataDxfId="485"/>
    <tableColumn id="26" name="Column2" dataDxfId="484">
      <calculatedColumnFormula>Tableau1[[#This Row],[ctry+r]]</calculatedColumnFormula>
    </tableColumn>
    <tableColumn id="21" name="Column1" dataDxfId="483">
      <calculatedColumnFormula>VLOOKUP(Tableau1[[#This Row],[CSC - GSK]],Table9[[D3]:[afk2]],4,FALSE)</calculatedColumnFormula>
    </tableColumn>
    <tableColumn id="2" name="Cible Stratégique -_x000a_ Strategische Doel" dataDxfId="482"/>
    <tableColumn id="22" name="Vérification actualisation ?" dataDxfId="481"/>
    <tableColumn id="27" name="Column3" dataDxfId="480"/>
    <tableColumn id="3" name="Titre de la Cible - Titel doel" dataDxfId="479"/>
    <tableColumn id="4" name="SDG 1" dataDxfId="478"/>
    <tableColumn id="5" name="SDG 2" dataDxfId="477"/>
    <tableColumn id="6" name="SDG 3" dataDxfId="476"/>
    <tableColumn id="7" name="SDG 4" dataDxfId="475"/>
    <tableColumn id="8" name="SDG 5" dataDxfId="474"/>
    <tableColumn id="9" name="SDG 6" dataDxfId="473"/>
    <tableColumn id="10" name="SDG 7" dataDxfId="472"/>
    <tableColumn id="11" name="SDG 8" dataDxfId="471"/>
    <tableColumn id="12" name="SDG 9" dataDxfId="470"/>
    <tableColumn id="13" name="SDG 10" dataDxfId="469"/>
    <tableColumn id="14" name="SDG 11" dataDxfId="468"/>
    <tableColumn id="15" name="SDG 12" dataDxfId="467"/>
    <tableColumn id="16" name="SDG 13" dataDxfId="466"/>
    <tableColumn id="17" name="SDG 14" dataDxfId="465"/>
    <tableColumn id="18" name="SDG 15" dataDxfId="464"/>
    <tableColumn id="19" name="SDG 16" dataDxfId="463"/>
    <tableColumn id="20" name="SDG 17" dataDxfId="462"/>
    <tableColumn id="23" name="cible" dataDxfId="461">
      <calculatedColumnFormula>Tableau1[[#This Row],[Column3]]&amp;" - "&amp;Tableau1[[#This Row],[Titre de la Cible - Titel doel]]</calculatedColumnFormula>
    </tableColumn>
    <tableColumn id="24" name="r" dataDxfId="460">
      <calculatedColumnFormula>COUNTIF($C$2:$C2,Tableau1[[#This Row],[Column1]])</calculatedColumnFormula>
    </tableColumn>
    <tableColumn id="25" name="ctry+r" dataDxfId="459">
      <calculatedColumnFormula>Tableau1[[#This Row],[Column1]]&amp;" - "&amp;Tableau1[[#This Row],[r]]</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12" name="Table12" displayName="Table12" ref="AD2:BK20" totalsRowShown="0" headerRowDxfId="458" dataDxfId="457">
  <autoFilter ref="AD2:BK20"/>
  <tableColumns count="34">
    <tableColumn id="1" name="SAF" dataDxfId="456">
      <calculatedColumnFormula>IF(ISNA(VLOOKUP(AD$1&amp;" - "&amp;$AC3,Tableau1[[Column2]:[cible]],24,FALSE)),"",VLOOKUP(AD$1&amp;" - "&amp;$AC3,Tableau1[[Column2]:[cible]],24,FALSE))</calculatedColumnFormula>
    </tableColumn>
    <tableColumn id="2" name="UNI" dataDxfId="455">
      <calculatedColumnFormula>IF(ISNA(VLOOKUP(AE$1&amp;" - "&amp;$AC3,Tableau1[[Column2]:[cible]],24,FALSE)),"",VLOOKUP(AE$1&amp;" - "&amp;$AC3,Tableau1[[Column2]:[cible]],24,FALSE))</calculatedColumnFormula>
    </tableColumn>
    <tableColumn id="3" name="BEN" dataDxfId="454">
      <calculatedColumnFormula>IF(ISNA(VLOOKUP(AF$1&amp;" - "&amp;$AC3,Tableau1[[Column2]:[cible]],24,FALSE)),"",VLOOKUP(AF$1&amp;" - "&amp;$AC3,Tableau1[[Column2]:[cible]],24,FALSE))</calculatedColumnFormula>
    </tableColumn>
    <tableColumn id="4" name="BOL" dataDxfId="453">
      <calculatedColumnFormula>IF(ISNA(VLOOKUP(AG$1&amp;" - "&amp;$AC3,Tableau1[[Column2]:[cible]],24,FALSE)),"",VLOOKUP(AG$1&amp;" - "&amp;$AC3,Tableau1[[Column2]:[cible]],24,FALSE))</calculatedColumnFormula>
    </tableColumn>
    <tableColumn id="5" name="BKF" dataDxfId="452">
      <calculatedColumnFormula>IF(ISNA(VLOOKUP(AH$1&amp;" - "&amp;$AC3,Tableau1[[Column2]:[cible]],24,FALSE)),"",VLOOKUP(AH$1&amp;" - "&amp;$AC3,Tableau1[[Column2]:[cible]],24,FALSE))</calculatedColumnFormula>
    </tableColumn>
    <tableColumn id="6" name="BDI" dataDxfId="451">
      <calculatedColumnFormula>IF(ISNA(VLOOKUP(AI$1&amp;" - "&amp;$AC3,Tableau1[[Column2]:[cible]],24,FALSE)),"",VLOOKUP(AI$1&amp;" - "&amp;$AC3,Tableau1[[Column2]:[cible]],24,FALSE))</calculatedColumnFormula>
    </tableColumn>
    <tableColumn id="7" name="KAM" dataDxfId="450">
      <calculatedColumnFormula>IF(ISNA(VLOOKUP(AJ$1&amp;" - "&amp;$AC3,Tableau1[[Column2]:[cible]],24,FALSE)),"",VLOOKUP(AJ$1&amp;" - "&amp;$AC3,Tableau1[[Column2]:[cible]],24,FALSE))</calculatedColumnFormula>
    </tableColumn>
    <tableColumn id="8" name="CAM" dataDxfId="449">
      <calculatedColumnFormula>IF(ISNA(VLOOKUP(AK$1&amp;" - "&amp;$AC3,Tableau1[[Column2]:[cible]],24,FALSE)),"",VLOOKUP(AK$1&amp;" - "&amp;$AC3,Tableau1[[Column2]:[cible]],24,FALSE))</calculatedColumnFormula>
    </tableColumn>
    <tableColumn id="9" name="CUB" dataDxfId="448">
      <calculatedColumnFormula>IF(ISNA(VLOOKUP(AL$1&amp;" - "&amp;$AC3,Tableau1[[Column2]:[cible]],24,FALSE)),"",VLOOKUP(AL$1&amp;" - "&amp;$AC3,Tableau1[[Column2]:[cible]],24,FALSE))</calculatedColumnFormula>
    </tableColumn>
    <tableColumn id="10" name="ECU" dataDxfId="447">
      <calculatedColumnFormula>IF(ISNA(VLOOKUP(AM$1&amp;" - "&amp;$AC3,Tableau1[[Column2]:[cible]],24,FALSE)),"",VLOOKUP(AM$1&amp;" - "&amp;$AC3,Tableau1[[Column2]:[cible]],24,FALSE))</calculatedColumnFormula>
    </tableColumn>
    <tableColumn id="11" name="ETH" dataDxfId="446">
      <calculatedColumnFormula>IF(ISNA(VLOOKUP(AN$1&amp;" - "&amp;$AC3,Tableau1[[Column2]:[cible]],24,FALSE)),"",VLOOKUP(AN$1&amp;" - "&amp;$AC3,Tableau1[[Column2]:[cible]],24,FALSE))</calculatedColumnFormula>
    </tableColumn>
    <tableColumn id="12" name="GLA" dataDxfId="445">
      <calculatedColumnFormula>IF(ISNA(VLOOKUP(AO$1&amp;" - "&amp;$AC3,Tableau1[[Column2]:[cible]],24,FALSE)),"",VLOOKUP(AO$1&amp;" - "&amp;$AC3,Tableau1[[Column2]:[cible]],24,FALSE))</calculatedColumnFormula>
    </tableColumn>
    <tableColumn id="13" name="GUI" dataDxfId="444">
      <calculatedColumnFormula>IF(ISNA(VLOOKUP(AP$1&amp;" - "&amp;$AC3,Tableau1[[Column2]:[cible]],24,FALSE)),"",VLOOKUP(AP$1&amp;" - "&amp;$AC3,Tableau1[[Column2]:[cible]],24,FALSE))</calculatedColumnFormula>
    </tableColumn>
    <tableColumn id="14" name="HAI" dataDxfId="443">
      <calculatedColumnFormula>IF(ISNA(VLOOKUP(AQ$1&amp;" - "&amp;$AC3,Tableau1[[Column2]:[cible]],24,FALSE)),"",VLOOKUP(AQ$1&amp;" - "&amp;$AC3,Tableau1[[Column2]:[cible]],24,FALSE))</calculatedColumnFormula>
    </tableColumn>
    <tableColumn id="15" name="INS" dataDxfId="442">
      <calculatedColumnFormula>IF(ISNA(VLOOKUP(AR$1&amp;" - "&amp;$AC3,Tableau1[[Column2]:[cible]],24,FALSE)),"",VLOOKUP(AR$1&amp;" - "&amp;$AC3,Tableau1[[Column2]:[cible]],24,FALSE))</calculatedColumnFormula>
    </tableColumn>
    <tableColumn id="16" name="KEN" dataDxfId="441">
      <calculatedColumnFormula>IF(ISNA(VLOOKUP(AS$1&amp;" - "&amp;$AC3,Tableau1[[Column2]:[cible]],24,FALSE)),"",VLOOKUP(AS$1&amp;" - "&amp;$AC3,Tableau1[[Column2]:[cible]],24,FALSE))</calculatedColumnFormula>
    </tableColumn>
    <tableColumn id="17" name="MAD" dataDxfId="440">
      <calculatedColumnFormula>IF(ISNA(VLOOKUP(AT$1&amp;" - "&amp;$AC3,Tableau1[[Column2]:[cible]],24,FALSE)),"",VLOOKUP(AT$1&amp;" - "&amp;$AC3,Tableau1[[Column2]:[cible]],24,FALSE))</calculatedColumnFormula>
    </tableColumn>
    <tableColumn id="18" name="MLI" dataDxfId="439">
      <calculatedColumnFormula>IF(ISNA(VLOOKUP(AU$1&amp;" - "&amp;$AC3,Tableau1[[Column2]:[cible]],24,FALSE)),"",VLOOKUP(AU$1&amp;" - "&amp;$AC3,Tableau1[[Column2]:[cible]],24,FALSE))</calculatedColumnFormula>
    </tableColumn>
    <tableColumn id="19" name="MOR" dataDxfId="438">
      <calculatedColumnFormula>IF(ISNA(VLOOKUP(AV$1&amp;" - "&amp;$AC3,Tableau1[[Column2]:[cible]],24,FALSE)),"",VLOOKUP(AV$1&amp;" - "&amp;$AC3,Tableau1[[Column2]:[cible]],24,FALSE))</calculatedColumnFormula>
    </tableColumn>
    <tableColumn id="20" name="MOZ" dataDxfId="437">
      <calculatedColumnFormula>IF(ISNA(VLOOKUP(AW$1&amp;" - "&amp;$AC3,Tableau1[[Column2]:[cible]],24,FALSE)),"",VLOOKUP(AW$1&amp;" - "&amp;$AC3,Tableau1[[Column2]:[cible]],24,FALSE))</calculatedColumnFormula>
    </tableColumn>
    <tableColumn id="21" name="NIC" dataDxfId="436">
      <calculatedColumnFormula>IF(ISNA(VLOOKUP(AX$1&amp;" - "&amp;$AC3,Tableau1[[Column2]:[cible]],24,FALSE)),"",VLOOKUP(AX$1&amp;" - "&amp;$AC3,Tableau1[[Column2]:[cible]],24,FALSE))</calculatedColumnFormula>
    </tableColumn>
    <tableColumn id="22" name="NER" dataDxfId="435">
      <calculatedColumnFormula>IF(ISNA(VLOOKUP(AY$1&amp;" - "&amp;$AC3,Tableau1[[Column2]:[cible]],24,FALSE)),"",VLOOKUP(AY$1&amp;" - "&amp;$AC3,Tableau1[[Column2]:[cible]],24,FALSE))</calculatedColumnFormula>
    </tableColumn>
    <tableColumn id="23" name="UGA" dataDxfId="434">
      <calculatedColumnFormula>IF(ISNA(VLOOKUP(AZ$1&amp;" - "&amp;$AC3,Tableau1[[Column2]:[cible]],24,FALSE)),"",VLOOKUP(AZ$1&amp;" - "&amp;$AC3,Tableau1[[Column2]:[cible]],24,FALSE))</calculatedColumnFormula>
    </tableColumn>
    <tableColumn id="24" name="PZA" dataDxfId="433">
      <calculatedColumnFormula>IF(ISNA(VLOOKUP(BA$1&amp;" - "&amp;$AC3,Tableau1[[Column2]:[cible]],24,FALSE)),"",VLOOKUP(BA$1&amp;" - "&amp;$AC3,Tableau1[[Column2]:[cible]],24,FALSE))</calculatedColumnFormula>
    </tableColumn>
    <tableColumn id="25" name="PER" dataDxfId="432">
      <calculatedColumnFormula>IF(ISNA(VLOOKUP(BB$1&amp;" - "&amp;$AC3,Tableau1[[Column2]:[cible]],24,FALSE)),"",VLOOKUP(BB$1&amp;" - "&amp;$AC3,Tableau1[[Column2]:[cible]],24,FALSE))</calculatedColumnFormula>
    </tableColumn>
    <tableColumn id="26" name="PHI" dataDxfId="431">
      <calculatedColumnFormula>IF(ISNA(VLOOKUP(BC$1&amp;" - "&amp;$AC3,Tableau1[[Column2]:[cible]],24,FALSE)),"",VLOOKUP(BC$1&amp;" - "&amp;$AC3,Tableau1[[Column2]:[cible]],24,FALSE))</calculatedColumnFormula>
    </tableColumn>
    <tableColumn id="27" name="RDC" dataDxfId="430">
      <calculatedColumnFormula>IF(ISNA(VLOOKUP(BD$1&amp;" - "&amp;$AC3,Tableau1[[Column2]:[cible]],24,FALSE)),"",VLOOKUP(BD$1&amp;" - "&amp;$AC3,Tableau1[[Column2]:[cible]],24,FALSE))</calculatedColumnFormula>
    </tableColumn>
    <tableColumn id="28" name="RWA" dataDxfId="429">
      <calculatedColumnFormula>IF(ISNA(VLOOKUP(BE$1&amp;" - "&amp;$AC3,Tableau1[[Column2]:[cible]],24,FALSE)),"",VLOOKUP(BE$1&amp;" - "&amp;$AC3,Tableau1[[Column2]:[cible]],24,FALSE))</calculatedColumnFormula>
    </tableColumn>
    <tableColumn id="29" name="SEN" dataDxfId="428">
      <calculatedColumnFormula>IF(ISNA(VLOOKUP(BF$1&amp;" - "&amp;$AC3,Tableau1[[Column2]:[cible]],24,FALSE)),"",VLOOKUP(BF$1&amp;" - "&amp;$AC3,Tableau1[[Column2]:[cible]],24,FALSE))</calculatedColumnFormula>
    </tableColumn>
    <tableColumn id="30" name="TAN" dataDxfId="427">
      <calculatedColumnFormula>IF(ISNA(VLOOKUP(BG$1&amp;" - "&amp;$AC3,Tableau1[[Column2]:[cible]],24,FALSE)),"",VLOOKUP(BG$1&amp;" - "&amp;$AC3,Tableau1[[Column2]:[cible]],24,FALSE))</calculatedColumnFormula>
    </tableColumn>
    <tableColumn id="31" name="WW/TD" dataDxfId="426">
      <calculatedColumnFormula>IF(ISNA(VLOOKUP(BH$1&amp;" - "&amp;$AC3,Tableau1[[Column2]:[cible]],24,FALSE)),"",VLOOKUP(BH$1&amp;" - "&amp;$AC3,Tableau1[[Column2]:[cible]],24,FALSE))</calculatedColumnFormula>
    </tableColumn>
    <tableColumn id="32" name="VIE" dataDxfId="425">
      <calculatedColumnFormula>IF(ISNA(VLOOKUP(BI$1&amp;" - "&amp;$AC3,Tableau1[[Column2]:[cible]],24,FALSE)),"",VLOOKUP(BI$1&amp;" - "&amp;$AC3,Tableau1[[Column2]:[cible]],24,FALSE))</calculatedColumnFormula>
    </tableColumn>
    <tableColumn id="33" name="ZIM" dataDxfId="424">
      <calculatedColumnFormula>IF(ISNA(VLOOKUP(BJ$1&amp;" - "&amp;$AC3,Tableau1[[Column2]:[cible]],24,FALSE)),"",VLOOKUP(BJ$1&amp;" - "&amp;$AC3,Tableau1[[Column2]:[cible]],24,FALSE))</calculatedColumnFormula>
    </tableColumn>
    <tableColumn id="34" name="No" dataDxfId="423"/>
  </tableColumns>
  <tableStyleInfo name="TableStyleMedium2" showFirstColumn="0" showLastColumn="0" showRowStripes="1" showColumnStripes="0"/>
</table>
</file>

<file path=xl/tables/table4.xml><?xml version="1.0" encoding="utf-8"?>
<table xmlns="http://schemas.openxmlformats.org/spreadsheetml/2006/main" id="5" name="Table1014" displayName="Table1014" ref="I4:CM29" totalsRowShown="0">
  <autoFilter ref="I4:CM29"/>
  <tableColumns count="83">
    <tableColumn id="1" name="Koepel van de Vlaamse Noord-Zuidbeweging 11.11.11 VZW (nl)" dataDxfId="210"/>
    <tableColumn id="2" name="Association for Cultural, Technical &amp; Educational Cooperation (fr)" dataDxfId="209"/>
    <tableColumn id="3" name="Auto-Développement Afrique (fr)" dataDxfId="208"/>
    <tableColumn id="4" name="Eclosio asbl (fr)" dataDxfId="207"/>
    <tableColumn id="5" name="AFRICALIA" dataDxfId="206"/>
    <tableColumn id="6" name="APEFE" dataDxfId="205"/>
    <tableColumn id="7" name="ARES" dataDxfId="204"/>
    <tableColumn id="8" name="Avocats Sans Frontières (fr)" dataDxfId="203"/>
    <tableColumn id="9" name="Autre Terre asbl (fr)" dataDxfId="202"/>
    <tableColumn id="10" name="Médecins Sans Vacances (en)" dataDxfId="201"/>
    <tableColumn id="11" name="BENELUX AFRO CENTER (fr)" dataDxfId="200"/>
    <tableColumn id="12" name="Broederlijk Delen (nl)" dataDxfId="199"/>
    <tableColumn id="13" name="SYNDIC BIS-MIS" dataDxfId="198"/>
    <tableColumn id="14" name="BOS+ tropen (en)" dataDxfId="197"/>
    <tableColumn id="15" name="BRULOCALIS (Ex-AVCB)" dataDxfId="196"/>
    <tableColumn id="16" name="Comité pour l'abolition des dettes illégitimes (fr)" dataDxfId="195"/>
    <tableColumn id="17" name="Caritas International (Belgium) (en)" dataDxfId="194"/>
    <tableColumn id="18" name="Chaîne de l'Espoir Belgique / Keten van Hoop België / Chain of Hope Belgium (fr)" dataDxfId="193"/>
    <tableColumn id="19" name="Coopération Education Culture (fr)" dataDxfId="192"/>
    <tableColumn id="20" name="Centre Tricontinental (fr)" dataDxfId="191"/>
    <tableColumn id="21" name="COMMISSION JUSTICE ET PAIX ASBL (cjp) (en)" dataDxfId="190"/>
    <tableColumn id="22" name="Centre National de Coopération au Développement (fr)" dataDxfId="189"/>
    <tableColumn id="23" name="Congodorpen vzw (nl)" dataDxfId="188"/>
    <tableColumn id="24" name="Croix-Rouge de Belgique Communauté francophone - Activités internationales ASBL (fr)" dataDxfId="187"/>
    <tableColumn id="25" name="Collectif Stratégies Alimentaires (fr)" dataDxfId="186"/>
    <tableColumn id="26" name="Damien Foundation/Action Damien/Damiaanactie (en)" dataDxfId="185"/>
    <tableColumn id="27" name="Défi Belgique Afrique (fr)" dataDxfId="184"/>
    <tableColumn id="28" name="Djapo (en)" dataDxfId="183"/>
    <tableColumn id="29" name="Dynamo International asbl (fr)" dataDxfId="182"/>
    <tableColumn id="30" name="Echos Communication (fr)" dataDxfId="181"/>
    <tableColumn id="31" name="Entraide et Fraternité (fr)" dataDxfId="180"/>
    <tableColumn id="32" name="Enfance Tiers Monde / Kinderen Derde Wereld (fr)" dataDxfId="179"/>
    <tableColumn id="33" name="Fairtrade Belgium vzw (nl)" dataDxfId="178"/>
    <tableColumn id="34" name="FIAN Belgium (fr)" dataDxfId="177"/>
    <tableColumn id="35" name="FORMATION DE CADRES AFRICAINS KADERVORMING VOOR AFRIKANEN (fr)" dataDxfId="176"/>
    <tableColumn id="36" name="FONDS VOOR ONTWIKKELINGSSAMENWERKING - SOCIALISTISCHE SOLIDARITEIT VZW (nl)" dataDxfId="175"/>
    <tableColumn id="37" name="Forum Universitaire pour la Coopération Internationale au Développement (fr)" dataDxfId="174"/>
    <tableColumn id="38" name="Viva Salud (fr)" dataDxfId="173"/>
    <tableColumn id="39" name="GEOMOUN (fr)" dataDxfId="172"/>
    <tableColumn id="40" name="Handicap International Belgique (fr)" dataDxfId="171"/>
    <tableColumn id="41" name="Iles de Paix (fr)" dataDxfId="170"/>
    <tableColumn id="42" name="INSTITUT DE FORMATION SYNDICALE INTERNATIONALE asbl (fr)" dataDxfId="169"/>
    <tableColumn id="43" name="Institute for International Workers' Education (en)" dataDxfId="168"/>
    <tableColumn id="44" name="IMT-ITG" dataDxfId="167"/>
    <tableColumn id="45" name="ITECO Centre de formation pour le développement (fr)" dataDxfId="166"/>
    <tableColumn id="46" name="KIYO (nl)" dataDxfId="165"/>
    <tableColumn id="47" name="Louvain Coopération (fr)" dataDxfId="164"/>
    <tableColumn id="48" name="LIGHT FOR THE WORLD BELGIUM (en)" dataDxfId="163"/>
    <tableColumn id="49" name="Le Monde selon les femmes asbl (fr)" dataDxfId="162"/>
    <tableColumn id="50" name="Médecins du Monde Belgique (fr)" dataDxfId="161"/>
    <tableColumn id="51" name="Memisa Belgique asbl (fr)" dataDxfId="160"/>
    <tableColumn id="52" name="Miel Maya Honing asbl (fr)" dataDxfId="159"/>
    <tableColumn id="53" name="Miel Maya Honing asbl (fr)2" dataDxfId="158"/>
    <tableColumn id="54" name="Oxfam-Magasins du monde (fr)" dataDxfId="157"/>
    <tableColumn id="55" name="Oxfam Solidarité-Solidariteit (fr)" dataDxfId="156"/>
    <tableColumn id="56" name="Oxfam Wereldwinkels (nl)" dataDxfId="155"/>
    <tableColumn id="57" name="Plan International Belgium (en)" dataDxfId="154"/>
    <tableColumn id="58" name="Protos (fr)" dataDxfId="153"/>
    <tableColumn id="59" name="Quinoa (fr)" dataDxfId="152"/>
    <tableColumn id="60" name="RCN Justice &amp; Democratie (fr)" dataDxfId="151"/>
    <tableColumn id="61" name="Rikolto België VZW (en)" dataDxfId="150"/>
    <tableColumn id="62" name="Rode Kruis-Vlaanderen Internationaal vzw (en)" dataDxfId="149"/>
    <tableColumn id="63" name="Rotary Clubs For Development (fr)" dataDxfId="148"/>
    <tableColumn id="64" name="Service Civil International branche belge (fr)" dataDxfId="147"/>
    <tableColumn id="65" name="Sensorial Handicap Cooperation (fr)" dataDxfId="146"/>
    <tableColumn id="66" name="Solidagro (nl)" dataDxfId="145"/>
    <tableColumn id="67" name="Solsoc (fr)" dataDxfId="144"/>
    <tableColumn id="68" name="SOS FAIM (fr)" dataDxfId="143"/>
    <tableColumn id="69" name="SOS Villages d'Enfants Belgique / SOS Kinderdorpen België (en)" dataDxfId="142"/>
    <tableColumn id="70" name="Studio Globo (nl)" dataDxfId="141"/>
    <tableColumn id="71" name="Tearfund (fr)" dataDxfId="140"/>
    <tableColumn id="72" name="Trias (en)" dataDxfId="139"/>
    <tableColumn id="73" name="Universitair Centrum voor Ontwikkelingssamenwerking (nl)" dataDxfId="138"/>
    <tableColumn id="74" name="ULB-Coopération (fr)" dataDxfId="137"/>
    <tableColumn id="75" name="UNICEF BELGIUM National Committee (en)" dataDxfId="136"/>
    <tableColumn id="76" name="UVCW" dataDxfId="135"/>
    <tableColumn id="77" name="VIA Don Bosco (nl)" dataDxfId="134"/>
    <tableColumn id="78" name="VLIR" dataDxfId="133"/>
    <tableColumn id="79" name="VETERINAIRES SANS FRONTIERES / DIERENARTSEN ZONDER GRENZEN - BELGIUM (fr)" dataDxfId="132"/>
    <tableColumn id="80" name="VVOB" dataDxfId="131"/>
    <tableColumn id="81" name="VVSG" dataDxfId="130"/>
    <tableColumn id="82" name="WSM-Wereldsolidariteit-Solidarité Mondiale (en)" dataDxfId="129"/>
    <tableColumn id="83" name="WWF-Belgium (en)" dataDxfId="128"/>
  </tableColumns>
  <tableStyleInfo name="TableStyleMedium2" showFirstColumn="0" showLastColumn="0" showRowStripes="1" showColumnStripes="0"/>
</table>
</file>

<file path=xl/tables/table5.xml><?xml version="1.0" encoding="utf-8"?>
<table xmlns="http://schemas.openxmlformats.org/spreadsheetml/2006/main" id="13" name="Table1115" displayName="Table1115" ref="B4:G87" totalsRowShown="0">
  <autoFilter ref="B4:G87"/>
  <sortState ref="B5:G87">
    <sortCondition ref="D4:D87"/>
  </sortState>
  <tableColumns count="6">
    <tableColumn id="1" name="Actors"/>
    <tableColumn id="4" name="Actors2"/>
    <tableColumn id="3" name="NaamFed" dataDxfId="127"/>
    <tableColumn id="2" name="IN" dataDxfId="126"/>
    <tableColumn id="5" name="Prisma-desc" dataDxfId="125"/>
    <tableColumn id="6" name="check" dataDxfId="124"/>
  </tableColumns>
  <tableStyleInfo name="TableStyleMedium2" showFirstColumn="0" showLastColumn="0" showRowStripes="1" showColumnStripes="0"/>
</table>
</file>

<file path=xl/tables/table6.xml><?xml version="1.0" encoding="utf-8"?>
<table xmlns="http://schemas.openxmlformats.org/spreadsheetml/2006/main" id="14" name="Table16" displayName="Table16" ref="C101:D184" totalsRowShown="0">
  <autoFilter ref="C101:D184"/>
  <tableColumns count="2">
    <tableColumn id="1" name="IN"/>
    <tableColumn id="2" name="Desc-actor"/>
  </tableColumns>
  <tableStyleInfo name="TableStyleMedium2" showFirstColumn="0" showLastColumn="0" showRowStripes="1" showColumnStripes="0"/>
</table>
</file>

<file path=xl/tables/table7.xml><?xml version="1.0" encoding="utf-8"?>
<table xmlns="http://schemas.openxmlformats.org/spreadsheetml/2006/main" id="15" name="Table21" displayName="Table21" ref="I101:O707" totalsRowShown="0">
  <autoFilter ref="I101:O707">
    <filterColumn colId="6">
      <filters>
        <filter val="#N/A"/>
      </filters>
    </filterColumn>
  </autoFilter>
  <tableColumns count="7">
    <tableColumn id="1" name="OSmetr"/>
    <tableColumn id="2" name="CTRY"/>
    <tableColumn id="3" name="Ctryshort"/>
    <tableColumn id="4" name="actor2"/>
    <tableColumn id="5" name="actorshort2"/>
    <tableColumn id="6" name="compID"/>
    <tableColumn id="7" name="ActID" dataDxfId="123">
      <calculatedColumnFormula>VLOOKUP(Table21[[#This Row],[compID]],[1]!Table121[[COMP_ID]:[IATI_IDENTIFIER]],20,FALSE)</calculatedColumnFormula>
    </tableColumn>
  </tableColumns>
  <tableStyleInfo name="TableStyleMedium2" showFirstColumn="0" showLastColumn="0" showRowStripes="1" showColumnStripes="0"/>
</table>
</file>

<file path=xl/tables/table8.xml><?xml version="1.0" encoding="utf-8"?>
<table xmlns="http://schemas.openxmlformats.org/spreadsheetml/2006/main" id="10" name="Table10" displayName="Table10" ref="F3:CJ28" totalsRowShown="0">
  <autoFilter ref="F3:CJ28"/>
  <tableColumns count="83">
    <tableColumn id="1" name="11.11.11" dataDxfId="122"/>
    <tableColumn id="2" name="ACTEC" dataDxfId="121"/>
    <tableColumn id="3" name="ADA" dataDxfId="120"/>
    <tableColumn id="4" name="ADG" dataDxfId="119"/>
    <tableColumn id="5" name="AFRICALIA" dataDxfId="118"/>
    <tableColumn id="6" name="APEFE" dataDxfId="117"/>
    <tableColumn id="7" name="ARES" dataDxfId="116"/>
    <tableColumn id="8" name="ASF" dataDxfId="115"/>
    <tableColumn id="9" name="AT - Autre Terre" dataDxfId="114"/>
    <tableColumn id="10" name="AZV" dataDxfId="113"/>
    <tableColumn id="11" name="BAC" dataDxfId="112"/>
    <tableColumn id="12" name="BD - Broederlijk Delen" dataDxfId="111"/>
    <tableColumn id="13" name="BIS-MSI" dataDxfId="110"/>
    <tableColumn id="14" name="BOS" dataDxfId="109"/>
    <tableColumn id="15" name="BRULOCALIS (Ex-AVCB)" dataDxfId="108"/>
    <tableColumn id="16" name="CADTM" dataDxfId="107"/>
    <tableColumn id="17" name="CARITAS" dataDxfId="106"/>
    <tableColumn id="18" name="CDE-B" dataDxfId="105"/>
    <tableColumn id="19" name="CEC" dataDxfId="104"/>
    <tableColumn id="20" name="CETRI" dataDxfId="103"/>
    <tableColumn id="21" name="CJP" dataDxfId="102"/>
    <tableColumn id="22" name="CNCD" dataDxfId="101"/>
    <tableColumn id="23" name="Congodorpen" dataDxfId="100"/>
    <tableColumn id="24" name="CRB" dataDxfId="99"/>
    <tableColumn id="25" name="CSA" dataDxfId="98"/>
    <tableColumn id="26" name="DA-AD" dataDxfId="97"/>
    <tableColumn id="27" name="DBA" dataDxfId="96"/>
    <tableColumn id="28" name="DJAPO" dataDxfId="95"/>
    <tableColumn id="29" name="DYNAMO" dataDxfId="94"/>
    <tableColumn id="30" name="ECHOS" dataDxfId="93"/>
    <tableColumn id="31" name="EF - Entraide et Fraternité" dataDxfId="92"/>
    <tableColumn id="32" name="ETM" dataDxfId="91"/>
    <tableColumn id="33" name="Fairtrade Belgium" dataDxfId="90"/>
    <tableColumn id="34" name="FIAN" dataDxfId="89"/>
    <tableColumn id="35" name="FONCABA" dataDxfId="88"/>
    <tableColumn id="36" name="FOS" dataDxfId="87"/>
    <tableColumn id="37" name="FUCID" dataDxfId="86"/>
    <tableColumn id="38" name="G3W" dataDxfId="85"/>
    <tableColumn id="39" name="GEOMOUN" dataDxfId="84"/>
    <tableColumn id="40" name="HI" dataDxfId="83"/>
    <tableColumn id="41" name="IdP" dataDxfId="82"/>
    <tableColumn id="42" name="IFSI" dataDxfId="81"/>
    <tableColumn id="43" name="IIAV" dataDxfId="80"/>
    <tableColumn id="44" name="IMT-ITG" dataDxfId="79"/>
    <tableColumn id="45" name="ITECO" dataDxfId="78"/>
    <tableColumn id="46" name="KIYO" dataDxfId="77"/>
    <tableColumn id="47" name="LC - Louvain Coopération" dataDxfId="76"/>
    <tableColumn id="48" name="LFTW" dataDxfId="75"/>
    <tableColumn id="49" name="LMSLF" dataDxfId="74"/>
    <tableColumn id="50" name="MdM" dataDxfId="73"/>
    <tableColumn id="51" name="MEMISA" dataDxfId="72"/>
    <tableColumn id="52" name="MMH solo" dataDxfId="71"/>
    <tableColumn id="53" name="MMH commun" dataDxfId="70"/>
    <tableColumn id="54" name="OXFAM MM" dataDxfId="69"/>
    <tableColumn id="55" name="OXFAM SOL" dataDxfId="68"/>
    <tableColumn id="56" name="OXFAM WW" dataDxfId="67"/>
    <tableColumn id="57" name="PLAN BE" dataDxfId="66"/>
    <tableColumn id="58" name="PROTOS" dataDxfId="65"/>
    <tableColumn id="59" name="QUINOA" dataDxfId="64"/>
    <tableColumn id="60" name="RCN" dataDxfId="63"/>
    <tableColumn id="61" name="RIKOLTO (Ex-VECO)" dataDxfId="62"/>
    <tableColumn id="62" name="RKVI" dataDxfId="61"/>
    <tableColumn id="63" name="ROTARY" dataDxfId="60"/>
    <tableColumn id="64" name="SCI" dataDxfId="59"/>
    <tableColumn id="65" name="SHC" dataDxfId="58"/>
    <tableColumn id="66" name="Solidagro" dataDxfId="57"/>
    <tableColumn id="67" name="SOLSOC" dataDxfId="56"/>
    <tableColumn id="68" name="SOS FAIM" dataDxfId="55"/>
    <tableColumn id="69" name="SOS VE BE" dataDxfId="54"/>
    <tableColumn id="70" name="Studio Globo" dataDxfId="53"/>
    <tableColumn id="71" name="TEARFUND" dataDxfId="52"/>
    <tableColumn id="72" name="TRIAS" dataDxfId="51"/>
    <tableColumn id="73" name="UCOS" dataDxfId="50"/>
    <tableColumn id="74" name="ULB Coopération" dataDxfId="49"/>
    <tableColumn id="75" name="UNICEF BE" dataDxfId="48"/>
    <tableColumn id="76" name="UVCW" dataDxfId="47"/>
    <tableColumn id="77" name="ViaDB" dataDxfId="46"/>
    <tableColumn id="78" name="VLIR" dataDxfId="45"/>
    <tableColumn id="79" name="VSF" dataDxfId="44"/>
    <tableColumn id="80" name="VVOB" dataDxfId="43"/>
    <tableColumn id="81" name="VVSG" dataDxfId="42"/>
    <tableColumn id="82" name="WSM" dataDxfId="41"/>
    <tableColumn id="83" name="WWF" dataDxfId="40"/>
  </tableColumns>
  <tableStyleInfo name="TableStyleMedium2" showFirstColumn="0" showLastColumn="0" showRowStripes="1" showColumnStripes="0"/>
</table>
</file>

<file path=xl/tables/table9.xml><?xml version="1.0" encoding="utf-8"?>
<table xmlns="http://schemas.openxmlformats.org/spreadsheetml/2006/main" id="11" name="Table11" displayName="Table11" ref="B3:C86" totalsRowShown="0">
  <autoFilter ref="B3:C86"/>
  <tableColumns count="2">
    <tableColumn id="1" name="Actors"/>
    <tableColumn id="2" name="IN" dataDxfId="39"/>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13.bin"/><Relationship Id="rId5" Type="http://schemas.openxmlformats.org/officeDocument/2006/relationships/table" Target="../tables/table7.xml"/><Relationship Id="rId4" Type="http://schemas.openxmlformats.org/officeDocument/2006/relationships/table" Target="../tables/table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309"/>
  <sheetViews>
    <sheetView workbookViewId="0">
      <selection activeCell="C2" sqref="C2"/>
    </sheetView>
  </sheetViews>
  <sheetFormatPr baseColWidth="10" defaultColWidth="9.109375" defaultRowHeight="13.2" x14ac:dyDescent="0.25"/>
  <cols>
    <col min="1" max="1" width="7" style="22" customWidth="1"/>
    <col min="2" max="3" width="12.6640625" style="22" customWidth="1"/>
    <col min="4" max="4" width="22" style="22" customWidth="1"/>
    <col min="5" max="5" width="24.44140625" style="22" customWidth="1"/>
    <col min="6" max="6" width="18.88671875" style="22" customWidth="1"/>
    <col min="7" max="12" width="11.44140625" style="22" customWidth="1"/>
    <col min="13" max="13" width="7" style="22" customWidth="1"/>
    <col min="14" max="14" width="11.33203125" style="22" customWidth="1"/>
    <col min="15" max="15" width="13.33203125" style="22" customWidth="1"/>
    <col min="16" max="16" width="11.33203125" style="22" customWidth="1"/>
    <col min="17" max="17" width="14.88671875" style="22" customWidth="1"/>
    <col min="18" max="18" width="10.109375" style="22" customWidth="1"/>
    <col min="19" max="19" width="5.44140625" style="22" customWidth="1"/>
    <col min="20" max="20" width="9.88671875" style="22" customWidth="1"/>
    <col min="21" max="21" width="9" style="22" customWidth="1"/>
    <col min="22" max="23" width="6.44140625" style="22" customWidth="1"/>
    <col min="24" max="24" width="6.5546875" style="22" customWidth="1"/>
    <col min="25" max="26" width="7.6640625" style="22" customWidth="1"/>
    <col min="27" max="27" width="11.33203125" style="22" customWidth="1"/>
    <col min="28" max="28" width="7.88671875" style="22" customWidth="1"/>
    <col min="29" max="29" width="13.88671875" style="22" customWidth="1"/>
    <col min="30" max="30" width="18.109375" style="22" customWidth="1"/>
    <col min="31" max="31" width="10.109375" style="22" customWidth="1"/>
    <col min="32" max="32" width="6.5546875" style="22" customWidth="1"/>
    <col min="33" max="33" width="10.109375" style="22" customWidth="1"/>
    <col min="34" max="34" width="13.5546875" style="22" customWidth="1"/>
    <col min="35" max="35" width="14.88671875" style="22" customWidth="1"/>
    <col min="36" max="36" width="9.109375" style="22"/>
    <col min="37" max="37" width="9.109375" style="26"/>
    <col min="38" max="41" width="9.109375" style="22"/>
    <col min="42" max="43" width="9.109375" style="26"/>
    <col min="44" max="44" width="9.109375" style="22"/>
    <col min="45" max="46" width="9.109375" style="26"/>
    <col min="47" max="16384" width="9.109375" style="22"/>
  </cols>
  <sheetData>
    <row r="1" spans="1:61" x14ac:dyDescent="0.25">
      <c r="A1" s="19" t="s">
        <v>1888</v>
      </c>
      <c r="B1" s="19" t="s">
        <v>3012</v>
      </c>
      <c r="C1" s="19" t="s">
        <v>524</v>
      </c>
      <c r="D1" s="19" t="s">
        <v>3013</v>
      </c>
      <c r="E1" s="19" t="s">
        <v>3014</v>
      </c>
      <c r="F1" s="19" t="s">
        <v>3015</v>
      </c>
      <c r="G1" s="19" t="s">
        <v>3016</v>
      </c>
      <c r="H1" s="19" t="s">
        <v>3017</v>
      </c>
      <c r="I1" s="19" t="s">
        <v>3018</v>
      </c>
      <c r="J1" s="19" t="s">
        <v>3019</v>
      </c>
      <c r="K1" s="19" t="s">
        <v>3020</v>
      </c>
      <c r="L1" s="19" t="s">
        <v>3021</v>
      </c>
      <c r="M1" s="19" t="s">
        <v>3022</v>
      </c>
      <c r="N1" s="19" t="s">
        <v>3023</v>
      </c>
      <c r="O1" s="19" t="s">
        <v>3024</v>
      </c>
      <c r="P1" s="19" t="s">
        <v>3025</v>
      </c>
      <c r="Q1" s="19" t="s">
        <v>3026</v>
      </c>
      <c r="R1" s="19" t="s">
        <v>3027</v>
      </c>
      <c r="S1" s="19" t="s">
        <v>3028</v>
      </c>
      <c r="T1" s="19" t="s">
        <v>3029</v>
      </c>
      <c r="U1" s="19" t="s">
        <v>3030</v>
      </c>
      <c r="V1" s="20" t="s">
        <v>3031</v>
      </c>
      <c r="W1" s="20" t="s">
        <v>3032</v>
      </c>
      <c r="X1" s="19" t="s">
        <v>3033</v>
      </c>
      <c r="Y1" s="19" t="s">
        <v>1935</v>
      </c>
      <c r="Z1" s="19" t="s">
        <v>3034</v>
      </c>
      <c r="AA1" s="19" t="s">
        <v>3035</v>
      </c>
      <c r="AB1" s="19" t="s">
        <v>3036</v>
      </c>
      <c r="AC1" s="19" t="s">
        <v>3037</v>
      </c>
      <c r="AD1" s="19" t="s">
        <v>3038</v>
      </c>
      <c r="AE1" s="19" t="s">
        <v>3039</v>
      </c>
      <c r="AF1" s="19" t="s">
        <v>3040</v>
      </c>
      <c r="AG1" s="19" t="s">
        <v>3041</v>
      </c>
      <c r="AH1" s="19" t="s">
        <v>3042</v>
      </c>
      <c r="AI1" s="19" t="s">
        <v>3043</v>
      </c>
      <c r="AJ1" s="19" t="s">
        <v>3044</v>
      </c>
      <c r="AK1" s="21" t="s">
        <v>3045</v>
      </c>
      <c r="AL1" s="19" t="s">
        <v>3046</v>
      </c>
      <c r="AM1" s="19" t="s">
        <v>1889</v>
      </c>
      <c r="AN1" s="19" t="s">
        <v>3047</v>
      </c>
      <c r="AO1" s="19" t="s">
        <v>3048</v>
      </c>
      <c r="AP1" s="21" t="s">
        <v>3398</v>
      </c>
      <c r="AQ1" s="21" t="s">
        <v>3379</v>
      </c>
      <c r="AR1" s="19" t="s">
        <v>3399</v>
      </c>
      <c r="AS1" s="21" t="s">
        <v>3400</v>
      </c>
      <c r="AT1" s="21" t="s">
        <v>3403</v>
      </c>
      <c r="AU1" s="19"/>
      <c r="AV1" s="19"/>
      <c r="AW1" s="19"/>
      <c r="AX1" s="19"/>
      <c r="AY1" s="19"/>
      <c r="AZ1" s="19"/>
      <c r="BA1" s="19"/>
      <c r="BB1" s="19"/>
      <c r="BC1" s="19"/>
      <c r="BD1" s="19"/>
      <c r="BE1" s="19"/>
      <c r="BF1" s="19"/>
      <c r="BG1" s="19"/>
      <c r="BH1" s="19"/>
      <c r="BI1" s="19"/>
    </row>
    <row r="2" spans="1:61" x14ac:dyDescent="0.25">
      <c r="A2" s="22">
        <v>901</v>
      </c>
      <c r="B2" s="22">
        <v>998</v>
      </c>
      <c r="C2" s="22" t="str">
        <f>List1[[#This Row],[Afkorting]]</f>
        <v>UNI</v>
      </c>
      <c r="D2" s="22" t="s">
        <v>3258</v>
      </c>
      <c r="E2" s="22" t="s">
        <v>3259</v>
      </c>
      <c r="F2" s="22" t="s">
        <v>1891</v>
      </c>
      <c r="G2" s="22" t="s">
        <v>3260</v>
      </c>
      <c r="K2" s="22">
        <v>998</v>
      </c>
      <c r="L2" s="22">
        <v>998</v>
      </c>
      <c r="M2" s="22" t="s">
        <v>3261</v>
      </c>
      <c r="O2" s="22" t="s">
        <v>3262</v>
      </c>
      <c r="P2" s="22" t="s">
        <v>1913</v>
      </c>
      <c r="R2" s="22" t="e">
        <v>#REF!</v>
      </c>
      <c r="S2" s="22" t="s">
        <v>1913</v>
      </c>
      <c r="T2" s="22" t="s">
        <v>1913</v>
      </c>
      <c r="U2" s="22" t="s">
        <v>1913</v>
      </c>
      <c r="V2" s="25" t="s">
        <v>1913</v>
      </c>
      <c r="W2" s="25" t="s">
        <v>3052</v>
      </c>
      <c r="X2" s="22" t="s">
        <v>1913</v>
      </c>
      <c r="Y2" s="22" t="s">
        <v>3052</v>
      </c>
      <c r="Z2" s="22" t="s">
        <v>1913</v>
      </c>
      <c r="AA2" s="22" t="s">
        <v>1913</v>
      </c>
      <c r="AB2" s="22" t="s">
        <v>1913</v>
      </c>
      <c r="AC2" s="22" t="s">
        <v>1913</v>
      </c>
      <c r="AD2" s="22" t="s">
        <v>1913</v>
      </c>
      <c r="AE2" s="22" t="s">
        <v>1913</v>
      </c>
      <c r="AF2" s="22" t="s">
        <v>1913</v>
      </c>
      <c r="AG2" s="22" t="s">
        <v>1913</v>
      </c>
      <c r="AH2" s="22" t="s">
        <v>1913</v>
      </c>
      <c r="AI2" s="22" t="s">
        <v>1913</v>
      </c>
      <c r="AJ2" s="22">
        <v>297</v>
      </c>
      <c r="AK2" s="26" t="s">
        <v>3258</v>
      </c>
      <c r="AL2" s="27">
        <v>901</v>
      </c>
      <c r="AM2" s="27" t="b">
        <v>1</v>
      </c>
      <c r="AN2" s="27" t="s">
        <v>3258</v>
      </c>
      <c r="AO2" s="27" t="b">
        <v>0</v>
      </c>
      <c r="AP2" s="47" t="e">
        <v>#N/A</v>
      </c>
      <c r="AQ2" s="33" t="e">
        <v>#N/A</v>
      </c>
      <c r="AR2" s="33" t="s">
        <v>3262</v>
      </c>
      <c r="AS2" s="47"/>
      <c r="AT2" s="47" t="b">
        <f>OR(List1[[#This Row],[fragile2]]=1,List1[[#This Row],[Fragile]]="J")</f>
        <v>0</v>
      </c>
    </row>
    <row r="3" spans="1:61" x14ac:dyDescent="0.25">
      <c r="A3" s="22">
        <v>251</v>
      </c>
      <c r="B3" s="22">
        <v>625</v>
      </c>
      <c r="C3" s="22" t="str">
        <f>List1[[#This Row],[Afkorting]]</f>
        <v>AFG</v>
      </c>
      <c r="D3" s="22" t="s">
        <v>2494</v>
      </c>
      <c r="E3" s="22" t="s">
        <v>2494</v>
      </c>
      <c r="F3" s="24" t="s">
        <v>2494</v>
      </c>
      <c r="G3" s="22" t="s">
        <v>2495</v>
      </c>
      <c r="I3" s="22" t="s">
        <v>2497</v>
      </c>
      <c r="J3" s="22" t="s">
        <v>2494</v>
      </c>
      <c r="K3" s="23">
        <v>798</v>
      </c>
      <c r="L3" s="22">
        <v>625</v>
      </c>
      <c r="M3" s="22" t="s">
        <v>2495</v>
      </c>
      <c r="N3" s="22" t="s">
        <v>3188</v>
      </c>
      <c r="O3" s="22" t="s">
        <v>2577</v>
      </c>
      <c r="P3" s="22" t="s">
        <v>1913</v>
      </c>
      <c r="R3" s="22" t="e">
        <v>#REF!</v>
      </c>
      <c r="S3" s="22" t="s">
        <v>3052</v>
      </c>
      <c r="T3" s="22" t="s">
        <v>1913</v>
      </c>
      <c r="U3" s="22" t="s">
        <v>3052</v>
      </c>
      <c r="V3" s="25" t="s">
        <v>3052</v>
      </c>
      <c r="W3" s="25" t="s">
        <v>3052</v>
      </c>
      <c r="X3" s="22" t="s">
        <v>1913</v>
      </c>
      <c r="Y3" s="22" t="s">
        <v>3052</v>
      </c>
      <c r="Z3" s="22" t="s">
        <v>3052</v>
      </c>
      <c r="AA3" s="22" t="s">
        <v>1913</v>
      </c>
      <c r="AB3" s="22" t="s">
        <v>1913</v>
      </c>
      <c r="AC3" s="22" t="s">
        <v>1913</v>
      </c>
      <c r="AD3" s="22" t="s">
        <v>1913</v>
      </c>
      <c r="AE3" s="22" t="s">
        <v>1913</v>
      </c>
      <c r="AF3" s="22" t="s">
        <v>1913</v>
      </c>
      <c r="AG3" s="22" t="s">
        <v>3052</v>
      </c>
      <c r="AH3" s="22" t="s">
        <v>1913</v>
      </c>
      <c r="AI3" s="22" t="s">
        <v>1913</v>
      </c>
      <c r="AJ3" s="22">
        <v>240</v>
      </c>
      <c r="AK3" s="26" t="s">
        <v>2494</v>
      </c>
      <c r="AL3" s="27">
        <v>251</v>
      </c>
      <c r="AM3" s="27" t="b">
        <v>1</v>
      </c>
      <c r="AN3" s="27" t="s">
        <v>2494</v>
      </c>
      <c r="AO3" s="27" t="b">
        <v>1</v>
      </c>
      <c r="AP3" s="47" t="s">
        <v>3401</v>
      </c>
      <c r="AQ3" s="47" t="b">
        <v>0</v>
      </c>
      <c r="AR3" s="33" t="s">
        <v>2577</v>
      </c>
      <c r="AS3" s="47">
        <v>1</v>
      </c>
      <c r="AT3" s="47" t="b">
        <f>OR(List1[[#This Row],[fragile2]]=1,List1[[#This Row],[Fragile]]="J")</f>
        <v>1</v>
      </c>
    </row>
    <row r="4" spans="1:61" x14ac:dyDescent="0.25">
      <c r="A4" s="27">
        <v>935</v>
      </c>
      <c r="B4" s="27">
        <v>289</v>
      </c>
      <c r="C4" s="27" t="str">
        <f>List1[[#This Row],[Afkorting]]</f>
        <v>RAF</v>
      </c>
      <c r="D4" s="27" t="s">
        <v>3124</v>
      </c>
      <c r="E4" s="22" t="s">
        <v>3125</v>
      </c>
      <c r="F4" s="22" t="s">
        <v>1897</v>
      </c>
      <c r="G4" s="27" t="s">
        <v>3077</v>
      </c>
      <c r="H4" s="27" t="s">
        <v>3126</v>
      </c>
      <c r="K4" s="22">
        <v>289</v>
      </c>
      <c r="L4" s="27">
        <v>289</v>
      </c>
      <c r="M4" s="27" t="s">
        <v>3123</v>
      </c>
      <c r="N4" s="27" t="s">
        <v>3081</v>
      </c>
      <c r="O4" s="27" t="s">
        <v>2577</v>
      </c>
      <c r="P4" s="27" t="s">
        <v>1913</v>
      </c>
      <c r="Q4" s="27"/>
      <c r="R4" s="27" t="e">
        <v>#REF!</v>
      </c>
      <c r="S4" s="27" t="s">
        <v>3052</v>
      </c>
      <c r="T4" s="27" t="s">
        <v>1913</v>
      </c>
      <c r="U4" s="27" t="s">
        <v>1913</v>
      </c>
      <c r="V4" s="25" t="s">
        <v>1913</v>
      </c>
      <c r="W4" s="25" t="s">
        <v>3052</v>
      </c>
      <c r="X4" s="27" t="s">
        <v>1913</v>
      </c>
      <c r="Y4" s="27" t="s">
        <v>3052</v>
      </c>
      <c r="Z4" s="27" t="s">
        <v>1913</v>
      </c>
      <c r="AA4" s="22" t="s">
        <v>1913</v>
      </c>
      <c r="AB4" s="22" t="s">
        <v>1913</v>
      </c>
      <c r="AC4" s="27" t="s">
        <v>3052</v>
      </c>
      <c r="AD4" s="27" t="s">
        <v>1913</v>
      </c>
      <c r="AE4" s="27" t="s">
        <v>3052</v>
      </c>
      <c r="AF4" s="27" t="s">
        <v>1913</v>
      </c>
      <c r="AG4" s="27" t="s">
        <v>1913</v>
      </c>
      <c r="AH4" s="27" t="s">
        <v>1913</v>
      </c>
      <c r="AI4" s="27" t="s">
        <v>1913</v>
      </c>
      <c r="AJ4" s="27">
        <v>181</v>
      </c>
      <c r="AK4" s="26" t="s">
        <v>3124</v>
      </c>
      <c r="AL4" s="27">
        <v>935</v>
      </c>
      <c r="AM4" s="27" t="b">
        <v>1</v>
      </c>
      <c r="AN4" s="27" t="s">
        <v>3124</v>
      </c>
      <c r="AO4" s="27" t="b">
        <v>0</v>
      </c>
      <c r="AP4" s="47" t="e">
        <v>#N/A</v>
      </c>
      <c r="AQ4" s="33" t="e">
        <v>#N/A</v>
      </c>
      <c r="AR4" s="33" t="s">
        <v>2577</v>
      </c>
      <c r="AS4" s="47"/>
      <c r="AT4" s="47" t="b">
        <f>OR(List1[[#This Row],[fragile2]]=1,List1[[#This Row],[Fragile]]="J")</f>
        <v>0</v>
      </c>
    </row>
    <row r="5" spans="1:61" x14ac:dyDescent="0.25">
      <c r="A5" s="22">
        <v>939</v>
      </c>
      <c r="B5" s="22">
        <v>298</v>
      </c>
      <c r="C5" s="22" t="str">
        <f>List1[[#This Row],[Afkorting]]</f>
        <v>RAF</v>
      </c>
      <c r="D5" s="22" t="s">
        <v>3142</v>
      </c>
      <c r="E5" s="22" t="s">
        <v>3143</v>
      </c>
      <c r="F5" s="22" t="s">
        <v>1894</v>
      </c>
      <c r="G5" s="22" t="s">
        <v>3077</v>
      </c>
      <c r="H5" s="22" t="s">
        <v>3037</v>
      </c>
      <c r="K5" s="22">
        <v>298</v>
      </c>
      <c r="L5" s="22">
        <v>298</v>
      </c>
      <c r="M5" s="22" t="s">
        <v>3144</v>
      </c>
      <c r="N5" s="22" t="s">
        <v>3145</v>
      </c>
      <c r="O5" s="22" t="s">
        <v>3093</v>
      </c>
      <c r="P5" s="22" t="s">
        <v>1913</v>
      </c>
      <c r="R5" s="22" t="e">
        <v>#REF!</v>
      </c>
      <c r="S5" s="22" t="s">
        <v>1913</v>
      </c>
      <c r="T5" s="22" t="s">
        <v>1913</v>
      </c>
      <c r="U5" s="22" t="s">
        <v>1913</v>
      </c>
      <c r="V5" s="25" t="s">
        <v>1913</v>
      </c>
      <c r="W5" s="25" t="s">
        <v>3052</v>
      </c>
      <c r="X5" s="22" t="s">
        <v>1913</v>
      </c>
      <c r="Y5" s="22" t="s">
        <v>3052</v>
      </c>
      <c r="Z5" s="22" t="s">
        <v>1913</v>
      </c>
      <c r="AA5" s="22" t="s">
        <v>1913</v>
      </c>
      <c r="AB5" s="22" t="s">
        <v>1913</v>
      </c>
      <c r="AC5" s="22" t="s">
        <v>3052</v>
      </c>
      <c r="AD5" s="22" t="s">
        <v>1913</v>
      </c>
      <c r="AE5" s="22" t="s">
        <v>1913</v>
      </c>
      <c r="AF5" s="22" t="s">
        <v>1913</v>
      </c>
      <c r="AG5" s="22" t="s">
        <v>1913</v>
      </c>
      <c r="AH5" s="22" t="s">
        <v>1913</v>
      </c>
      <c r="AI5" s="22" t="s">
        <v>1913</v>
      </c>
      <c r="AJ5" s="22">
        <v>177</v>
      </c>
      <c r="AK5" s="26" t="s">
        <v>3142</v>
      </c>
      <c r="AL5" s="27">
        <v>939</v>
      </c>
      <c r="AM5" s="27" t="b">
        <v>1</v>
      </c>
      <c r="AN5" s="27" t="s">
        <v>3142</v>
      </c>
      <c r="AO5" s="27" t="b">
        <v>0</v>
      </c>
      <c r="AP5" s="47" t="e">
        <v>#N/A</v>
      </c>
      <c r="AQ5" s="33" t="e">
        <v>#N/A</v>
      </c>
      <c r="AR5" s="33" t="s">
        <v>3093</v>
      </c>
      <c r="AS5" s="47"/>
      <c r="AT5" s="47" t="b">
        <f>OR(List1[[#This Row],[fragile2]]=1,List1[[#This Row],[Fragile]]="J")</f>
        <v>0</v>
      </c>
    </row>
    <row r="6" spans="1:61" x14ac:dyDescent="0.25">
      <c r="A6" s="27">
        <v>936</v>
      </c>
      <c r="B6" s="27">
        <v>289</v>
      </c>
      <c r="C6" s="27" t="str">
        <f>List1[[#This Row],[Afkorting]]</f>
        <v>RAF</v>
      </c>
      <c r="D6" s="27" t="s">
        <v>3127</v>
      </c>
      <c r="E6" s="22" t="s">
        <v>3128</v>
      </c>
      <c r="F6" s="22" t="s">
        <v>3129</v>
      </c>
      <c r="G6" s="27" t="s">
        <v>3077</v>
      </c>
      <c r="H6" s="27" t="s">
        <v>3130</v>
      </c>
      <c r="K6" s="22">
        <v>289</v>
      </c>
      <c r="L6" s="27">
        <v>289</v>
      </c>
      <c r="M6" s="27" t="s">
        <v>3123</v>
      </c>
      <c r="N6" s="27" t="s">
        <v>3081</v>
      </c>
      <c r="O6" s="27" t="s">
        <v>2577</v>
      </c>
      <c r="P6" s="27" t="s">
        <v>1913</v>
      </c>
      <c r="Q6" s="27"/>
      <c r="R6" s="27" t="e">
        <v>#REF!</v>
      </c>
      <c r="S6" s="27" t="s">
        <v>3052</v>
      </c>
      <c r="T6" s="27" t="s">
        <v>1913</v>
      </c>
      <c r="U6" s="27" t="s">
        <v>1913</v>
      </c>
      <c r="V6" s="25" t="s">
        <v>1913</v>
      </c>
      <c r="W6" s="25" t="s">
        <v>3052</v>
      </c>
      <c r="X6" s="27" t="s">
        <v>1913</v>
      </c>
      <c r="Y6" s="27" t="s">
        <v>3052</v>
      </c>
      <c r="Z6" s="27" t="s">
        <v>1913</v>
      </c>
      <c r="AA6" s="22" t="s">
        <v>1913</v>
      </c>
      <c r="AB6" s="22" t="s">
        <v>1913</v>
      </c>
      <c r="AC6" s="27" t="s">
        <v>3052</v>
      </c>
      <c r="AD6" s="27" t="s">
        <v>1913</v>
      </c>
      <c r="AE6" s="27" t="s">
        <v>3052</v>
      </c>
      <c r="AF6" s="27" t="s">
        <v>1913</v>
      </c>
      <c r="AG6" s="27" t="s">
        <v>1913</v>
      </c>
      <c r="AH6" s="27" t="s">
        <v>1913</v>
      </c>
      <c r="AI6" s="27" t="s">
        <v>1913</v>
      </c>
      <c r="AJ6" s="27">
        <v>178</v>
      </c>
      <c r="AK6" s="26" t="s">
        <v>3127</v>
      </c>
      <c r="AL6" s="27">
        <v>936</v>
      </c>
      <c r="AM6" s="27" t="b">
        <v>1</v>
      </c>
      <c r="AN6" s="27" t="s">
        <v>3127</v>
      </c>
      <c r="AO6" s="27" t="b">
        <v>0</v>
      </c>
      <c r="AP6" s="47" t="e">
        <v>#N/A</v>
      </c>
      <c r="AQ6" s="33" t="e">
        <v>#N/A</v>
      </c>
      <c r="AR6" s="33" t="s">
        <v>2577</v>
      </c>
      <c r="AS6" s="47"/>
      <c r="AT6" s="47" t="b">
        <f>OR(List1[[#This Row],[fragile2]]=1,List1[[#This Row],[Fragile]]="J")</f>
        <v>0</v>
      </c>
    </row>
    <row r="7" spans="1:61" x14ac:dyDescent="0.25">
      <c r="A7" s="22">
        <v>931</v>
      </c>
      <c r="B7" s="22">
        <v>189</v>
      </c>
      <c r="C7" s="22" t="str">
        <f>List1[[#This Row],[Afkorting]]</f>
        <v>RAF</v>
      </c>
      <c r="D7" s="22" t="s">
        <v>3074</v>
      </c>
      <c r="E7" s="22" t="s">
        <v>3075</v>
      </c>
      <c r="F7" s="22" t="s">
        <v>3076</v>
      </c>
      <c r="G7" s="22" t="s">
        <v>3077</v>
      </c>
      <c r="H7" s="22" t="s">
        <v>3078</v>
      </c>
      <c r="K7" s="22">
        <v>189</v>
      </c>
      <c r="L7" s="22">
        <v>189</v>
      </c>
      <c r="M7" s="22" t="s">
        <v>3079</v>
      </c>
      <c r="N7" s="22" t="s">
        <v>3070</v>
      </c>
      <c r="O7" s="22" t="s">
        <v>3055</v>
      </c>
      <c r="P7" s="22" t="s">
        <v>1913</v>
      </c>
      <c r="R7" s="22" t="e">
        <v>#REF!</v>
      </c>
      <c r="S7" s="22" t="s">
        <v>1913</v>
      </c>
      <c r="T7" s="22" t="s">
        <v>1913</v>
      </c>
      <c r="U7" s="22" t="s">
        <v>1913</v>
      </c>
      <c r="V7" s="25" t="s">
        <v>1913</v>
      </c>
      <c r="W7" s="25" t="s">
        <v>3052</v>
      </c>
      <c r="X7" s="22" t="s">
        <v>1913</v>
      </c>
      <c r="Y7" s="22" t="s">
        <v>3052</v>
      </c>
      <c r="Z7" s="22" t="s">
        <v>1913</v>
      </c>
      <c r="AA7" s="22" t="s">
        <v>1913</v>
      </c>
      <c r="AB7" s="22" t="s">
        <v>1913</v>
      </c>
      <c r="AC7" s="22" t="s">
        <v>3052</v>
      </c>
      <c r="AD7" s="22" t="s">
        <v>3052</v>
      </c>
      <c r="AE7" s="22" t="s">
        <v>1913</v>
      </c>
      <c r="AF7" s="22" t="s">
        <v>1913</v>
      </c>
      <c r="AG7" s="22" t="s">
        <v>1913</v>
      </c>
      <c r="AH7" s="22" t="s">
        <v>1913</v>
      </c>
      <c r="AI7" s="22" t="s">
        <v>1913</v>
      </c>
      <c r="AJ7" s="22">
        <v>122</v>
      </c>
      <c r="AK7" s="26" t="s">
        <v>3074</v>
      </c>
      <c r="AL7" s="27">
        <v>931</v>
      </c>
      <c r="AM7" s="27" t="b">
        <v>1</v>
      </c>
      <c r="AN7" s="27" t="s">
        <v>3074</v>
      </c>
      <c r="AO7" s="27" t="b">
        <v>0</v>
      </c>
      <c r="AP7" s="47" t="e">
        <v>#N/A</v>
      </c>
      <c r="AQ7" s="33" t="e">
        <v>#N/A</v>
      </c>
      <c r="AR7" s="33" t="s">
        <v>3055</v>
      </c>
      <c r="AS7" s="47"/>
      <c r="AT7" s="47" t="b">
        <f>OR(List1[[#This Row],[fragile2]]=1,List1[[#This Row],[Fragile]]="J")</f>
        <v>0</v>
      </c>
    </row>
    <row r="8" spans="1:61" x14ac:dyDescent="0.25">
      <c r="A8" s="27">
        <v>937</v>
      </c>
      <c r="B8" s="27">
        <v>289</v>
      </c>
      <c r="C8" s="27" t="str">
        <f>List1[[#This Row],[Afkorting]]</f>
        <v>RAF</v>
      </c>
      <c r="D8" s="27" t="s">
        <v>3138</v>
      </c>
      <c r="E8" s="22" t="s">
        <v>3139</v>
      </c>
      <c r="F8" s="22" t="s">
        <v>3140</v>
      </c>
      <c r="G8" s="27" t="s">
        <v>3077</v>
      </c>
      <c r="H8" s="27" t="s">
        <v>3141</v>
      </c>
      <c r="K8" s="22">
        <v>289</v>
      </c>
      <c r="L8" s="27">
        <v>289</v>
      </c>
      <c r="M8" s="27" t="s">
        <v>3123</v>
      </c>
      <c r="N8" s="27" t="s">
        <v>3081</v>
      </c>
      <c r="O8" s="22" t="s">
        <v>3055</v>
      </c>
      <c r="P8" s="27" t="s">
        <v>1913</v>
      </c>
      <c r="Q8" s="27"/>
      <c r="R8" s="27" t="e">
        <v>#REF!</v>
      </c>
      <c r="S8" s="27" t="s">
        <v>3052</v>
      </c>
      <c r="T8" s="27" t="s">
        <v>1913</v>
      </c>
      <c r="U8" s="27" t="s">
        <v>1913</v>
      </c>
      <c r="V8" s="25" t="s">
        <v>1913</v>
      </c>
      <c r="W8" s="25" t="s">
        <v>3052</v>
      </c>
      <c r="X8" s="27" t="s">
        <v>1913</v>
      </c>
      <c r="Y8" s="27" t="s">
        <v>3052</v>
      </c>
      <c r="Z8" s="27" t="s">
        <v>1913</v>
      </c>
      <c r="AA8" s="22" t="s">
        <v>1913</v>
      </c>
      <c r="AB8" s="22" t="s">
        <v>1913</v>
      </c>
      <c r="AC8" s="27" t="s">
        <v>3052</v>
      </c>
      <c r="AD8" s="27" t="s">
        <v>1913</v>
      </c>
      <c r="AE8" s="27" t="s">
        <v>3052</v>
      </c>
      <c r="AF8" s="27" t="s">
        <v>1913</v>
      </c>
      <c r="AG8" s="27" t="s">
        <v>1913</v>
      </c>
      <c r="AH8" s="27" t="s">
        <v>1913</v>
      </c>
      <c r="AI8" s="27" t="s">
        <v>1913</v>
      </c>
      <c r="AJ8" s="27">
        <v>179</v>
      </c>
      <c r="AK8" s="26" t="s">
        <v>3138</v>
      </c>
      <c r="AL8" s="27">
        <v>937</v>
      </c>
      <c r="AM8" s="27" t="b">
        <v>1</v>
      </c>
      <c r="AN8" s="27" t="s">
        <v>3138</v>
      </c>
      <c r="AO8" s="27" t="b">
        <v>0</v>
      </c>
      <c r="AP8" s="47" t="e">
        <v>#N/A</v>
      </c>
      <c r="AQ8" s="33" t="e">
        <v>#N/A</v>
      </c>
      <c r="AR8" s="33" t="s">
        <v>3055</v>
      </c>
      <c r="AS8" s="47"/>
      <c r="AT8" s="47" t="b">
        <f>OR(List1[[#This Row],[fragile2]]=1,List1[[#This Row],[Fragile]]="J")</f>
        <v>0</v>
      </c>
    </row>
    <row r="9" spans="1:61" x14ac:dyDescent="0.25">
      <c r="A9" s="27">
        <v>938</v>
      </c>
      <c r="B9" s="27">
        <v>289</v>
      </c>
      <c r="C9" s="27" t="str">
        <f>List1[[#This Row],[Afkorting]]</f>
        <v>RAF</v>
      </c>
      <c r="D9" s="27" t="s">
        <v>3120</v>
      </c>
      <c r="E9" s="22" t="s">
        <v>3121</v>
      </c>
      <c r="F9" s="22" t="s">
        <v>3122</v>
      </c>
      <c r="G9" s="27" t="s">
        <v>3077</v>
      </c>
      <c r="H9" s="27" t="s">
        <v>3039</v>
      </c>
      <c r="K9" s="22">
        <v>289</v>
      </c>
      <c r="L9" s="27">
        <v>289</v>
      </c>
      <c r="M9" s="27" t="s">
        <v>3123</v>
      </c>
      <c r="N9" s="27" t="s">
        <v>3081</v>
      </c>
      <c r="O9" s="22" t="s">
        <v>3093</v>
      </c>
      <c r="P9" s="27" t="s">
        <v>1913</v>
      </c>
      <c r="Q9" s="27"/>
      <c r="R9" s="27" t="e">
        <v>#REF!</v>
      </c>
      <c r="S9" s="27" t="s">
        <v>3052</v>
      </c>
      <c r="T9" s="27" t="s">
        <v>1913</v>
      </c>
      <c r="U9" s="27" t="s">
        <v>1913</v>
      </c>
      <c r="V9" s="25" t="s">
        <v>1913</v>
      </c>
      <c r="W9" s="25" t="s">
        <v>3052</v>
      </c>
      <c r="X9" s="27" t="s">
        <v>1913</v>
      </c>
      <c r="Y9" s="27" t="s">
        <v>3052</v>
      </c>
      <c r="Z9" s="27" t="s">
        <v>1913</v>
      </c>
      <c r="AA9" s="22" t="s">
        <v>1913</v>
      </c>
      <c r="AB9" s="22" t="s">
        <v>1913</v>
      </c>
      <c r="AC9" s="27" t="s">
        <v>3052</v>
      </c>
      <c r="AD9" s="27" t="s">
        <v>1913</v>
      </c>
      <c r="AE9" s="27" t="s">
        <v>3052</v>
      </c>
      <c r="AF9" s="27" t="s">
        <v>1913</v>
      </c>
      <c r="AG9" s="27" t="s">
        <v>1913</v>
      </c>
      <c r="AH9" s="27" t="s">
        <v>1913</v>
      </c>
      <c r="AI9" s="27" t="s">
        <v>1913</v>
      </c>
      <c r="AJ9" s="27">
        <v>175</v>
      </c>
      <c r="AK9" s="26" t="s">
        <v>3120</v>
      </c>
      <c r="AL9" s="27">
        <v>938</v>
      </c>
      <c r="AM9" s="27" t="b">
        <v>1</v>
      </c>
      <c r="AN9" s="27" t="s">
        <v>3120</v>
      </c>
      <c r="AO9" s="27" t="b">
        <v>0</v>
      </c>
      <c r="AP9" s="47" t="e">
        <v>#N/A</v>
      </c>
      <c r="AQ9" s="33" t="e">
        <v>#N/A</v>
      </c>
      <c r="AR9" s="33" t="s">
        <v>3093</v>
      </c>
      <c r="AS9" s="47"/>
      <c r="AT9" s="47" t="b">
        <f>OR(List1[[#This Row],[fragile2]]=1,List1[[#This Row],[Fragile]]="J")</f>
        <v>0</v>
      </c>
    </row>
    <row r="10" spans="1:61" x14ac:dyDescent="0.25">
      <c r="A10" s="27">
        <v>934</v>
      </c>
      <c r="B10" s="27">
        <v>289</v>
      </c>
      <c r="C10" s="27" t="str">
        <f>List1[[#This Row],[Afkorting]]</f>
        <v>RAF</v>
      </c>
      <c r="D10" s="27" t="s">
        <v>3135</v>
      </c>
      <c r="E10" s="22" t="s">
        <v>3136</v>
      </c>
      <c r="F10" s="22" t="s">
        <v>1898</v>
      </c>
      <c r="G10" s="27" t="s">
        <v>3077</v>
      </c>
      <c r="H10" s="27" t="s">
        <v>3137</v>
      </c>
      <c r="K10" s="22">
        <v>289</v>
      </c>
      <c r="L10" s="27">
        <v>289</v>
      </c>
      <c r="M10" s="27" t="s">
        <v>3123</v>
      </c>
      <c r="N10" s="27" t="s">
        <v>3081</v>
      </c>
      <c r="O10" s="27" t="s">
        <v>2577</v>
      </c>
      <c r="P10" s="27" t="s">
        <v>1913</v>
      </c>
      <c r="Q10" s="27"/>
      <c r="R10" s="27" t="e">
        <v>#REF!</v>
      </c>
      <c r="S10" s="27" t="s">
        <v>3052</v>
      </c>
      <c r="T10" s="27" t="s">
        <v>1913</v>
      </c>
      <c r="U10" s="27" t="s">
        <v>1913</v>
      </c>
      <c r="V10" s="25" t="s">
        <v>1913</v>
      </c>
      <c r="W10" s="25" t="s">
        <v>3052</v>
      </c>
      <c r="X10" s="27" t="s">
        <v>1913</v>
      </c>
      <c r="Y10" s="27" t="s">
        <v>3052</v>
      </c>
      <c r="Z10" s="27" t="s">
        <v>1913</v>
      </c>
      <c r="AA10" s="24" t="s">
        <v>3086</v>
      </c>
      <c r="AB10" s="22" t="s">
        <v>1913</v>
      </c>
      <c r="AC10" s="27" t="s">
        <v>3052</v>
      </c>
      <c r="AD10" s="27" t="s">
        <v>1913</v>
      </c>
      <c r="AE10" s="27" t="s">
        <v>3052</v>
      </c>
      <c r="AF10" s="27" t="s">
        <v>1913</v>
      </c>
      <c r="AG10" s="27" t="s">
        <v>1913</v>
      </c>
      <c r="AH10" s="27" t="s">
        <v>1913</v>
      </c>
      <c r="AI10" s="27" t="s">
        <v>1913</v>
      </c>
      <c r="AJ10" s="27">
        <v>180</v>
      </c>
      <c r="AK10" s="26" t="s">
        <v>3135</v>
      </c>
      <c r="AL10" s="27">
        <v>934</v>
      </c>
      <c r="AM10" s="27" t="b">
        <v>1</v>
      </c>
      <c r="AN10" s="27" t="s">
        <v>3135</v>
      </c>
      <c r="AO10" s="27" t="b">
        <v>0</v>
      </c>
      <c r="AP10" s="47" t="e">
        <v>#N/A</v>
      </c>
      <c r="AQ10" s="33" t="e">
        <v>#N/A</v>
      </c>
      <c r="AR10" s="33" t="s">
        <v>2577</v>
      </c>
      <c r="AS10" s="47"/>
      <c r="AT10" s="47" t="b">
        <f>OR(List1[[#This Row],[fragile2]]=1,List1[[#This Row],[Fragile]]="J")</f>
        <v>0</v>
      </c>
    </row>
    <row r="11" spans="1:61" x14ac:dyDescent="0.25">
      <c r="A11" s="22">
        <v>101</v>
      </c>
      <c r="B11" s="22">
        <v>71</v>
      </c>
      <c r="C11" s="22" t="str">
        <f>List1[[#This Row],[Afkorting]]</f>
        <v>ALB</v>
      </c>
      <c r="D11" s="22" t="s">
        <v>2001</v>
      </c>
      <c r="E11" s="22" t="s">
        <v>2001</v>
      </c>
      <c r="F11" s="22" t="s">
        <v>2000</v>
      </c>
      <c r="G11" s="22" t="s">
        <v>2002</v>
      </c>
      <c r="I11" s="22" t="s">
        <v>2004</v>
      </c>
      <c r="K11" s="23">
        <v>89</v>
      </c>
      <c r="L11" s="22">
        <v>71</v>
      </c>
      <c r="M11" s="22" t="s">
        <v>2002</v>
      </c>
      <c r="N11" s="22" t="s">
        <v>3049</v>
      </c>
      <c r="O11" s="22" t="s">
        <v>3050</v>
      </c>
      <c r="P11" s="22" t="s">
        <v>1913</v>
      </c>
      <c r="R11" s="22" t="e">
        <v>#REF!</v>
      </c>
      <c r="S11" s="22" t="s">
        <v>1913</v>
      </c>
      <c r="T11" s="22" t="s">
        <v>1913</v>
      </c>
      <c r="U11" s="22" t="s">
        <v>1913</v>
      </c>
      <c r="V11" s="25" t="s">
        <v>1913</v>
      </c>
      <c r="W11" s="25" t="s">
        <v>3052</v>
      </c>
      <c r="X11" s="22" t="s">
        <v>1913</v>
      </c>
      <c r="Y11" s="22" t="s">
        <v>3052</v>
      </c>
      <c r="Z11" s="22" t="s">
        <v>1913</v>
      </c>
      <c r="AA11" s="22" t="s">
        <v>1913</v>
      </c>
      <c r="AB11" s="22" t="s">
        <v>1913</v>
      </c>
      <c r="AC11" s="22" t="s">
        <v>1913</v>
      </c>
      <c r="AD11" s="22" t="s">
        <v>1913</v>
      </c>
      <c r="AE11" s="22" t="s">
        <v>1913</v>
      </c>
      <c r="AF11" s="22" t="s">
        <v>1913</v>
      </c>
      <c r="AG11" s="22" t="s">
        <v>1913</v>
      </c>
      <c r="AH11" s="22" t="s">
        <v>1913</v>
      </c>
      <c r="AI11" s="22" t="s">
        <v>3052</v>
      </c>
      <c r="AJ11" s="22">
        <v>101</v>
      </c>
      <c r="AK11" s="26" t="s">
        <v>2001</v>
      </c>
      <c r="AL11" s="27">
        <v>101</v>
      </c>
      <c r="AM11" s="27" t="b">
        <v>1</v>
      </c>
      <c r="AN11" s="27" t="s">
        <v>2001</v>
      </c>
      <c r="AO11" s="27" t="b">
        <v>1</v>
      </c>
      <c r="AP11" s="47" t="s">
        <v>3050</v>
      </c>
      <c r="AQ11" s="47" t="b">
        <v>1</v>
      </c>
      <c r="AR11" s="33" t="s">
        <v>3055</v>
      </c>
      <c r="AS11" s="47">
        <v>0</v>
      </c>
      <c r="AT11" s="47" t="b">
        <f>OR(List1[[#This Row],[fragile2]]=1,List1[[#This Row],[Fragile]]="J")</f>
        <v>0</v>
      </c>
    </row>
    <row r="12" spans="1:61" x14ac:dyDescent="0.25">
      <c r="A12" s="22">
        <v>351</v>
      </c>
      <c r="B12" s="22">
        <v>130</v>
      </c>
      <c r="C12" s="22" t="str">
        <f>List1[[#This Row],[Afkorting]]</f>
        <v>ALG</v>
      </c>
      <c r="D12" s="22" t="s">
        <v>1958</v>
      </c>
      <c r="E12" s="22" t="s">
        <v>1957</v>
      </c>
      <c r="F12" s="22" t="s">
        <v>1956</v>
      </c>
      <c r="G12" s="22" t="s">
        <v>3069</v>
      </c>
      <c r="I12" s="22" t="s">
        <v>1961</v>
      </c>
      <c r="J12" s="22" t="s">
        <v>1958</v>
      </c>
      <c r="K12" s="23">
        <v>189</v>
      </c>
      <c r="L12" s="22">
        <v>130</v>
      </c>
      <c r="M12" s="22" t="s">
        <v>1959</v>
      </c>
      <c r="N12" s="22" t="s">
        <v>3070</v>
      </c>
      <c r="O12" s="22" t="s">
        <v>3050</v>
      </c>
      <c r="P12" s="22" t="s">
        <v>3052</v>
      </c>
      <c r="Q12" s="24" t="s">
        <v>3071</v>
      </c>
      <c r="R12" s="24" t="e">
        <v>#REF!</v>
      </c>
      <c r="S12" s="22" t="s">
        <v>1913</v>
      </c>
      <c r="T12" s="22" t="s">
        <v>1913</v>
      </c>
      <c r="U12" s="22" t="s">
        <v>1913</v>
      </c>
      <c r="V12" s="25" t="s">
        <v>1913</v>
      </c>
      <c r="W12" s="25" t="s">
        <v>3052</v>
      </c>
      <c r="X12" s="22" t="s">
        <v>1913</v>
      </c>
      <c r="Y12" s="22" t="s">
        <v>3052</v>
      </c>
      <c r="Z12" s="22" t="s">
        <v>1913</v>
      </c>
      <c r="AA12" s="22" t="s">
        <v>1913</v>
      </c>
      <c r="AB12" s="22" t="s">
        <v>1913</v>
      </c>
      <c r="AC12" s="22" t="s">
        <v>3052</v>
      </c>
      <c r="AD12" s="22" t="s">
        <v>3052</v>
      </c>
      <c r="AE12" s="22" t="s">
        <v>1913</v>
      </c>
      <c r="AF12" s="22" t="s">
        <v>1913</v>
      </c>
      <c r="AG12" s="22" t="s">
        <v>1913</v>
      </c>
      <c r="AH12" s="22" t="s">
        <v>1913</v>
      </c>
      <c r="AI12" s="22" t="s">
        <v>1913</v>
      </c>
      <c r="AJ12" s="22">
        <v>117</v>
      </c>
      <c r="AK12" s="26" t="s">
        <v>1958</v>
      </c>
      <c r="AL12" s="27">
        <v>351</v>
      </c>
      <c r="AM12" s="27" t="b">
        <v>1</v>
      </c>
      <c r="AN12" s="27" t="s">
        <v>1958</v>
      </c>
      <c r="AO12" s="27" t="b">
        <v>0</v>
      </c>
      <c r="AP12" s="47" t="s">
        <v>3050</v>
      </c>
      <c r="AQ12" s="47" t="b">
        <v>1</v>
      </c>
      <c r="AR12" s="33" t="s">
        <v>3055</v>
      </c>
      <c r="AS12" s="47">
        <v>0</v>
      </c>
      <c r="AT12" s="47" t="b">
        <f>OR(List1[[#This Row],[fragile2]]=1,List1[[#This Row],[Fragile]]="J")</f>
        <v>0</v>
      </c>
    </row>
    <row r="13" spans="1:61" x14ac:dyDescent="0.25">
      <c r="A13" s="22">
        <v>959</v>
      </c>
      <c r="B13" s="22">
        <v>498</v>
      </c>
      <c r="C13" s="22" t="str">
        <f>List1[[#This Row],[Afkorting]]</f>
        <v>RAM</v>
      </c>
      <c r="D13" s="22" t="s">
        <v>3183</v>
      </c>
      <c r="E13" s="22" t="s">
        <v>3184</v>
      </c>
      <c r="F13" s="22" t="s">
        <v>3185</v>
      </c>
      <c r="G13" s="22" t="s">
        <v>3161</v>
      </c>
      <c r="H13" s="22" t="s">
        <v>3040</v>
      </c>
      <c r="K13" s="22">
        <v>498</v>
      </c>
      <c r="L13" s="22">
        <v>498</v>
      </c>
      <c r="M13" s="22" t="s">
        <v>3186</v>
      </c>
      <c r="N13" s="22" t="s">
        <v>3147</v>
      </c>
      <c r="O13" s="22" t="s">
        <v>3055</v>
      </c>
      <c r="P13" s="22" t="s">
        <v>1913</v>
      </c>
      <c r="R13" s="22" t="e">
        <v>#REF!</v>
      </c>
      <c r="S13" s="22" t="s">
        <v>1913</v>
      </c>
      <c r="T13" s="22" t="s">
        <v>1913</v>
      </c>
      <c r="U13" s="22" t="s">
        <v>1913</v>
      </c>
      <c r="V13" s="25" t="s">
        <v>1913</v>
      </c>
      <c r="W13" s="25" t="s">
        <v>3052</v>
      </c>
      <c r="X13" s="22" t="s">
        <v>1913</v>
      </c>
      <c r="Y13" s="22" t="s">
        <v>3052</v>
      </c>
      <c r="Z13" s="22" t="s">
        <v>1913</v>
      </c>
      <c r="AA13" s="22" t="s">
        <v>1913</v>
      </c>
      <c r="AB13" s="22" t="s">
        <v>1913</v>
      </c>
      <c r="AC13" s="22" t="s">
        <v>1913</v>
      </c>
      <c r="AD13" s="22" t="s">
        <v>1913</v>
      </c>
      <c r="AE13" s="22" t="s">
        <v>1913</v>
      </c>
      <c r="AF13" s="22" t="s">
        <v>3052</v>
      </c>
      <c r="AG13" s="22" t="s">
        <v>1913</v>
      </c>
      <c r="AH13" s="22" t="s">
        <v>1913</v>
      </c>
      <c r="AI13" s="22" t="s">
        <v>1913</v>
      </c>
      <c r="AJ13" s="22">
        <v>223</v>
      </c>
      <c r="AK13" s="26" t="s">
        <v>3183</v>
      </c>
      <c r="AL13" s="27">
        <v>959</v>
      </c>
      <c r="AM13" s="27" t="b">
        <v>1</v>
      </c>
      <c r="AN13" s="27" t="s">
        <v>3183</v>
      </c>
      <c r="AO13" s="27" t="b">
        <v>0</v>
      </c>
      <c r="AP13" s="47" t="e">
        <v>#N/A</v>
      </c>
      <c r="AQ13" s="33" t="e">
        <v>#N/A</v>
      </c>
      <c r="AR13" s="33" t="s">
        <v>3055</v>
      </c>
      <c r="AS13" s="47"/>
      <c r="AT13" s="47" t="b">
        <f>OR(List1[[#This Row],[fragile2]]=1,List1[[#This Row],[Fragile]]="J")</f>
        <v>0</v>
      </c>
    </row>
    <row r="14" spans="1:61" x14ac:dyDescent="0.25">
      <c r="A14" s="22">
        <v>948</v>
      </c>
      <c r="B14" s="22">
        <v>389</v>
      </c>
      <c r="C14" s="22" t="str">
        <f>List1[[#This Row],[Afkorting]]</f>
        <v>RAM</v>
      </c>
      <c r="D14" s="22" t="s">
        <v>3171</v>
      </c>
      <c r="E14" s="22" t="s">
        <v>3172</v>
      </c>
      <c r="F14" s="22" t="s">
        <v>3173</v>
      </c>
      <c r="G14" s="22" t="s">
        <v>3161</v>
      </c>
      <c r="H14" s="22" t="s">
        <v>3174</v>
      </c>
      <c r="K14" s="22">
        <v>498</v>
      </c>
      <c r="L14" s="22">
        <v>389</v>
      </c>
      <c r="M14" s="22" t="s">
        <v>3175</v>
      </c>
      <c r="N14" s="22" t="s">
        <v>3147</v>
      </c>
      <c r="O14" s="22" t="s">
        <v>3055</v>
      </c>
      <c r="P14" s="22" t="s">
        <v>1913</v>
      </c>
      <c r="R14" s="22" t="e">
        <v>#REF!</v>
      </c>
      <c r="S14" s="22" t="s">
        <v>1913</v>
      </c>
      <c r="T14" s="22" t="s">
        <v>1913</v>
      </c>
      <c r="U14" s="22" t="s">
        <v>1913</v>
      </c>
      <c r="V14" s="25" t="s">
        <v>1913</v>
      </c>
      <c r="W14" s="25" t="s">
        <v>3052</v>
      </c>
      <c r="X14" s="22" t="s">
        <v>1913</v>
      </c>
      <c r="Y14" s="22" t="s">
        <v>3052</v>
      </c>
      <c r="Z14" s="22" t="s">
        <v>1913</v>
      </c>
      <c r="AA14" s="22" t="s">
        <v>1913</v>
      </c>
      <c r="AB14" s="22" t="s">
        <v>1913</v>
      </c>
      <c r="AC14" s="22" t="s">
        <v>1913</v>
      </c>
      <c r="AD14" s="22" t="s">
        <v>1913</v>
      </c>
      <c r="AE14" s="22" t="s">
        <v>1913</v>
      </c>
      <c r="AF14" s="22" t="s">
        <v>3052</v>
      </c>
      <c r="AG14" s="22" t="s">
        <v>1913</v>
      </c>
      <c r="AH14" s="22" t="s">
        <v>1913</v>
      </c>
      <c r="AI14" s="22" t="s">
        <v>1913</v>
      </c>
      <c r="AJ14" s="22">
        <v>206</v>
      </c>
      <c r="AK14" s="26" t="s">
        <v>3171</v>
      </c>
      <c r="AL14" s="27">
        <v>948</v>
      </c>
      <c r="AM14" s="27" t="b">
        <v>1</v>
      </c>
      <c r="AN14" s="27" t="s">
        <v>3171</v>
      </c>
      <c r="AO14" s="27" t="b">
        <v>0</v>
      </c>
      <c r="AP14" s="47" t="e">
        <v>#N/A</v>
      </c>
      <c r="AQ14" s="33" t="e">
        <v>#N/A</v>
      </c>
      <c r="AR14" s="33" t="s">
        <v>3055</v>
      </c>
      <c r="AS14" s="47"/>
      <c r="AT14" s="47" t="b">
        <f>OR(List1[[#This Row],[fragile2]]=1,List1[[#This Row],[Fragile]]="J")</f>
        <v>0</v>
      </c>
    </row>
    <row r="15" spans="1:61" x14ac:dyDescent="0.25">
      <c r="A15" s="22">
        <v>958</v>
      </c>
      <c r="B15" s="22">
        <v>489</v>
      </c>
      <c r="C15" s="22" t="str">
        <f>List1[[#This Row],[Afkorting]]</f>
        <v>RAM</v>
      </c>
      <c r="D15" s="22" t="s">
        <v>3179</v>
      </c>
      <c r="E15" s="22" t="s">
        <v>3180</v>
      </c>
      <c r="F15" s="22" t="s">
        <v>1896</v>
      </c>
      <c r="G15" s="22" t="s">
        <v>3161</v>
      </c>
      <c r="H15" s="22" t="s">
        <v>3181</v>
      </c>
      <c r="K15" s="22">
        <v>498</v>
      </c>
      <c r="L15" s="22">
        <v>489</v>
      </c>
      <c r="M15" s="22" t="s">
        <v>3182</v>
      </c>
      <c r="N15" s="22" t="s">
        <v>3147</v>
      </c>
      <c r="O15" s="22" t="s">
        <v>3055</v>
      </c>
      <c r="P15" s="22" t="s">
        <v>1913</v>
      </c>
      <c r="R15" s="22" t="e">
        <v>#REF!</v>
      </c>
      <c r="S15" s="22" t="s">
        <v>1913</v>
      </c>
      <c r="T15" s="22" t="s">
        <v>1913</v>
      </c>
      <c r="U15" s="22" t="s">
        <v>1913</v>
      </c>
      <c r="V15" s="25" t="s">
        <v>1913</v>
      </c>
      <c r="W15" s="25" t="s">
        <v>3052</v>
      </c>
      <c r="X15" s="22" t="s">
        <v>1913</v>
      </c>
      <c r="Y15" s="22" t="s">
        <v>3052</v>
      </c>
      <c r="Z15" s="22" t="s">
        <v>1913</v>
      </c>
      <c r="AA15" s="22" t="s">
        <v>1913</v>
      </c>
      <c r="AB15" s="22" t="s">
        <v>1913</v>
      </c>
      <c r="AC15" s="22" t="s">
        <v>1913</v>
      </c>
      <c r="AD15" s="22" t="s">
        <v>1913</v>
      </c>
      <c r="AE15" s="22" t="s">
        <v>1913</v>
      </c>
      <c r="AF15" s="22" t="s">
        <v>3052</v>
      </c>
      <c r="AG15" s="22" t="s">
        <v>1913</v>
      </c>
      <c r="AH15" s="22" t="s">
        <v>1913</v>
      </c>
      <c r="AI15" s="22" t="s">
        <v>1913</v>
      </c>
      <c r="AJ15" s="22">
        <v>221</v>
      </c>
      <c r="AK15" s="26" t="s">
        <v>3179</v>
      </c>
      <c r="AL15" s="27">
        <v>958</v>
      </c>
      <c r="AM15" s="27" t="b">
        <v>1</v>
      </c>
      <c r="AN15" s="27" t="s">
        <v>3179</v>
      </c>
      <c r="AO15" s="27" t="b">
        <v>0</v>
      </c>
      <c r="AP15" s="47" t="e">
        <v>#N/A</v>
      </c>
      <c r="AQ15" s="33" t="e">
        <v>#N/A</v>
      </c>
      <c r="AR15" s="33" t="s">
        <v>3055</v>
      </c>
      <c r="AS15" s="47"/>
      <c r="AT15" s="47" t="b">
        <f>OR(List1[[#This Row],[fragile2]]=1,List1[[#This Row],[Fragile]]="J")</f>
        <v>0</v>
      </c>
    </row>
    <row r="16" spans="1:61" x14ac:dyDescent="0.25">
      <c r="A16" s="22">
        <v>102</v>
      </c>
      <c r="B16" s="19"/>
      <c r="C16" s="19" t="str">
        <f>List1[[#This Row],[Afkorting]]</f>
        <v>ADS</v>
      </c>
      <c r="D16" s="22" t="s">
        <v>2770</v>
      </c>
      <c r="E16" s="22" t="s">
        <v>2771</v>
      </c>
      <c r="F16" s="22" t="s">
        <v>2770</v>
      </c>
      <c r="G16" s="22" t="s">
        <v>3263</v>
      </c>
      <c r="I16" s="22" t="s">
        <v>2773</v>
      </c>
      <c r="M16" s="22" t="s">
        <v>2772</v>
      </c>
      <c r="P16" s="22" t="s">
        <v>1913</v>
      </c>
      <c r="Q16" s="22" t="e">
        <v>#N/A</v>
      </c>
      <c r="R16" s="22" t="e">
        <v>#REF!</v>
      </c>
      <c r="S16" s="22" t="s">
        <v>1913</v>
      </c>
      <c r="T16" s="22" t="s">
        <v>1913</v>
      </c>
      <c r="U16" s="22" t="s">
        <v>1913</v>
      </c>
      <c r="V16" s="22" t="s">
        <v>1913</v>
      </c>
      <c r="W16" s="22" t="s">
        <v>3052</v>
      </c>
      <c r="X16" s="22" t="s">
        <v>1913</v>
      </c>
      <c r="Y16" s="22" t="s">
        <v>1913</v>
      </c>
      <c r="Z16" s="22" t="s">
        <v>1913</v>
      </c>
      <c r="AA16" s="22" t="s">
        <v>1913</v>
      </c>
      <c r="AB16" s="22" t="s">
        <v>1913</v>
      </c>
      <c r="AC16" s="22" t="s">
        <v>1913</v>
      </c>
      <c r="AD16" s="22" t="s">
        <v>1913</v>
      </c>
      <c r="AE16" s="22" t="s">
        <v>1913</v>
      </c>
      <c r="AF16" s="22" t="s">
        <v>1913</v>
      </c>
      <c r="AG16" s="22" t="s">
        <v>1913</v>
      </c>
      <c r="AH16" s="22" t="s">
        <v>1913</v>
      </c>
      <c r="AI16" s="22" t="s">
        <v>1913</v>
      </c>
      <c r="AK16" s="26" t="s">
        <v>2770</v>
      </c>
      <c r="AL16" s="27">
        <v>102</v>
      </c>
      <c r="AM16" s="27" t="b">
        <v>1</v>
      </c>
      <c r="AN16" s="27" t="s">
        <v>2770</v>
      </c>
      <c r="AO16" s="27" t="b">
        <v>0</v>
      </c>
      <c r="AP16" s="47" t="s">
        <v>3402</v>
      </c>
      <c r="AQ16" s="47" t="b">
        <v>0</v>
      </c>
      <c r="AR16" s="33">
        <v>0</v>
      </c>
      <c r="AS16" s="47">
        <v>0</v>
      </c>
      <c r="AT16" s="47" t="b">
        <f>OR(List1[[#This Row],[fragile2]]=1,List1[[#This Row],[Fragile]]="J")</f>
        <v>0</v>
      </c>
    </row>
    <row r="17" spans="1:46" x14ac:dyDescent="0.25">
      <c r="A17" s="22">
        <v>341</v>
      </c>
      <c r="B17" s="22">
        <v>225</v>
      </c>
      <c r="C17" s="22" t="str">
        <f>List1[[#This Row],[Afkorting]]</f>
        <v>ANG</v>
      </c>
      <c r="D17" s="22" t="s">
        <v>2302</v>
      </c>
      <c r="E17" s="22" t="s">
        <v>2302</v>
      </c>
      <c r="F17" s="22" t="s">
        <v>2302</v>
      </c>
      <c r="G17" s="22" t="s">
        <v>3082</v>
      </c>
      <c r="I17" s="22" t="s">
        <v>2305</v>
      </c>
      <c r="J17" s="22" t="s">
        <v>2302</v>
      </c>
      <c r="K17" s="23">
        <v>289</v>
      </c>
      <c r="L17" s="22">
        <v>225</v>
      </c>
      <c r="M17" s="22" t="s">
        <v>2303</v>
      </c>
      <c r="N17" s="22" t="s">
        <v>3081</v>
      </c>
      <c r="O17" s="22" t="s">
        <v>2577</v>
      </c>
      <c r="P17" s="22" t="s">
        <v>1913</v>
      </c>
      <c r="R17" s="22" t="e">
        <v>#REF!</v>
      </c>
      <c r="S17" s="22" t="s">
        <v>3052</v>
      </c>
      <c r="T17" s="22" t="s">
        <v>1913</v>
      </c>
      <c r="U17" s="22" t="s">
        <v>1913</v>
      </c>
      <c r="V17" s="25" t="s">
        <v>3052</v>
      </c>
      <c r="W17" s="25" t="s">
        <v>3052</v>
      </c>
      <c r="X17" s="22" t="s">
        <v>3052</v>
      </c>
      <c r="Y17" s="22" t="s">
        <v>3052</v>
      </c>
      <c r="Z17" s="22" t="s">
        <v>1913</v>
      </c>
      <c r="AA17" s="22" t="s">
        <v>1913</v>
      </c>
      <c r="AB17" s="22" t="s">
        <v>1913</v>
      </c>
      <c r="AC17" s="22" t="s">
        <v>3052</v>
      </c>
      <c r="AD17" s="22" t="s">
        <v>1913</v>
      </c>
      <c r="AE17" s="22" t="s">
        <v>3052</v>
      </c>
      <c r="AF17" s="22" t="s">
        <v>1913</v>
      </c>
      <c r="AG17" s="22" t="s">
        <v>1913</v>
      </c>
      <c r="AH17" s="22" t="s">
        <v>1913</v>
      </c>
      <c r="AI17" s="22" t="s">
        <v>1913</v>
      </c>
      <c r="AJ17" s="22">
        <v>125</v>
      </c>
      <c r="AK17" s="26" t="s">
        <v>2302</v>
      </c>
      <c r="AL17" s="27">
        <v>341</v>
      </c>
      <c r="AM17" s="27" t="b">
        <v>1</v>
      </c>
      <c r="AN17" s="27" t="s">
        <v>2302</v>
      </c>
      <c r="AO17" s="27" t="b">
        <v>0</v>
      </c>
      <c r="AP17" s="47" t="s">
        <v>3055</v>
      </c>
      <c r="AQ17" s="47" t="b">
        <v>0</v>
      </c>
      <c r="AR17" s="33" t="s">
        <v>2577</v>
      </c>
      <c r="AS17" s="47">
        <v>0</v>
      </c>
      <c r="AT17" s="47" t="b">
        <f>OR(List1[[#This Row],[fragile2]]=1,List1[[#This Row],[Fragile]]="J")</f>
        <v>1</v>
      </c>
    </row>
    <row r="18" spans="1:46" x14ac:dyDescent="0.25">
      <c r="A18" s="22">
        <v>491</v>
      </c>
      <c r="B18" s="22">
        <v>377</v>
      </c>
      <c r="C18" s="22" t="str">
        <f>List1[[#This Row],[Afkorting]]</f>
        <v>AUA</v>
      </c>
      <c r="D18" s="22" t="s">
        <v>2033</v>
      </c>
      <c r="E18" s="22" t="s">
        <v>2033</v>
      </c>
      <c r="F18" s="22" t="s">
        <v>2032</v>
      </c>
      <c r="G18" s="22" t="s">
        <v>3157</v>
      </c>
      <c r="I18" s="22" t="s">
        <v>2036</v>
      </c>
      <c r="K18" s="23">
        <v>498</v>
      </c>
      <c r="L18" s="22">
        <v>377</v>
      </c>
      <c r="M18" s="22" t="s">
        <v>2034</v>
      </c>
      <c r="N18" s="22" t="s">
        <v>3147</v>
      </c>
      <c r="O18" s="22" t="s">
        <v>3402</v>
      </c>
      <c r="P18" s="22" t="s">
        <v>1913</v>
      </c>
      <c r="R18" s="22" t="e">
        <v>#REF!</v>
      </c>
      <c r="S18" s="22" t="s">
        <v>1913</v>
      </c>
      <c r="T18" s="22" t="s">
        <v>3052</v>
      </c>
      <c r="U18" s="22" t="s">
        <v>1913</v>
      </c>
      <c r="V18" s="25" t="s">
        <v>1913</v>
      </c>
      <c r="W18" s="25" t="s">
        <v>3052</v>
      </c>
      <c r="X18" s="22" t="s">
        <v>3052</v>
      </c>
      <c r="Y18" s="22" t="s">
        <v>3052</v>
      </c>
      <c r="Z18" s="22" t="s">
        <v>1913</v>
      </c>
      <c r="AA18" s="22" t="s">
        <v>1913</v>
      </c>
      <c r="AB18" s="22" t="s">
        <v>1913</v>
      </c>
      <c r="AC18" s="22" t="s">
        <v>1913</v>
      </c>
      <c r="AD18" s="22" t="s">
        <v>1913</v>
      </c>
      <c r="AE18" s="22" t="s">
        <v>1913</v>
      </c>
      <c r="AF18" s="22" t="s">
        <v>3052</v>
      </c>
      <c r="AG18" s="22" t="s">
        <v>1913</v>
      </c>
      <c r="AH18" s="22" t="s">
        <v>1913</v>
      </c>
      <c r="AI18" s="22" t="s">
        <v>1913</v>
      </c>
      <c r="AJ18" s="22">
        <v>183</v>
      </c>
      <c r="AK18" s="26" t="s">
        <v>2033</v>
      </c>
      <c r="AL18" s="27">
        <v>491</v>
      </c>
      <c r="AM18" s="27" t="b">
        <v>1</v>
      </c>
      <c r="AN18" s="27" t="s">
        <v>2033</v>
      </c>
      <c r="AO18" s="27" t="b">
        <v>0</v>
      </c>
      <c r="AP18" s="47" t="s">
        <v>3402</v>
      </c>
      <c r="AQ18" s="47" t="b">
        <v>1</v>
      </c>
      <c r="AR18" s="33" t="s">
        <v>3050</v>
      </c>
      <c r="AS18" s="47">
        <v>0</v>
      </c>
      <c r="AT18" s="47" t="b">
        <f>OR(List1[[#This Row],[fragile2]]=1,List1[[#This Row],[Fragile]]="J")</f>
        <v>0</v>
      </c>
    </row>
    <row r="19" spans="1:46" x14ac:dyDescent="0.25">
      <c r="A19" s="22">
        <v>696</v>
      </c>
      <c r="C19" s="22" t="str">
        <f>List1[[#This Row],[Afkorting]]</f>
        <v>AUA</v>
      </c>
      <c r="D19" s="22" t="s">
        <v>2032</v>
      </c>
      <c r="E19" s="22" t="s">
        <v>2032</v>
      </c>
      <c r="F19" s="22" t="s">
        <v>2032</v>
      </c>
      <c r="G19" s="22" t="s">
        <v>3157</v>
      </c>
      <c r="L19" s="22">
        <v>377</v>
      </c>
      <c r="M19" s="22" t="s">
        <v>2034</v>
      </c>
      <c r="Q19" s="22" t="e">
        <v>#N/A</v>
      </c>
      <c r="R19" s="22" t="e">
        <v>#REF!</v>
      </c>
      <c r="W19" s="22" t="s">
        <v>3052</v>
      </c>
      <c r="AK19" s="26" t="s">
        <v>2032</v>
      </c>
      <c r="AL19" s="27">
        <v>696</v>
      </c>
      <c r="AM19" s="27" t="b">
        <v>1</v>
      </c>
      <c r="AN19" s="27" t="s">
        <v>2032</v>
      </c>
      <c r="AO19" s="27" t="b">
        <v>0</v>
      </c>
      <c r="AP19" s="47" t="s">
        <v>3402</v>
      </c>
      <c r="AQ19" s="47" t="b">
        <v>0</v>
      </c>
      <c r="AR19" s="33">
        <v>0</v>
      </c>
      <c r="AS19" s="47">
        <v>0</v>
      </c>
      <c r="AT19" s="47" t="b">
        <f>OR(List1[[#This Row],[fragile2]]=1,List1[[#This Row],[Fragile]]="J")</f>
        <v>0</v>
      </c>
    </row>
    <row r="20" spans="1:46" x14ac:dyDescent="0.25">
      <c r="A20" s="22">
        <v>511</v>
      </c>
      <c r="B20" s="22">
        <v>425</v>
      </c>
      <c r="C20" s="22" t="str">
        <f>List1[[#This Row],[Afkorting]]</f>
        <v>ARG</v>
      </c>
      <c r="D20" s="22" t="s">
        <v>2413</v>
      </c>
      <c r="E20" s="22" t="s">
        <v>2412</v>
      </c>
      <c r="F20" s="22" t="s">
        <v>2411</v>
      </c>
      <c r="G20" s="22" t="s">
        <v>2414</v>
      </c>
      <c r="I20" s="22" t="s">
        <v>2416</v>
      </c>
      <c r="K20" s="23">
        <v>498</v>
      </c>
      <c r="L20" s="22">
        <v>425</v>
      </c>
      <c r="M20" s="22" t="s">
        <v>2414</v>
      </c>
      <c r="N20" s="22" t="s">
        <v>3147</v>
      </c>
      <c r="O20" s="22" t="s">
        <v>3050</v>
      </c>
      <c r="P20" s="22" t="s">
        <v>1913</v>
      </c>
      <c r="R20" s="22" t="e">
        <v>#REF!</v>
      </c>
      <c r="S20" s="22" t="s">
        <v>1913</v>
      </c>
      <c r="T20" s="22" t="s">
        <v>1913</v>
      </c>
      <c r="U20" s="22" t="s">
        <v>1913</v>
      </c>
      <c r="V20" s="25" t="s">
        <v>1913</v>
      </c>
      <c r="W20" s="25" t="s">
        <v>3052</v>
      </c>
      <c r="X20" s="22" t="s">
        <v>1913</v>
      </c>
      <c r="Y20" s="22" t="s">
        <v>3052</v>
      </c>
      <c r="Z20" s="22" t="s">
        <v>1913</v>
      </c>
      <c r="AA20" s="22" t="s">
        <v>1913</v>
      </c>
      <c r="AB20" s="22" t="s">
        <v>1913</v>
      </c>
      <c r="AC20" s="22" t="s">
        <v>1913</v>
      </c>
      <c r="AD20" s="22" t="s">
        <v>1913</v>
      </c>
      <c r="AE20" s="22" t="s">
        <v>1913</v>
      </c>
      <c r="AF20" s="22" t="s">
        <v>3052</v>
      </c>
      <c r="AG20" s="22" t="s">
        <v>1913</v>
      </c>
      <c r="AH20" s="22" t="s">
        <v>1913</v>
      </c>
      <c r="AI20" s="22" t="s">
        <v>1913</v>
      </c>
      <c r="AJ20" s="22">
        <v>209</v>
      </c>
      <c r="AK20" s="26" t="s">
        <v>2413</v>
      </c>
      <c r="AL20" s="27">
        <v>511</v>
      </c>
      <c r="AM20" s="27" t="b">
        <v>1</v>
      </c>
      <c r="AN20" s="27" t="s">
        <v>2413</v>
      </c>
      <c r="AO20" s="27" t="b">
        <v>1</v>
      </c>
      <c r="AP20" s="47" t="s">
        <v>3050</v>
      </c>
      <c r="AQ20" s="47" t="b">
        <v>1</v>
      </c>
      <c r="AR20" s="33" t="s">
        <v>3050</v>
      </c>
      <c r="AS20" s="47">
        <v>0</v>
      </c>
      <c r="AT20" s="47" t="b">
        <f>OR(List1[[#This Row],[fragile2]]=1,List1[[#This Row],[Fragile]]="J")</f>
        <v>0</v>
      </c>
    </row>
    <row r="21" spans="1:46" x14ac:dyDescent="0.25">
      <c r="A21" s="22">
        <v>271</v>
      </c>
      <c r="B21" s="22">
        <v>610</v>
      </c>
      <c r="C21" s="22" t="str">
        <f>List1[[#This Row],[Afkorting]]</f>
        <v>ARM</v>
      </c>
      <c r="D21" s="22" t="s">
        <v>1972</v>
      </c>
      <c r="E21" s="22" t="s">
        <v>1971</v>
      </c>
      <c r="F21" s="22" t="s">
        <v>1970</v>
      </c>
      <c r="G21" s="22" t="s">
        <v>1973</v>
      </c>
      <c r="I21" s="22" t="s">
        <v>1975</v>
      </c>
      <c r="K21" s="23">
        <v>798</v>
      </c>
      <c r="L21" s="22">
        <v>610</v>
      </c>
      <c r="M21" s="22" t="s">
        <v>1973</v>
      </c>
      <c r="N21" s="22" t="s">
        <v>3188</v>
      </c>
      <c r="O21" s="22" t="s">
        <v>3055</v>
      </c>
      <c r="P21" s="22" t="s">
        <v>1913</v>
      </c>
      <c r="R21" s="22" t="e">
        <v>#REF!</v>
      </c>
      <c r="S21" s="22" t="s">
        <v>1913</v>
      </c>
      <c r="T21" s="22" t="s">
        <v>1913</v>
      </c>
      <c r="U21" s="22" t="s">
        <v>3052</v>
      </c>
      <c r="V21" s="25" t="s">
        <v>1913</v>
      </c>
      <c r="W21" s="25" t="s">
        <v>3052</v>
      </c>
      <c r="X21" s="22" t="s">
        <v>1913</v>
      </c>
      <c r="Y21" s="22" t="s">
        <v>3052</v>
      </c>
      <c r="Z21" s="22" t="s">
        <v>1913</v>
      </c>
      <c r="AA21" s="22" t="s">
        <v>1913</v>
      </c>
      <c r="AB21" s="22" t="s">
        <v>1913</v>
      </c>
      <c r="AC21" s="22" t="s">
        <v>1913</v>
      </c>
      <c r="AD21" s="22" t="s">
        <v>1913</v>
      </c>
      <c r="AE21" s="22" t="s">
        <v>1913</v>
      </c>
      <c r="AF21" s="22" t="s">
        <v>1913</v>
      </c>
      <c r="AG21" s="22" t="s">
        <v>3052</v>
      </c>
      <c r="AH21" s="22" t="s">
        <v>1913</v>
      </c>
      <c r="AI21" s="22" t="s">
        <v>1913</v>
      </c>
      <c r="AJ21" s="22">
        <v>241</v>
      </c>
      <c r="AK21" s="26" t="s">
        <v>1972</v>
      </c>
      <c r="AL21" s="27">
        <v>271</v>
      </c>
      <c r="AM21" s="27" t="b">
        <v>1</v>
      </c>
      <c r="AN21" s="27" t="s">
        <v>1972</v>
      </c>
      <c r="AO21" s="27" t="b">
        <v>1</v>
      </c>
      <c r="AP21" s="47" t="s">
        <v>3055</v>
      </c>
      <c r="AQ21" s="47" t="b">
        <v>1</v>
      </c>
      <c r="AR21" s="33" t="s">
        <v>3055</v>
      </c>
      <c r="AS21" s="47">
        <v>0</v>
      </c>
      <c r="AT21" s="47" t="b">
        <f>OR(List1[[#This Row],[fragile2]]=1,List1[[#This Row],[Fragile]]="J")</f>
        <v>0</v>
      </c>
    </row>
    <row r="22" spans="1:46" x14ac:dyDescent="0.25">
      <c r="A22" s="22">
        <v>484</v>
      </c>
      <c r="C22" s="22" t="str">
        <f>List1[[#This Row],[Afkorting]]</f>
        <v>ABA</v>
      </c>
      <c r="D22" s="22" t="s">
        <v>2545</v>
      </c>
      <c r="E22" s="22" t="s">
        <v>2545</v>
      </c>
      <c r="F22" s="22" t="s">
        <v>2545</v>
      </c>
      <c r="G22" s="22" t="s">
        <v>3264</v>
      </c>
      <c r="I22" s="22" t="s">
        <v>2547</v>
      </c>
      <c r="M22" s="22" t="s">
        <v>2546</v>
      </c>
      <c r="P22" s="22" t="s">
        <v>1913</v>
      </c>
      <c r="Q22" s="22" t="e">
        <v>#N/A</v>
      </c>
      <c r="R22" s="22" t="e">
        <v>#REF!</v>
      </c>
      <c r="S22" s="22" t="s">
        <v>1913</v>
      </c>
      <c r="T22" s="22" t="s">
        <v>3052</v>
      </c>
      <c r="U22" s="22" t="s">
        <v>1913</v>
      </c>
      <c r="V22" s="22" t="s">
        <v>1913</v>
      </c>
      <c r="W22" s="22" t="s">
        <v>3052</v>
      </c>
      <c r="X22" s="22" t="s">
        <v>1913</v>
      </c>
      <c r="Y22" s="22" t="s">
        <v>1913</v>
      </c>
      <c r="Z22" s="22" t="s">
        <v>1913</v>
      </c>
      <c r="AA22" s="22" t="s">
        <v>1913</v>
      </c>
      <c r="AB22" s="22" t="s">
        <v>1913</v>
      </c>
      <c r="AC22" s="22" t="s">
        <v>1913</v>
      </c>
      <c r="AD22" s="22" t="s">
        <v>1913</v>
      </c>
      <c r="AE22" s="22" t="s">
        <v>1913</v>
      </c>
      <c r="AF22" s="22" t="s">
        <v>1913</v>
      </c>
      <c r="AG22" s="22" t="s">
        <v>1913</v>
      </c>
      <c r="AH22" s="22" t="s">
        <v>1913</v>
      </c>
      <c r="AI22" s="22" t="s">
        <v>1913</v>
      </c>
      <c r="AK22" s="26" t="s">
        <v>2545</v>
      </c>
      <c r="AL22" s="27">
        <v>484</v>
      </c>
      <c r="AM22" s="27" t="b">
        <v>1</v>
      </c>
      <c r="AN22" s="27" t="s">
        <v>2545</v>
      </c>
      <c r="AO22" s="27" t="b">
        <v>0</v>
      </c>
      <c r="AP22" s="47" t="s">
        <v>3402</v>
      </c>
      <c r="AQ22" s="47" t="b">
        <v>0</v>
      </c>
      <c r="AR22" s="33">
        <v>0</v>
      </c>
      <c r="AS22" s="47">
        <v>0</v>
      </c>
      <c r="AT22" s="47" t="b">
        <f>OR(List1[[#This Row],[fragile2]]=1,List1[[#This Row],[Fragile]]="J")</f>
        <v>0</v>
      </c>
    </row>
    <row r="23" spans="1:46" x14ac:dyDescent="0.25">
      <c r="A23" s="22">
        <v>925</v>
      </c>
      <c r="B23" s="22">
        <v>619</v>
      </c>
      <c r="C23" s="22" t="str">
        <f>List1[[#This Row],[Afkorting]]</f>
        <v>RAS</v>
      </c>
      <c r="D23" s="22" t="s">
        <v>3203</v>
      </c>
      <c r="E23" s="22" t="s">
        <v>3204</v>
      </c>
      <c r="F23" s="22" t="s">
        <v>3205</v>
      </c>
      <c r="G23" s="22" t="s">
        <v>3195</v>
      </c>
      <c r="H23" s="22" t="s">
        <v>3206</v>
      </c>
      <c r="K23" s="22">
        <v>798</v>
      </c>
      <c r="L23" s="22">
        <v>619</v>
      </c>
      <c r="M23" s="22" t="s">
        <v>3207</v>
      </c>
      <c r="N23" s="22" t="s">
        <v>3188</v>
      </c>
      <c r="O23" s="22" t="s">
        <v>3055</v>
      </c>
      <c r="P23" s="22" t="s">
        <v>1913</v>
      </c>
      <c r="R23" s="22" t="e">
        <v>#REF!</v>
      </c>
      <c r="S23" s="22" t="s">
        <v>1913</v>
      </c>
      <c r="T23" s="22" t="s">
        <v>1913</v>
      </c>
      <c r="U23" s="22" t="s">
        <v>1913</v>
      </c>
      <c r="V23" s="25" t="s">
        <v>1913</v>
      </c>
      <c r="W23" s="25" t="s">
        <v>3052</v>
      </c>
      <c r="X23" s="22" t="s">
        <v>1913</v>
      </c>
      <c r="Y23" s="22" t="s">
        <v>3052</v>
      </c>
      <c r="Z23" s="22" t="s">
        <v>1913</v>
      </c>
      <c r="AA23" s="22" t="s">
        <v>1913</v>
      </c>
      <c r="AB23" s="22" t="s">
        <v>1913</v>
      </c>
      <c r="AC23" s="22" t="s">
        <v>1913</v>
      </c>
      <c r="AD23" s="22" t="s">
        <v>1913</v>
      </c>
      <c r="AE23" s="22" t="s">
        <v>1913</v>
      </c>
      <c r="AF23" s="22" t="s">
        <v>1913</v>
      </c>
      <c r="AG23" s="22" t="s">
        <v>3052</v>
      </c>
      <c r="AH23" s="22" t="s">
        <v>1913</v>
      </c>
      <c r="AI23" s="22" t="s">
        <v>1913</v>
      </c>
      <c r="AJ23" s="22">
        <v>257</v>
      </c>
      <c r="AK23" s="26" t="s">
        <v>3203</v>
      </c>
      <c r="AL23" s="27">
        <v>925</v>
      </c>
      <c r="AM23" s="27" t="b">
        <v>1</v>
      </c>
      <c r="AN23" s="27" t="s">
        <v>3203</v>
      </c>
      <c r="AO23" s="27" t="b">
        <v>0</v>
      </c>
      <c r="AP23" s="47" t="e">
        <v>#N/A</v>
      </c>
      <c r="AQ23" s="33" t="e">
        <v>#N/A</v>
      </c>
      <c r="AR23" s="33" t="s">
        <v>3055</v>
      </c>
      <c r="AS23" s="47"/>
      <c r="AT23" s="47" t="b">
        <f>OR(List1[[#This Row],[fragile2]]=1,List1[[#This Row],[Fragile]]="J")</f>
        <v>0</v>
      </c>
    </row>
    <row r="24" spans="1:46" x14ac:dyDescent="0.25">
      <c r="A24" s="22">
        <v>929</v>
      </c>
      <c r="B24" s="22">
        <v>798</v>
      </c>
      <c r="C24" s="22" t="str">
        <f>List1[[#This Row],[Afkorting]]</f>
        <v>RAS</v>
      </c>
      <c r="D24" s="22" t="s">
        <v>3239</v>
      </c>
      <c r="E24" s="22" t="s">
        <v>3240</v>
      </c>
      <c r="F24" s="22" t="s">
        <v>1899</v>
      </c>
      <c r="G24" s="22" t="s">
        <v>3195</v>
      </c>
      <c r="H24" s="22" t="s">
        <v>3041</v>
      </c>
      <c r="K24" s="22">
        <v>798</v>
      </c>
      <c r="L24" s="22">
        <v>798</v>
      </c>
      <c r="M24" s="22" t="s">
        <v>3241</v>
      </c>
      <c r="N24" s="22" t="s">
        <v>3188</v>
      </c>
      <c r="O24" s="22" t="s">
        <v>3055</v>
      </c>
      <c r="P24" s="22" t="s">
        <v>1913</v>
      </c>
      <c r="R24" s="22" t="e">
        <v>#REF!</v>
      </c>
      <c r="S24" s="22" t="s">
        <v>1913</v>
      </c>
      <c r="T24" s="22" t="s">
        <v>1913</v>
      </c>
      <c r="U24" s="22" t="s">
        <v>1913</v>
      </c>
      <c r="V24" s="25" t="s">
        <v>1913</v>
      </c>
      <c r="W24" s="25" t="s">
        <v>3052</v>
      </c>
      <c r="X24" s="22" t="s">
        <v>1913</v>
      </c>
      <c r="Y24" s="22" t="s">
        <v>3052</v>
      </c>
      <c r="Z24" s="22" t="s">
        <v>1913</v>
      </c>
      <c r="AA24" s="22" t="s">
        <v>1913</v>
      </c>
      <c r="AB24" s="22" t="s">
        <v>1913</v>
      </c>
      <c r="AC24" s="22" t="s">
        <v>1913</v>
      </c>
      <c r="AD24" s="22" t="s">
        <v>1913</v>
      </c>
      <c r="AE24" s="22" t="s">
        <v>1913</v>
      </c>
      <c r="AF24" s="22" t="s">
        <v>1913</v>
      </c>
      <c r="AG24" s="22" t="s">
        <v>3052</v>
      </c>
      <c r="AH24" s="22" t="s">
        <v>1913</v>
      </c>
      <c r="AI24" s="22" t="s">
        <v>1913</v>
      </c>
      <c r="AJ24" s="22">
        <v>275</v>
      </c>
      <c r="AK24" s="26" t="s">
        <v>3239</v>
      </c>
      <c r="AL24" s="27">
        <v>929</v>
      </c>
      <c r="AM24" s="27" t="b">
        <v>1</v>
      </c>
      <c r="AN24" s="27" t="s">
        <v>3239</v>
      </c>
      <c r="AO24" s="27" t="b">
        <v>0</v>
      </c>
      <c r="AP24" s="47" t="e">
        <v>#N/A</v>
      </c>
      <c r="AQ24" s="33" t="e">
        <v>#N/A</v>
      </c>
      <c r="AR24" s="33" t="s">
        <v>3055</v>
      </c>
      <c r="AS24" s="47"/>
      <c r="AT24" s="47" t="b">
        <f>OR(List1[[#This Row],[fragile2]]=1,List1[[#This Row],[Fragile]]="J")</f>
        <v>0</v>
      </c>
    </row>
    <row r="25" spans="1:46" x14ac:dyDescent="0.25">
      <c r="A25" s="22">
        <v>928</v>
      </c>
      <c r="B25" s="22">
        <v>789</v>
      </c>
      <c r="C25" s="22" t="str">
        <f>List1[[#This Row],[Afkorting]]</f>
        <v>RAS</v>
      </c>
      <c r="D25" s="22" t="s">
        <v>3234</v>
      </c>
      <c r="E25" s="22" t="s">
        <v>3235</v>
      </c>
      <c r="F25" s="22" t="s">
        <v>3236</v>
      </c>
      <c r="G25" s="22" t="s">
        <v>3195</v>
      </c>
      <c r="H25" s="22" t="s">
        <v>3237</v>
      </c>
      <c r="K25" s="22">
        <v>798</v>
      </c>
      <c r="L25" s="22">
        <v>789</v>
      </c>
      <c r="M25" s="22" t="s">
        <v>3238</v>
      </c>
      <c r="N25" s="22" t="s">
        <v>3188</v>
      </c>
      <c r="O25" s="22" t="s">
        <v>3055</v>
      </c>
      <c r="P25" s="22" t="s">
        <v>1913</v>
      </c>
      <c r="R25" s="22" t="e">
        <v>#REF!</v>
      </c>
      <c r="S25" s="22" t="s">
        <v>1913</v>
      </c>
      <c r="T25" s="22" t="s">
        <v>1913</v>
      </c>
      <c r="U25" s="22" t="s">
        <v>1913</v>
      </c>
      <c r="V25" s="25" t="s">
        <v>1913</v>
      </c>
      <c r="W25" s="25" t="s">
        <v>3052</v>
      </c>
      <c r="X25" s="22" t="s">
        <v>1913</v>
      </c>
      <c r="Y25" s="22" t="s">
        <v>3052</v>
      </c>
      <c r="Z25" s="22" t="s">
        <v>1913</v>
      </c>
      <c r="AA25" s="22" t="s">
        <v>1913</v>
      </c>
      <c r="AB25" s="22" t="s">
        <v>1913</v>
      </c>
      <c r="AC25" s="22" t="s">
        <v>1913</v>
      </c>
      <c r="AD25" s="22" t="s">
        <v>1913</v>
      </c>
      <c r="AE25" s="22" t="s">
        <v>1913</v>
      </c>
      <c r="AF25" s="22" t="s">
        <v>1913</v>
      </c>
      <c r="AG25" s="22" t="s">
        <v>3052</v>
      </c>
      <c r="AH25" s="22" t="s">
        <v>1913</v>
      </c>
      <c r="AI25" s="22" t="s">
        <v>1913</v>
      </c>
      <c r="AJ25" s="22">
        <v>273</v>
      </c>
      <c r="AK25" s="26" t="s">
        <v>3234</v>
      </c>
      <c r="AL25" s="27">
        <v>928</v>
      </c>
      <c r="AM25" s="27" t="b">
        <v>1</v>
      </c>
      <c r="AN25" s="27" t="s">
        <v>3234</v>
      </c>
      <c r="AO25" s="27" t="b">
        <v>0</v>
      </c>
      <c r="AP25" s="47" t="e">
        <v>#N/A</v>
      </c>
      <c r="AQ25" s="33" t="e">
        <v>#N/A</v>
      </c>
      <c r="AR25" s="33" t="s">
        <v>3055</v>
      </c>
      <c r="AS25" s="47"/>
      <c r="AT25" s="47" t="b">
        <f>OR(List1[[#This Row],[fragile2]]=1,List1[[#This Row],[Fragile]]="J")</f>
        <v>0</v>
      </c>
    </row>
    <row r="26" spans="1:46" x14ac:dyDescent="0.25">
      <c r="A26" s="22">
        <v>927</v>
      </c>
      <c r="B26" s="22">
        <v>689</v>
      </c>
      <c r="C26" s="22" t="str">
        <f>List1[[#This Row],[Afkorting]]</f>
        <v>RAS</v>
      </c>
      <c r="D26" s="22" t="s">
        <v>3219</v>
      </c>
      <c r="E26" s="22" t="s">
        <v>3220</v>
      </c>
      <c r="F26" s="22" t="s">
        <v>3221</v>
      </c>
      <c r="G26" s="22" t="s">
        <v>3195</v>
      </c>
      <c r="H26" s="22" t="s">
        <v>3222</v>
      </c>
      <c r="K26" s="22">
        <v>798</v>
      </c>
      <c r="L26" s="22">
        <v>689</v>
      </c>
      <c r="M26" s="22" t="s">
        <v>3223</v>
      </c>
      <c r="N26" s="22" t="s">
        <v>3188</v>
      </c>
      <c r="O26" s="22" t="s">
        <v>3055</v>
      </c>
      <c r="P26" s="22" t="s">
        <v>1913</v>
      </c>
      <c r="R26" s="22" t="e">
        <v>#REF!</v>
      </c>
      <c r="S26" s="22" t="s">
        <v>1913</v>
      </c>
      <c r="T26" s="22" t="s">
        <v>1913</v>
      </c>
      <c r="U26" s="22" t="s">
        <v>1913</v>
      </c>
      <c r="V26" s="25" t="s">
        <v>1913</v>
      </c>
      <c r="W26" s="25" t="s">
        <v>3052</v>
      </c>
      <c r="X26" s="22" t="s">
        <v>1913</v>
      </c>
      <c r="Y26" s="22" t="s">
        <v>3052</v>
      </c>
      <c r="Z26" s="22" t="s">
        <v>1913</v>
      </c>
      <c r="AA26" s="22" t="s">
        <v>1913</v>
      </c>
      <c r="AB26" s="22" t="s">
        <v>1913</v>
      </c>
      <c r="AC26" s="22" t="s">
        <v>1913</v>
      </c>
      <c r="AD26" s="22" t="s">
        <v>1913</v>
      </c>
      <c r="AE26" s="22" t="s">
        <v>1913</v>
      </c>
      <c r="AF26" s="22" t="s">
        <v>1913</v>
      </c>
      <c r="AG26" s="22" t="s">
        <v>3052</v>
      </c>
      <c r="AH26" s="22" t="s">
        <v>1913</v>
      </c>
      <c r="AI26" s="22" t="s">
        <v>1913</v>
      </c>
      <c r="AJ26" s="22">
        <v>259</v>
      </c>
      <c r="AK26" s="26" t="s">
        <v>3219</v>
      </c>
      <c r="AL26" s="27">
        <v>927</v>
      </c>
      <c r="AM26" s="27" t="b">
        <v>1</v>
      </c>
      <c r="AN26" s="27" t="s">
        <v>3219</v>
      </c>
      <c r="AO26" s="27" t="b">
        <v>0</v>
      </c>
      <c r="AP26" s="47" t="e">
        <v>#N/A</v>
      </c>
      <c r="AQ26" s="33" t="e">
        <v>#N/A</v>
      </c>
      <c r="AR26" s="33" t="s">
        <v>3055</v>
      </c>
      <c r="AS26" s="47"/>
      <c r="AT26" s="47" t="b">
        <f>OR(List1[[#This Row],[fragile2]]=1,List1[[#This Row],[Fragile]]="J")</f>
        <v>0</v>
      </c>
    </row>
    <row r="27" spans="1:46" x14ac:dyDescent="0.25">
      <c r="A27" s="22">
        <v>924</v>
      </c>
      <c r="B27" s="22">
        <v>679</v>
      </c>
      <c r="C27" s="22" t="str">
        <f>List1[[#This Row],[Afkorting]]</f>
        <v>RAS</v>
      </c>
      <c r="D27" s="22" t="s">
        <v>3215</v>
      </c>
      <c r="E27" s="22" t="s">
        <v>3216</v>
      </c>
      <c r="F27" s="22" t="s">
        <v>1895</v>
      </c>
      <c r="G27" s="22" t="s">
        <v>3195</v>
      </c>
      <c r="H27" s="22" t="s">
        <v>3217</v>
      </c>
      <c r="K27" s="22">
        <v>798</v>
      </c>
      <c r="L27" s="22">
        <v>679</v>
      </c>
      <c r="M27" s="22" t="s">
        <v>3218</v>
      </c>
      <c r="N27" s="22" t="s">
        <v>3188</v>
      </c>
      <c r="O27" s="22" t="s">
        <v>3055</v>
      </c>
      <c r="P27" s="22" t="s">
        <v>1913</v>
      </c>
      <c r="R27" s="22" t="e">
        <v>#REF!</v>
      </c>
      <c r="S27" s="22" t="s">
        <v>1913</v>
      </c>
      <c r="T27" s="22" t="s">
        <v>1913</v>
      </c>
      <c r="U27" s="22" t="s">
        <v>1913</v>
      </c>
      <c r="V27" s="25" t="s">
        <v>1913</v>
      </c>
      <c r="W27" s="25" t="s">
        <v>3052</v>
      </c>
      <c r="X27" s="22" t="s">
        <v>1913</v>
      </c>
      <c r="Y27" s="22" t="s">
        <v>3052</v>
      </c>
      <c r="Z27" s="22" t="s">
        <v>1913</v>
      </c>
      <c r="AA27" s="22" t="s">
        <v>1913</v>
      </c>
      <c r="AB27" s="22" t="s">
        <v>1913</v>
      </c>
      <c r="AC27" s="22" t="s">
        <v>1913</v>
      </c>
      <c r="AD27" s="22" t="s">
        <v>1913</v>
      </c>
      <c r="AE27" s="22" t="s">
        <v>1913</v>
      </c>
      <c r="AF27" s="22" t="s">
        <v>1913</v>
      </c>
      <c r="AG27" s="22" t="s">
        <v>3052</v>
      </c>
      <c r="AH27" s="22" t="s">
        <v>1913</v>
      </c>
      <c r="AI27" s="22" t="s">
        <v>1913</v>
      </c>
      <c r="AJ27" s="22">
        <v>258</v>
      </c>
      <c r="AK27" s="26" t="s">
        <v>3215</v>
      </c>
      <c r="AL27" s="27">
        <v>924</v>
      </c>
      <c r="AM27" s="27" t="b">
        <v>1</v>
      </c>
      <c r="AN27" s="27" t="s">
        <v>3215</v>
      </c>
      <c r="AO27" s="27" t="b">
        <v>0</v>
      </c>
      <c r="AP27" s="47" t="e">
        <v>#N/A</v>
      </c>
      <c r="AQ27" s="33" t="e">
        <v>#N/A</v>
      </c>
      <c r="AR27" s="33" t="s">
        <v>3055</v>
      </c>
      <c r="AS27" s="47"/>
      <c r="AT27" s="47" t="b">
        <f>OR(List1[[#This Row],[fragile2]]=1,List1[[#This Row],[Fragile]]="J")</f>
        <v>0</v>
      </c>
    </row>
    <row r="28" spans="1:46" x14ac:dyDescent="0.25">
      <c r="A28" s="22">
        <v>611</v>
      </c>
      <c r="C28" s="22" t="str">
        <f>List1[[#This Row],[Afkorting]]</f>
        <v>AUS</v>
      </c>
      <c r="D28" s="22" t="s">
        <v>2450</v>
      </c>
      <c r="E28" s="22" t="s">
        <v>2450</v>
      </c>
      <c r="F28" s="22" t="s">
        <v>2449</v>
      </c>
      <c r="G28" s="22" t="s">
        <v>2451</v>
      </c>
      <c r="I28" s="22" t="s">
        <v>2452</v>
      </c>
      <c r="M28" s="22" t="s">
        <v>2451</v>
      </c>
      <c r="Q28" s="22" t="e">
        <v>#N/A</v>
      </c>
      <c r="R28" s="22" t="e">
        <v>#REF!</v>
      </c>
      <c r="W28" s="22" t="s">
        <v>3052</v>
      </c>
      <c r="AK28" s="26" t="s">
        <v>2450</v>
      </c>
      <c r="AL28" s="27">
        <v>611</v>
      </c>
      <c r="AM28" s="27" t="b">
        <v>1</v>
      </c>
      <c r="AN28" s="27" t="s">
        <v>2450</v>
      </c>
      <c r="AO28" s="27" t="b">
        <v>1</v>
      </c>
      <c r="AP28" s="47" t="s">
        <v>3402</v>
      </c>
      <c r="AQ28" s="47" t="b">
        <v>0</v>
      </c>
      <c r="AR28" s="33">
        <v>0</v>
      </c>
      <c r="AS28" s="47">
        <v>0</v>
      </c>
      <c r="AT28" s="47" t="b">
        <f>OR(List1[[#This Row],[fragile2]]=1,List1[[#This Row],[Fragile]]="J")</f>
        <v>0</v>
      </c>
    </row>
    <row r="29" spans="1:46" x14ac:dyDescent="0.25">
      <c r="A29" s="22">
        <v>105</v>
      </c>
      <c r="C29" s="22" t="str">
        <f>List1[[#This Row],[Afkorting]]</f>
        <v>AUT</v>
      </c>
      <c r="D29" s="22" t="s">
        <v>2050</v>
      </c>
      <c r="E29" s="22" t="s">
        <v>2049</v>
      </c>
      <c r="F29" s="22" t="s">
        <v>2048</v>
      </c>
      <c r="G29" s="22" t="s">
        <v>2051</v>
      </c>
      <c r="I29" s="22" t="s">
        <v>2052</v>
      </c>
      <c r="M29" s="22" t="s">
        <v>2051</v>
      </c>
      <c r="P29" s="22" t="s">
        <v>1913</v>
      </c>
      <c r="Q29" s="22" t="e">
        <v>#N/A</v>
      </c>
      <c r="R29" s="22" t="e">
        <v>#REF!</v>
      </c>
      <c r="S29" s="22" t="s">
        <v>1913</v>
      </c>
      <c r="T29" s="22" t="s">
        <v>1913</v>
      </c>
      <c r="U29" s="22" t="s">
        <v>1913</v>
      </c>
      <c r="V29" s="22" t="s">
        <v>1913</v>
      </c>
      <c r="W29" s="22" t="s">
        <v>3052</v>
      </c>
      <c r="X29" s="22" t="s">
        <v>1913</v>
      </c>
      <c r="Y29" s="22" t="s">
        <v>1913</v>
      </c>
      <c r="Z29" s="22" t="s">
        <v>1913</v>
      </c>
      <c r="AA29" s="22" t="s">
        <v>1913</v>
      </c>
      <c r="AB29" s="22" t="s">
        <v>1913</v>
      </c>
      <c r="AC29" s="22" t="s">
        <v>1913</v>
      </c>
      <c r="AD29" s="22" t="s">
        <v>1913</v>
      </c>
      <c r="AE29" s="22" t="s">
        <v>1913</v>
      </c>
      <c r="AF29" s="22" t="s">
        <v>1913</v>
      </c>
      <c r="AG29" s="22" t="s">
        <v>1913</v>
      </c>
      <c r="AH29" s="22" t="s">
        <v>1913</v>
      </c>
      <c r="AI29" s="22" t="s">
        <v>1913</v>
      </c>
      <c r="AK29" s="26" t="s">
        <v>2050</v>
      </c>
      <c r="AL29" s="27">
        <v>105</v>
      </c>
      <c r="AM29" s="27" t="b">
        <v>1</v>
      </c>
      <c r="AN29" s="27" t="s">
        <v>2050</v>
      </c>
      <c r="AO29" s="27" t="b">
        <v>1</v>
      </c>
      <c r="AP29" s="47" t="s">
        <v>3402</v>
      </c>
      <c r="AQ29" s="47" t="b">
        <v>0</v>
      </c>
      <c r="AR29" s="33">
        <v>0</v>
      </c>
      <c r="AS29" s="47">
        <v>0</v>
      </c>
      <c r="AT29" s="47" t="b">
        <f>OR(List1[[#This Row],[fragile2]]=1,List1[[#This Row],[Fragile]]="J")</f>
        <v>0</v>
      </c>
    </row>
    <row r="30" spans="1:46" x14ac:dyDescent="0.25">
      <c r="A30" s="22">
        <v>272</v>
      </c>
      <c r="B30" s="22">
        <v>611</v>
      </c>
      <c r="C30" s="22" t="str">
        <f>List1[[#This Row],[Afkorting]]</f>
        <v>AZE</v>
      </c>
      <c r="D30" s="22" t="s">
        <v>2581</v>
      </c>
      <c r="E30" s="22" t="s">
        <v>2580</v>
      </c>
      <c r="F30" s="22" t="s">
        <v>2579</v>
      </c>
      <c r="G30" s="22" t="s">
        <v>2582</v>
      </c>
      <c r="I30" s="22" t="s">
        <v>2584</v>
      </c>
      <c r="K30" s="23">
        <v>798</v>
      </c>
      <c r="L30" s="22">
        <v>611</v>
      </c>
      <c r="M30" s="22" t="s">
        <v>2582</v>
      </c>
      <c r="N30" s="22" t="s">
        <v>3188</v>
      </c>
      <c r="O30" s="22" t="s">
        <v>3050</v>
      </c>
      <c r="P30" s="22" t="s">
        <v>1913</v>
      </c>
      <c r="R30" s="22" t="e">
        <v>#REF!</v>
      </c>
      <c r="S30" s="22" t="s">
        <v>1913</v>
      </c>
      <c r="T30" s="22" t="s">
        <v>1913</v>
      </c>
      <c r="U30" s="22" t="s">
        <v>3052</v>
      </c>
      <c r="V30" s="25" t="s">
        <v>1913</v>
      </c>
      <c r="W30" s="25" t="s">
        <v>3052</v>
      </c>
      <c r="X30" s="22" t="s">
        <v>1913</v>
      </c>
      <c r="Y30" s="22" t="s">
        <v>3052</v>
      </c>
      <c r="Z30" s="22" t="s">
        <v>1913</v>
      </c>
      <c r="AA30" s="22" t="s">
        <v>1913</v>
      </c>
      <c r="AB30" s="22" t="s">
        <v>1913</v>
      </c>
      <c r="AC30" s="22" t="s">
        <v>1913</v>
      </c>
      <c r="AD30" s="22" t="s">
        <v>1913</v>
      </c>
      <c r="AE30" s="22" t="s">
        <v>1913</v>
      </c>
      <c r="AF30" s="22" t="s">
        <v>1913</v>
      </c>
      <c r="AG30" s="22" t="s">
        <v>3052</v>
      </c>
      <c r="AH30" s="22" t="s">
        <v>1913</v>
      </c>
      <c r="AI30" s="22" t="s">
        <v>1913</v>
      </c>
      <c r="AJ30" s="22">
        <v>242</v>
      </c>
      <c r="AK30" s="26" t="s">
        <v>2581</v>
      </c>
      <c r="AL30" s="27">
        <v>272</v>
      </c>
      <c r="AM30" s="27" t="b">
        <v>1</v>
      </c>
      <c r="AN30" s="27" t="s">
        <v>2581</v>
      </c>
      <c r="AO30" s="27" t="b">
        <v>1</v>
      </c>
      <c r="AP30" s="47" t="s">
        <v>3050</v>
      </c>
      <c r="AQ30" s="47" t="b">
        <v>1</v>
      </c>
      <c r="AR30" s="33" t="s">
        <v>3055</v>
      </c>
      <c r="AS30" s="47">
        <v>0</v>
      </c>
      <c r="AT30" s="47" t="b">
        <f>OR(List1[[#This Row],[fragile2]]=1,List1[[#This Row],[Fragile]]="J")</f>
        <v>0</v>
      </c>
    </row>
    <row r="31" spans="1:46" x14ac:dyDescent="0.25">
      <c r="A31" s="22">
        <v>425</v>
      </c>
      <c r="C31" s="22" t="str">
        <f>List1[[#This Row],[Afkorting]]</f>
        <v>BAS</v>
      </c>
      <c r="D31" s="22" t="s">
        <v>2389</v>
      </c>
      <c r="E31" s="22" t="s">
        <v>2388</v>
      </c>
      <c r="F31" s="22" t="s">
        <v>2388</v>
      </c>
      <c r="G31" s="22" t="s">
        <v>3265</v>
      </c>
      <c r="I31" s="22" t="s">
        <v>2391</v>
      </c>
      <c r="M31" s="22" t="s">
        <v>2390</v>
      </c>
      <c r="P31" s="22" t="s">
        <v>1913</v>
      </c>
      <c r="Q31" s="22" t="e">
        <v>#N/A</v>
      </c>
      <c r="R31" s="22" t="e">
        <v>#REF!</v>
      </c>
      <c r="S31" s="22" t="s">
        <v>1913</v>
      </c>
      <c r="T31" s="22" t="s">
        <v>3052</v>
      </c>
      <c r="U31" s="22" t="s">
        <v>1913</v>
      </c>
      <c r="V31" s="22" t="s">
        <v>1913</v>
      </c>
      <c r="W31" s="22" t="s">
        <v>3052</v>
      </c>
      <c r="X31" s="22" t="s">
        <v>3052</v>
      </c>
      <c r="Y31" s="22" t="s">
        <v>1913</v>
      </c>
      <c r="Z31" s="22" t="s">
        <v>1913</v>
      </c>
      <c r="AA31" s="22" t="s">
        <v>1913</v>
      </c>
      <c r="AB31" s="22" t="s">
        <v>1913</v>
      </c>
      <c r="AC31" s="22" t="s">
        <v>1913</v>
      </c>
      <c r="AD31" s="22" t="s">
        <v>1913</v>
      </c>
      <c r="AE31" s="22" t="s">
        <v>1913</v>
      </c>
      <c r="AF31" s="22" t="s">
        <v>1913</v>
      </c>
      <c r="AG31" s="22" t="s">
        <v>1913</v>
      </c>
      <c r="AH31" s="22" t="s">
        <v>1913</v>
      </c>
      <c r="AI31" s="22" t="s">
        <v>1913</v>
      </c>
      <c r="AK31" s="26" t="s">
        <v>2389</v>
      </c>
      <c r="AL31" s="27">
        <v>425</v>
      </c>
      <c r="AM31" s="27" t="b">
        <v>1</v>
      </c>
      <c r="AN31" s="27" t="s">
        <v>2389</v>
      </c>
      <c r="AO31" s="27" t="b">
        <v>0</v>
      </c>
      <c r="AP31" s="47" t="s">
        <v>3402</v>
      </c>
      <c r="AQ31" s="47" t="b">
        <v>0</v>
      </c>
      <c r="AR31" s="33">
        <v>0</v>
      </c>
      <c r="AS31" s="47">
        <v>0</v>
      </c>
      <c r="AT31" s="47" t="b">
        <f>OR(List1[[#This Row],[fragile2]]=1,List1[[#This Row],[Fragile]]="J")</f>
        <v>0</v>
      </c>
    </row>
    <row r="32" spans="1:46" x14ac:dyDescent="0.25">
      <c r="A32" s="22">
        <v>268</v>
      </c>
      <c r="C32" s="22" t="str">
        <f>List1[[#This Row],[Afkorting]]</f>
        <v>BAH</v>
      </c>
      <c r="D32" s="22" t="s">
        <v>2211</v>
      </c>
      <c r="E32" s="22" t="s">
        <v>2211</v>
      </c>
      <c r="F32" s="22" t="s">
        <v>2210</v>
      </c>
      <c r="G32" s="22" t="s">
        <v>3266</v>
      </c>
      <c r="I32" s="22" t="s">
        <v>2214</v>
      </c>
      <c r="L32" s="22">
        <v>530</v>
      </c>
      <c r="M32" s="22" t="s">
        <v>2212</v>
      </c>
      <c r="P32" s="22" t="s">
        <v>1913</v>
      </c>
      <c r="Q32" s="22" t="e">
        <v>#N/A</v>
      </c>
      <c r="R32" s="22" t="e">
        <v>#REF!</v>
      </c>
      <c r="S32" s="22" t="s">
        <v>1913</v>
      </c>
      <c r="T32" s="22" t="s">
        <v>1913</v>
      </c>
      <c r="U32" s="22" t="s">
        <v>1913</v>
      </c>
      <c r="V32" s="22" t="s">
        <v>1913</v>
      </c>
      <c r="W32" s="22" t="s">
        <v>3052</v>
      </c>
      <c r="X32" s="22" t="s">
        <v>1913</v>
      </c>
      <c r="Y32" s="22" t="s">
        <v>1913</v>
      </c>
      <c r="Z32" s="22" t="s">
        <v>1913</v>
      </c>
      <c r="AA32" s="22" t="s">
        <v>1913</v>
      </c>
      <c r="AB32" s="22" t="s">
        <v>1913</v>
      </c>
      <c r="AC32" s="22" t="s">
        <v>1913</v>
      </c>
      <c r="AD32" s="22" t="s">
        <v>1913</v>
      </c>
      <c r="AE32" s="22" t="s">
        <v>1913</v>
      </c>
      <c r="AF32" s="22" t="s">
        <v>1913</v>
      </c>
      <c r="AG32" s="22" t="s">
        <v>1913</v>
      </c>
      <c r="AH32" s="22" t="s">
        <v>1913</v>
      </c>
      <c r="AI32" s="22" t="s">
        <v>1913</v>
      </c>
      <c r="AK32" s="26" t="s">
        <v>2211</v>
      </c>
      <c r="AL32" s="27">
        <v>268</v>
      </c>
      <c r="AM32" s="27" t="b">
        <v>1</v>
      </c>
      <c r="AN32" s="27" t="s">
        <v>2211</v>
      </c>
      <c r="AO32" s="27" t="b">
        <v>0</v>
      </c>
      <c r="AP32" s="47" t="s">
        <v>3402</v>
      </c>
      <c r="AQ32" s="47" t="b">
        <v>0</v>
      </c>
      <c r="AR32" s="33">
        <v>0</v>
      </c>
      <c r="AS32" s="47">
        <v>0</v>
      </c>
      <c r="AT32" s="47" t="b">
        <f>OR(List1[[#This Row],[fragile2]]=1,List1[[#This Row],[Fragile]]="J")</f>
        <v>0</v>
      </c>
    </row>
    <row r="33" spans="1:46" x14ac:dyDescent="0.25">
      <c r="A33" s="22">
        <v>698</v>
      </c>
      <c r="C33" s="22">
        <f>List1[[#This Row],[Afkorting]]</f>
        <v>0</v>
      </c>
      <c r="D33" s="22" t="s">
        <v>2085</v>
      </c>
      <c r="E33" s="22" t="s">
        <v>2085</v>
      </c>
      <c r="F33" s="22" t="s">
        <v>2085</v>
      </c>
      <c r="Q33" s="22" t="e">
        <v>#N/A</v>
      </c>
      <c r="R33" s="22" t="e">
        <v>#REF!</v>
      </c>
      <c r="W33" s="22" t="s">
        <v>3052</v>
      </c>
      <c r="AK33" s="26" t="s">
        <v>2085</v>
      </c>
      <c r="AL33" s="27">
        <v>698</v>
      </c>
      <c r="AM33" s="27" t="b">
        <v>1</v>
      </c>
      <c r="AN33" s="27" t="s">
        <v>2085</v>
      </c>
      <c r="AO33" s="27" t="b">
        <v>1</v>
      </c>
      <c r="AP33" s="47" t="e">
        <v>#N/A</v>
      </c>
      <c r="AQ33" s="33" t="e">
        <v>#N/A</v>
      </c>
      <c r="AR33" s="33">
        <v>0</v>
      </c>
      <c r="AS33" s="47"/>
      <c r="AT33" s="47" t="b">
        <f>OR(List1[[#This Row],[fragile2]]=1,List1[[#This Row],[Fragile]]="J")</f>
        <v>0</v>
      </c>
    </row>
    <row r="34" spans="1:46" x14ac:dyDescent="0.25">
      <c r="A34" s="22">
        <v>237</v>
      </c>
      <c r="B34" s="22">
        <v>666</v>
      </c>
      <c r="C34" s="22" t="str">
        <f>List1[[#This Row],[Afkorting]]</f>
        <v>BAN</v>
      </c>
      <c r="D34" s="22" t="s">
        <v>51</v>
      </c>
      <c r="E34" s="22" t="s">
        <v>51</v>
      </c>
      <c r="F34" s="22" t="s">
        <v>51</v>
      </c>
      <c r="G34" s="22" t="s">
        <v>3214</v>
      </c>
      <c r="I34" s="22" t="s">
        <v>1050</v>
      </c>
      <c r="J34" s="22" t="s">
        <v>51</v>
      </c>
      <c r="K34" s="23">
        <v>798</v>
      </c>
      <c r="L34" s="22">
        <v>666</v>
      </c>
      <c r="M34" s="22" t="s">
        <v>2178</v>
      </c>
      <c r="N34" s="22" t="s">
        <v>3188</v>
      </c>
      <c r="O34" s="22" t="s">
        <v>2577</v>
      </c>
      <c r="P34" s="22" t="s">
        <v>1913</v>
      </c>
      <c r="R34" s="22" t="e">
        <v>#REF!</v>
      </c>
      <c r="S34" s="22" t="s">
        <v>3052</v>
      </c>
      <c r="T34" s="22" t="s">
        <v>1913</v>
      </c>
      <c r="U34" s="22" t="s">
        <v>1913</v>
      </c>
      <c r="V34" s="25" t="s">
        <v>3052</v>
      </c>
      <c r="W34" s="25" t="s">
        <v>3052</v>
      </c>
      <c r="X34" s="22" t="s">
        <v>1913</v>
      </c>
      <c r="Y34" s="22" t="s">
        <v>3052</v>
      </c>
      <c r="Z34" s="22" t="s">
        <v>1913</v>
      </c>
      <c r="AA34" s="22" t="s">
        <v>1913</v>
      </c>
      <c r="AB34" s="22" t="s">
        <v>1913</v>
      </c>
      <c r="AC34" s="22" t="s">
        <v>1913</v>
      </c>
      <c r="AD34" s="22" t="s">
        <v>1913</v>
      </c>
      <c r="AE34" s="22" t="s">
        <v>1913</v>
      </c>
      <c r="AF34" s="22" t="s">
        <v>1913</v>
      </c>
      <c r="AG34" s="22" t="s">
        <v>3052</v>
      </c>
      <c r="AH34" s="22" t="s">
        <v>1913</v>
      </c>
      <c r="AI34" s="22" t="s">
        <v>1913</v>
      </c>
      <c r="AJ34" s="22">
        <v>243</v>
      </c>
      <c r="AK34" s="26" t="s">
        <v>51</v>
      </c>
      <c r="AL34" s="27">
        <v>237</v>
      </c>
      <c r="AM34" s="27" t="b">
        <v>1</v>
      </c>
      <c r="AN34" s="27" t="s">
        <v>51</v>
      </c>
      <c r="AO34" s="27" t="b">
        <v>0</v>
      </c>
      <c r="AP34" s="47" t="s">
        <v>3055</v>
      </c>
      <c r="AQ34" s="47" t="b">
        <v>0</v>
      </c>
      <c r="AR34" s="33" t="s">
        <v>2577</v>
      </c>
      <c r="AS34" s="47">
        <v>0</v>
      </c>
      <c r="AT34" s="47" t="b">
        <f>OR(List1[[#This Row],[fragile2]]=1,List1[[#This Row],[Fragile]]="J")</f>
        <v>1</v>
      </c>
    </row>
    <row r="35" spans="1:46" x14ac:dyDescent="0.25">
      <c r="A35" s="22">
        <v>423</v>
      </c>
      <c r="B35" s="22">
        <v>329</v>
      </c>
      <c r="C35" s="22" t="str">
        <f>List1[[#This Row],[Afkorting]]</f>
        <v>BAR</v>
      </c>
      <c r="D35" s="22" t="s">
        <v>2383</v>
      </c>
      <c r="E35" s="22" t="s">
        <v>2384</v>
      </c>
      <c r="F35" s="22" t="s">
        <v>2383</v>
      </c>
      <c r="G35" s="22" t="s">
        <v>3146</v>
      </c>
      <c r="I35" s="22" t="s">
        <v>2387</v>
      </c>
      <c r="K35" s="23">
        <v>498</v>
      </c>
      <c r="L35" s="22">
        <v>329</v>
      </c>
      <c r="M35" s="22" t="s">
        <v>2385</v>
      </c>
      <c r="N35" s="22" t="s">
        <v>3147</v>
      </c>
      <c r="O35" s="22" t="s">
        <v>3402</v>
      </c>
      <c r="P35" s="22" t="s">
        <v>1913</v>
      </c>
      <c r="R35" s="22" t="e">
        <v>#REF!</v>
      </c>
      <c r="S35" s="22" t="s">
        <v>1913</v>
      </c>
      <c r="T35" s="22" t="s">
        <v>3052</v>
      </c>
      <c r="U35" s="22" t="s">
        <v>1913</v>
      </c>
      <c r="V35" s="25" t="s">
        <v>1913</v>
      </c>
      <c r="W35" s="25" t="s">
        <v>3052</v>
      </c>
      <c r="X35" s="22" t="s">
        <v>3052</v>
      </c>
      <c r="Y35" s="22" t="s">
        <v>3052</v>
      </c>
      <c r="Z35" s="22" t="s">
        <v>1913</v>
      </c>
      <c r="AA35" s="22" t="s">
        <v>1913</v>
      </c>
      <c r="AB35" s="22" t="s">
        <v>1913</v>
      </c>
      <c r="AC35" s="22" t="s">
        <v>1913</v>
      </c>
      <c r="AD35" s="22" t="s">
        <v>1913</v>
      </c>
      <c r="AE35" s="22" t="s">
        <v>1913</v>
      </c>
      <c r="AF35" s="22" t="s">
        <v>3052</v>
      </c>
      <c r="AG35" s="22" t="s">
        <v>1913</v>
      </c>
      <c r="AH35" s="22" t="s">
        <v>1913</v>
      </c>
      <c r="AI35" s="22" t="s">
        <v>1913</v>
      </c>
      <c r="AJ35" s="22">
        <v>184</v>
      </c>
      <c r="AK35" s="26" t="s">
        <v>2383</v>
      </c>
      <c r="AL35" s="27">
        <v>423</v>
      </c>
      <c r="AM35" s="27" t="b">
        <v>1</v>
      </c>
      <c r="AN35" s="27" t="s">
        <v>2383</v>
      </c>
      <c r="AO35" s="27" t="b">
        <v>0</v>
      </c>
      <c r="AP35" s="47" t="s">
        <v>3402</v>
      </c>
      <c r="AQ35" s="47" t="b">
        <v>1</v>
      </c>
      <c r="AR35" s="33" t="s">
        <v>3050</v>
      </c>
      <c r="AS35" s="47">
        <v>0</v>
      </c>
      <c r="AT35" s="47" t="b">
        <f>OR(List1[[#This Row],[fragile2]]=1,List1[[#This Row],[Fragile]]="J")</f>
        <v>0</v>
      </c>
    </row>
    <row r="36" spans="1:46" s="27" customFormat="1" x14ac:dyDescent="0.25">
      <c r="A36" s="22">
        <v>697</v>
      </c>
      <c r="B36" s="22"/>
      <c r="C36" s="22">
        <f>List1[[#This Row],[Afkorting]]</f>
        <v>0</v>
      </c>
      <c r="D36" s="22" t="s">
        <v>2084</v>
      </c>
      <c r="E36" s="22" t="s">
        <v>2084</v>
      </c>
      <c r="F36" s="22" t="s">
        <v>2084</v>
      </c>
      <c r="G36" s="22"/>
      <c r="H36" s="22"/>
      <c r="I36" s="22"/>
      <c r="J36" s="22"/>
      <c r="K36" s="22"/>
      <c r="L36" s="22">
        <v>377</v>
      </c>
      <c r="M36" s="22" t="s">
        <v>2034</v>
      </c>
      <c r="N36" s="22"/>
      <c r="O36" s="22"/>
      <c r="P36" s="22"/>
      <c r="Q36" s="22" t="e">
        <v>#N/A</v>
      </c>
      <c r="R36" s="22" t="e">
        <v>#REF!</v>
      </c>
      <c r="S36" s="22"/>
      <c r="T36" s="22"/>
      <c r="U36" s="22"/>
      <c r="V36" s="22"/>
      <c r="W36" s="22" t="s">
        <v>3052</v>
      </c>
      <c r="X36" s="22"/>
      <c r="Y36" s="22"/>
      <c r="Z36" s="22"/>
      <c r="AA36" s="22"/>
      <c r="AB36" s="22"/>
      <c r="AC36" s="22"/>
      <c r="AD36" s="22"/>
      <c r="AE36" s="22"/>
      <c r="AF36" s="22"/>
      <c r="AG36" s="22"/>
      <c r="AH36" s="22"/>
      <c r="AI36" s="22"/>
      <c r="AJ36" s="22"/>
      <c r="AK36" s="26" t="s">
        <v>2084</v>
      </c>
      <c r="AL36" s="27">
        <v>697</v>
      </c>
      <c r="AM36" s="27" t="b">
        <v>1</v>
      </c>
      <c r="AN36" s="27" t="s">
        <v>2084</v>
      </c>
      <c r="AO36" s="27" t="b">
        <v>0</v>
      </c>
      <c r="AP36" s="47" t="e">
        <v>#N/A</v>
      </c>
      <c r="AQ36" s="33" t="e">
        <v>#N/A</v>
      </c>
      <c r="AR36" s="33">
        <v>0</v>
      </c>
      <c r="AS36" s="47"/>
      <c r="AT36" s="47" t="b">
        <f>OR(List1[[#This Row],[fragile2]]=1,List1[[#This Row],[Fragile]]="J")</f>
        <v>0</v>
      </c>
    </row>
    <row r="37" spans="1:46" s="27" customFormat="1" x14ac:dyDescent="0.25">
      <c r="A37" s="22">
        <v>142</v>
      </c>
      <c r="B37" s="22">
        <v>86</v>
      </c>
      <c r="C37" s="22" t="str">
        <f>List1[[#This Row],[Afkorting]]</f>
        <v>BIE</v>
      </c>
      <c r="D37" s="22" t="s">
        <v>2020</v>
      </c>
      <c r="E37" s="22" t="s">
        <v>2020</v>
      </c>
      <c r="F37" s="22" t="s">
        <v>2020</v>
      </c>
      <c r="G37" s="22" t="s">
        <v>3057</v>
      </c>
      <c r="H37" s="22"/>
      <c r="I37" s="22" t="s">
        <v>2023</v>
      </c>
      <c r="J37" s="22"/>
      <c r="K37" s="23">
        <v>89</v>
      </c>
      <c r="L37" s="22">
        <v>86</v>
      </c>
      <c r="M37" s="22" t="s">
        <v>2021</v>
      </c>
      <c r="N37" s="22" t="s">
        <v>3049</v>
      </c>
      <c r="O37" s="22" t="s">
        <v>3050</v>
      </c>
      <c r="P37" s="22" t="s">
        <v>1913</v>
      </c>
      <c r="Q37" s="22"/>
      <c r="R37" s="22" t="e">
        <v>#REF!</v>
      </c>
      <c r="S37" s="22" t="s">
        <v>1913</v>
      </c>
      <c r="T37" s="22" t="s">
        <v>1913</v>
      </c>
      <c r="U37" s="22" t="s">
        <v>1913</v>
      </c>
      <c r="V37" s="25" t="s">
        <v>1913</v>
      </c>
      <c r="W37" s="25" t="s">
        <v>3052</v>
      </c>
      <c r="X37" s="22" t="s">
        <v>1913</v>
      </c>
      <c r="Y37" s="22" t="s">
        <v>3052</v>
      </c>
      <c r="Z37" s="22" t="s">
        <v>1913</v>
      </c>
      <c r="AA37" s="22" t="s">
        <v>1913</v>
      </c>
      <c r="AB37" s="22" t="s">
        <v>1913</v>
      </c>
      <c r="AC37" s="22" t="s">
        <v>1913</v>
      </c>
      <c r="AD37" s="22" t="s">
        <v>1913</v>
      </c>
      <c r="AE37" s="22" t="s">
        <v>1913</v>
      </c>
      <c r="AF37" s="22" t="s">
        <v>1913</v>
      </c>
      <c r="AG37" s="22" t="s">
        <v>1913</v>
      </c>
      <c r="AH37" s="22" t="s">
        <v>1913</v>
      </c>
      <c r="AI37" s="22" t="s">
        <v>3052</v>
      </c>
      <c r="AJ37" s="22">
        <v>102</v>
      </c>
      <c r="AK37" s="26" t="s">
        <v>2020</v>
      </c>
      <c r="AL37" s="27">
        <v>142</v>
      </c>
      <c r="AM37" s="27" t="b">
        <v>1</v>
      </c>
      <c r="AN37" s="27" t="s">
        <v>2020</v>
      </c>
      <c r="AO37" s="27" t="b">
        <v>0</v>
      </c>
      <c r="AP37" s="47" t="s">
        <v>3050</v>
      </c>
      <c r="AQ37" s="47" t="b">
        <v>1</v>
      </c>
      <c r="AR37" s="33" t="s">
        <v>3050</v>
      </c>
      <c r="AS37" s="47">
        <v>0</v>
      </c>
      <c r="AT37" s="47" t="b">
        <f>OR(List1[[#This Row],[fragile2]]=1,List1[[#This Row],[Fragile]]="J")</f>
        <v>0</v>
      </c>
    </row>
    <row r="38" spans="1:46" s="27" customFormat="1" x14ac:dyDescent="0.25">
      <c r="A38" s="22">
        <v>150</v>
      </c>
      <c r="B38" s="22"/>
      <c r="C38" s="22" t="str">
        <f>List1[[#This Row],[Afkorting]]</f>
        <v>BEL</v>
      </c>
      <c r="D38" s="22" t="s">
        <v>3303</v>
      </c>
      <c r="E38" s="22" t="s">
        <v>2141</v>
      </c>
      <c r="F38" s="22" t="s">
        <v>3304</v>
      </c>
      <c r="G38" s="22" t="s">
        <v>2143</v>
      </c>
      <c r="H38" s="22"/>
      <c r="I38" s="22" t="s">
        <v>2144</v>
      </c>
      <c r="J38" s="22"/>
      <c r="K38" s="22"/>
      <c r="L38" s="22"/>
      <c r="M38" s="22" t="s">
        <v>2143</v>
      </c>
      <c r="N38" s="22"/>
      <c r="O38" s="22"/>
      <c r="P38" s="22"/>
      <c r="Q38" s="22" t="e">
        <v>#N/A</v>
      </c>
      <c r="R38" s="22" t="e">
        <v>#REF!</v>
      </c>
      <c r="S38" s="22"/>
      <c r="T38" s="22"/>
      <c r="U38" s="22"/>
      <c r="V38" s="22"/>
      <c r="W38" s="22" t="s">
        <v>3052</v>
      </c>
      <c r="X38" s="22"/>
      <c r="Y38" s="22"/>
      <c r="Z38" s="22"/>
      <c r="AA38" s="22"/>
      <c r="AB38" s="22"/>
      <c r="AC38" s="22"/>
      <c r="AD38" s="22"/>
      <c r="AE38" s="22"/>
      <c r="AF38" s="22"/>
      <c r="AG38" s="22"/>
      <c r="AH38" s="22"/>
      <c r="AI38" s="22"/>
      <c r="AJ38" s="22"/>
      <c r="AK38" s="26" t="s">
        <v>3303</v>
      </c>
      <c r="AL38" s="27">
        <v>150</v>
      </c>
      <c r="AM38" s="27" t="b">
        <v>1</v>
      </c>
      <c r="AN38" s="27" t="s">
        <v>3303</v>
      </c>
      <c r="AO38" s="27" t="b">
        <v>1</v>
      </c>
      <c r="AP38" s="47" t="s">
        <v>3402</v>
      </c>
      <c r="AQ38" s="47" t="b">
        <v>0</v>
      </c>
      <c r="AR38" s="33">
        <v>0</v>
      </c>
      <c r="AS38" s="47">
        <v>0</v>
      </c>
      <c r="AT38" s="47" t="b">
        <f>OR(List1[[#This Row],[fragile2]]=1,List1[[#This Row],[Fragile]]="J")</f>
        <v>0</v>
      </c>
    </row>
    <row r="39" spans="1:46" s="27" customFormat="1" x14ac:dyDescent="0.25">
      <c r="A39" s="22">
        <v>430</v>
      </c>
      <c r="B39" s="22">
        <v>352</v>
      </c>
      <c r="C39" s="22" t="str">
        <f>List1[[#This Row],[Afkorting]]</f>
        <v>BZE</v>
      </c>
      <c r="D39" s="22" t="s">
        <v>2692</v>
      </c>
      <c r="E39" s="22" t="s">
        <v>2693</v>
      </c>
      <c r="F39" s="22" t="s">
        <v>2692</v>
      </c>
      <c r="G39" s="22" t="s">
        <v>3154</v>
      </c>
      <c r="H39" s="22"/>
      <c r="I39" s="22" t="s">
        <v>2696</v>
      </c>
      <c r="J39" s="22"/>
      <c r="K39" s="23">
        <v>498</v>
      </c>
      <c r="L39" s="22">
        <v>352</v>
      </c>
      <c r="M39" s="22" t="s">
        <v>2694</v>
      </c>
      <c r="N39" s="22" t="s">
        <v>3147</v>
      </c>
      <c r="O39" s="22" t="s">
        <v>3050</v>
      </c>
      <c r="P39" s="22" t="s">
        <v>1913</v>
      </c>
      <c r="Q39" s="22"/>
      <c r="R39" s="22" t="e">
        <v>#REF!</v>
      </c>
      <c r="S39" s="22" t="s">
        <v>1913</v>
      </c>
      <c r="T39" s="22" t="s">
        <v>3052</v>
      </c>
      <c r="U39" s="22" t="s">
        <v>1913</v>
      </c>
      <c r="V39" s="25" t="s">
        <v>1913</v>
      </c>
      <c r="W39" s="25" t="s">
        <v>3052</v>
      </c>
      <c r="X39" s="22" t="s">
        <v>3052</v>
      </c>
      <c r="Y39" s="22" t="s">
        <v>3052</v>
      </c>
      <c r="Z39" s="22" t="s">
        <v>1913</v>
      </c>
      <c r="AA39" s="22" t="s">
        <v>1913</v>
      </c>
      <c r="AB39" s="22" t="s">
        <v>1913</v>
      </c>
      <c r="AC39" s="22" t="s">
        <v>1913</v>
      </c>
      <c r="AD39" s="22" t="s">
        <v>1913</v>
      </c>
      <c r="AE39" s="22" t="s">
        <v>1913</v>
      </c>
      <c r="AF39" s="22" t="s">
        <v>3052</v>
      </c>
      <c r="AG39" s="22" t="s">
        <v>1913</v>
      </c>
      <c r="AH39" s="22" t="s">
        <v>1913</v>
      </c>
      <c r="AI39" s="22" t="s">
        <v>1913</v>
      </c>
      <c r="AJ39" s="22">
        <v>185</v>
      </c>
      <c r="AK39" s="26" t="s">
        <v>2692</v>
      </c>
      <c r="AL39" s="27">
        <v>430</v>
      </c>
      <c r="AM39" s="27" t="b">
        <v>1</v>
      </c>
      <c r="AN39" s="27" t="s">
        <v>2692</v>
      </c>
      <c r="AO39" s="27" t="b">
        <v>0</v>
      </c>
      <c r="AP39" s="47" t="s">
        <v>3050</v>
      </c>
      <c r="AQ39" s="47" t="b">
        <v>1</v>
      </c>
      <c r="AR39" s="33" t="s">
        <v>3050</v>
      </c>
      <c r="AS39" s="47">
        <v>0</v>
      </c>
      <c r="AT39" s="47" t="b">
        <f>OR(List1[[#This Row],[fragile2]]=1,List1[[#This Row],[Fragile]]="J")</f>
        <v>0</v>
      </c>
    </row>
    <row r="40" spans="1:46" s="27" customFormat="1" x14ac:dyDescent="0.25">
      <c r="A40" s="22">
        <v>310</v>
      </c>
      <c r="B40" s="22">
        <v>236</v>
      </c>
      <c r="C40" s="22" t="str">
        <f>List1[[#This Row],[Afkorting]]</f>
        <v>BEN</v>
      </c>
      <c r="D40" s="22" t="s">
        <v>53</v>
      </c>
      <c r="E40" s="22" t="s">
        <v>2243</v>
      </c>
      <c r="F40" s="22" t="s">
        <v>53</v>
      </c>
      <c r="G40" s="22" t="s">
        <v>2244</v>
      </c>
      <c r="H40" s="22"/>
      <c r="I40" s="22" t="s">
        <v>2246</v>
      </c>
      <c r="J40" s="22" t="s">
        <v>53</v>
      </c>
      <c r="K40" s="23">
        <v>289</v>
      </c>
      <c r="L40" s="22">
        <v>236</v>
      </c>
      <c r="M40" s="22" t="s">
        <v>2244</v>
      </c>
      <c r="N40" s="22" t="s">
        <v>3081</v>
      </c>
      <c r="O40" s="22" t="s">
        <v>2577</v>
      </c>
      <c r="P40" s="22" t="s">
        <v>3052</v>
      </c>
      <c r="Q40" s="22" t="s">
        <v>2244</v>
      </c>
      <c r="R40" s="22" t="e">
        <v>#REF!</v>
      </c>
      <c r="S40" s="22" t="s">
        <v>3052</v>
      </c>
      <c r="T40" s="22" t="s">
        <v>1913</v>
      </c>
      <c r="U40" s="22" t="s">
        <v>1913</v>
      </c>
      <c r="V40" s="25" t="s">
        <v>1913</v>
      </c>
      <c r="W40" s="25" t="s">
        <v>3052</v>
      </c>
      <c r="X40" s="22" t="s">
        <v>3052</v>
      </c>
      <c r="Y40" s="22" t="s">
        <v>3052</v>
      </c>
      <c r="Z40" s="22" t="s">
        <v>3052</v>
      </c>
      <c r="AA40" s="24" t="s">
        <v>3086</v>
      </c>
      <c r="AB40" s="22" t="s">
        <v>1913</v>
      </c>
      <c r="AC40" s="22" t="s">
        <v>3052</v>
      </c>
      <c r="AD40" s="22" t="s">
        <v>1913</v>
      </c>
      <c r="AE40" s="22" t="s">
        <v>3052</v>
      </c>
      <c r="AF40" s="22" t="s">
        <v>1913</v>
      </c>
      <c r="AG40" s="22" t="s">
        <v>1913</v>
      </c>
      <c r="AH40" s="22" t="s">
        <v>1913</v>
      </c>
      <c r="AI40" s="22" t="s">
        <v>1913</v>
      </c>
      <c r="AJ40" s="22">
        <v>126</v>
      </c>
      <c r="AK40" s="26" t="s">
        <v>53</v>
      </c>
      <c r="AL40" s="27">
        <v>310</v>
      </c>
      <c r="AM40" s="27" t="b">
        <v>1</v>
      </c>
      <c r="AN40" s="27" t="s">
        <v>53</v>
      </c>
      <c r="AO40" s="27" t="b">
        <v>1</v>
      </c>
      <c r="AP40" s="47" t="s">
        <v>3401</v>
      </c>
      <c r="AQ40" s="47" t="b">
        <v>0</v>
      </c>
      <c r="AR40" s="33" t="s">
        <v>2577</v>
      </c>
      <c r="AS40" s="47">
        <v>0</v>
      </c>
      <c r="AT40" s="47" t="b">
        <f>OR(List1[[#This Row],[fragile2]]=1,List1[[#This Row],[Fragile]]="J")</f>
        <v>0</v>
      </c>
    </row>
    <row r="41" spans="1:46" s="27" customFormat="1" x14ac:dyDescent="0.25">
      <c r="A41" s="22">
        <v>485</v>
      </c>
      <c r="B41" s="22"/>
      <c r="C41" s="22" t="str">
        <f>List1[[#This Row],[Afkorting]]</f>
        <v>BER</v>
      </c>
      <c r="D41" s="22" t="s">
        <v>3005</v>
      </c>
      <c r="E41" s="22" t="s">
        <v>3006</v>
      </c>
      <c r="F41" s="22" t="s">
        <v>3005</v>
      </c>
      <c r="G41" s="22" t="s">
        <v>3267</v>
      </c>
      <c r="H41" s="22"/>
      <c r="I41" s="22" t="s">
        <v>3008</v>
      </c>
      <c r="J41" s="22"/>
      <c r="K41" s="22"/>
      <c r="L41" s="22"/>
      <c r="M41" s="22" t="s">
        <v>3007</v>
      </c>
      <c r="N41" s="22"/>
      <c r="O41" s="22"/>
      <c r="P41" s="22" t="s">
        <v>1913</v>
      </c>
      <c r="Q41" s="22" t="e">
        <v>#N/A</v>
      </c>
      <c r="R41" s="22" t="e">
        <v>#REF!</v>
      </c>
      <c r="S41" s="22" t="s">
        <v>1913</v>
      </c>
      <c r="T41" s="22" t="s">
        <v>1913</v>
      </c>
      <c r="U41" s="22" t="s">
        <v>1913</v>
      </c>
      <c r="V41" s="22" t="s">
        <v>1913</v>
      </c>
      <c r="W41" s="22" t="s">
        <v>3052</v>
      </c>
      <c r="X41" s="22" t="s">
        <v>1913</v>
      </c>
      <c r="Y41" s="22" t="s">
        <v>1913</v>
      </c>
      <c r="Z41" s="22" t="s">
        <v>1913</v>
      </c>
      <c r="AA41" s="22" t="s">
        <v>1913</v>
      </c>
      <c r="AB41" s="22" t="s">
        <v>1913</v>
      </c>
      <c r="AC41" s="22" t="s">
        <v>1913</v>
      </c>
      <c r="AD41" s="22" t="s">
        <v>1913</v>
      </c>
      <c r="AE41" s="22" t="s">
        <v>1913</v>
      </c>
      <c r="AF41" s="22" t="s">
        <v>1913</v>
      </c>
      <c r="AG41" s="22" t="s">
        <v>1913</v>
      </c>
      <c r="AH41" s="22" t="s">
        <v>1913</v>
      </c>
      <c r="AI41" s="22" t="s">
        <v>1913</v>
      </c>
      <c r="AJ41" s="22"/>
      <c r="AK41" s="26" t="s">
        <v>3005</v>
      </c>
      <c r="AL41" s="27">
        <v>485</v>
      </c>
      <c r="AM41" s="27" t="b">
        <v>1</v>
      </c>
      <c r="AN41" s="27" t="s">
        <v>3005</v>
      </c>
      <c r="AO41" s="27" t="b">
        <v>0</v>
      </c>
      <c r="AP41" s="47" t="s">
        <v>3402</v>
      </c>
      <c r="AQ41" s="47" t="b">
        <v>0</v>
      </c>
      <c r="AR41" s="33">
        <v>0</v>
      </c>
      <c r="AS41" s="47">
        <v>0</v>
      </c>
      <c r="AT41" s="47" t="b">
        <f>OR(List1[[#This Row],[fragile2]]=1,List1[[#This Row],[Fragile]]="J")</f>
        <v>0</v>
      </c>
    </row>
    <row r="42" spans="1:46" x14ac:dyDescent="0.25">
      <c r="A42" s="22">
        <v>223</v>
      </c>
      <c r="B42" s="22">
        <v>630</v>
      </c>
      <c r="C42" s="22" t="str">
        <f>List1[[#This Row],[Afkorting]]</f>
        <v>BHU</v>
      </c>
      <c r="D42" s="22" t="s">
        <v>2166</v>
      </c>
      <c r="E42" s="22" t="s">
        <v>2166</v>
      </c>
      <c r="F42" s="22" t="s">
        <v>2165</v>
      </c>
      <c r="G42" s="22" t="s">
        <v>3208</v>
      </c>
      <c r="I42" s="22" t="s">
        <v>2169</v>
      </c>
      <c r="K42" s="23">
        <v>798</v>
      </c>
      <c r="L42" s="22">
        <v>630</v>
      </c>
      <c r="M42" s="22" t="s">
        <v>2167</v>
      </c>
      <c r="N42" s="22" t="s">
        <v>3188</v>
      </c>
      <c r="O42" s="22" t="s">
        <v>2577</v>
      </c>
      <c r="P42" s="22" t="s">
        <v>1913</v>
      </c>
      <c r="R42" s="22" t="e">
        <v>#REF!</v>
      </c>
      <c r="S42" s="22" t="s">
        <v>3052</v>
      </c>
      <c r="T42" s="22" t="s">
        <v>1913</v>
      </c>
      <c r="U42" s="22" t="s">
        <v>3052</v>
      </c>
      <c r="V42" s="25" t="s">
        <v>1913</v>
      </c>
      <c r="W42" s="25" t="s">
        <v>3052</v>
      </c>
      <c r="X42" s="22" t="s">
        <v>1913</v>
      </c>
      <c r="Y42" s="22" t="s">
        <v>3052</v>
      </c>
      <c r="Z42" s="22" t="s">
        <v>1913</v>
      </c>
      <c r="AA42" s="22" t="s">
        <v>1913</v>
      </c>
      <c r="AB42" s="22" t="s">
        <v>1913</v>
      </c>
      <c r="AC42" s="22" t="s">
        <v>1913</v>
      </c>
      <c r="AD42" s="22" t="s">
        <v>1913</v>
      </c>
      <c r="AE42" s="22" t="s">
        <v>1913</v>
      </c>
      <c r="AF42" s="22" t="s">
        <v>1913</v>
      </c>
      <c r="AG42" s="22" t="s">
        <v>3052</v>
      </c>
      <c r="AH42" s="22" t="s">
        <v>1913</v>
      </c>
      <c r="AI42" s="22" t="s">
        <v>1913</v>
      </c>
      <c r="AJ42" s="22">
        <v>244</v>
      </c>
      <c r="AK42" s="26" t="s">
        <v>2166</v>
      </c>
      <c r="AL42" s="27">
        <v>223</v>
      </c>
      <c r="AM42" s="27" t="b">
        <v>1</v>
      </c>
      <c r="AN42" s="27" t="s">
        <v>2166</v>
      </c>
      <c r="AO42" s="27" t="b">
        <v>0</v>
      </c>
      <c r="AP42" s="47" t="s">
        <v>3055</v>
      </c>
      <c r="AQ42" s="47" t="b">
        <v>0</v>
      </c>
      <c r="AR42" s="33" t="s">
        <v>2577</v>
      </c>
      <c r="AS42" s="47">
        <v>0</v>
      </c>
      <c r="AT42" s="47" t="b">
        <f>OR(List1[[#This Row],[fragile2]]=1,List1[[#This Row],[Fragile]]="J")</f>
        <v>0</v>
      </c>
    </row>
    <row r="43" spans="1:46" x14ac:dyDescent="0.25">
      <c r="A43" s="22">
        <v>512</v>
      </c>
      <c r="B43" s="22">
        <v>428</v>
      </c>
      <c r="C43" s="22" t="str">
        <f>List1[[#This Row],[Afkorting]]</f>
        <v>BOL</v>
      </c>
      <c r="D43" s="22" t="s">
        <v>145</v>
      </c>
      <c r="E43" s="22" t="s">
        <v>54</v>
      </c>
      <c r="F43" s="22" t="s">
        <v>145</v>
      </c>
      <c r="G43" s="22" t="s">
        <v>2417</v>
      </c>
      <c r="I43" s="22" t="s">
        <v>2419</v>
      </c>
      <c r="J43" s="22" t="s">
        <v>145</v>
      </c>
      <c r="K43" s="23">
        <v>498</v>
      </c>
      <c r="L43" s="22">
        <v>428</v>
      </c>
      <c r="M43" s="22" t="s">
        <v>2417</v>
      </c>
      <c r="N43" s="22" t="s">
        <v>3147</v>
      </c>
      <c r="O43" s="22" t="s">
        <v>3055</v>
      </c>
      <c r="P43" s="22" t="s">
        <v>3052</v>
      </c>
      <c r="Q43" s="24" t="s">
        <v>3071</v>
      </c>
      <c r="R43" s="24" t="e">
        <v>#REF!</v>
      </c>
      <c r="S43" s="22" t="s">
        <v>1913</v>
      </c>
      <c r="T43" s="22" t="s">
        <v>1913</v>
      </c>
      <c r="U43" s="22" t="s">
        <v>3052</v>
      </c>
      <c r="V43" s="25" t="s">
        <v>1913</v>
      </c>
      <c r="W43" s="25" t="s">
        <v>3052</v>
      </c>
      <c r="X43" s="22" t="s">
        <v>1913</v>
      </c>
      <c r="Y43" s="22" t="s">
        <v>3052</v>
      </c>
      <c r="Z43" s="22" t="s">
        <v>3052</v>
      </c>
      <c r="AA43" s="22" t="s">
        <v>1913</v>
      </c>
      <c r="AB43" s="22" t="s">
        <v>1913</v>
      </c>
      <c r="AC43" s="22" t="s">
        <v>1913</v>
      </c>
      <c r="AD43" s="22" t="s">
        <v>1913</v>
      </c>
      <c r="AE43" s="22" t="s">
        <v>1913</v>
      </c>
      <c r="AF43" s="22" t="s">
        <v>3052</v>
      </c>
      <c r="AG43" s="22" t="s">
        <v>1913</v>
      </c>
      <c r="AH43" s="22" t="s">
        <v>1913</v>
      </c>
      <c r="AI43" s="22" t="s">
        <v>1913</v>
      </c>
      <c r="AJ43" s="22">
        <v>210</v>
      </c>
      <c r="AK43" s="26" t="s">
        <v>145</v>
      </c>
      <c r="AL43" s="27">
        <v>512</v>
      </c>
      <c r="AM43" s="27" t="b">
        <v>1</v>
      </c>
      <c r="AN43" s="27" t="s">
        <v>145</v>
      </c>
      <c r="AO43" s="27" t="b">
        <v>1</v>
      </c>
      <c r="AP43" s="47" t="s">
        <v>3055</v>
      </c>
      <c r="AQ43" s="47" t="b">
        <v>1</v>
      </c>
      <c r="AR43" s="33" t="s">
        <v>3055</v>
      </c>
      <c r="AS43" s="47">
        <v>0</v>
      </c>
      <c r="AT43" s="47" t="b">
        <f>OR(List1[[#This Row],[fragile2]]=1,List1[[#This Row],[Fragile]]="J")</f>
        <v>0</v>
      </c>
    </row>
    <row r="44" spans="1:46" x14ac:dyDescent="0.25">
      <c r="A44" s="22">
        <v>135</v>
      </c>
      <c r="B44" s="22">
        <v>64</v>
      </c>
      <c r="C44" s="22" t="str">
        <f>List1[[#This Row],[Afkorting]]</f>
        <v>BOS</v>
      </c>
      <c r="D44" s="22" t="s">
        <v>2486</v>
      </c>
      <c r="E44" s="22" t="s">
        <v>2485</v>
      </c>
      <c r="F44" s="22" t="s">
        <v>2484</v>
      </c>
      <c r="G44" s="22" t="s">
        <v>185</v>
      </c>
      <c r="I44" s="22" t="s">
        <v>2489</v>
      </c>
      <c r="K44" s="23">
        <v>89</v>
      </c>
      <c r="L44" s="22">
        <v>64</v>
      </c>
      <c r="M44" s="22" t="s">
        <v>2487</v>
      </c>
      <c r="N44" s="22" t="s">
        <v>3049</v>
      </c>
      <c r="O44" s="22" t="s">
        <v>3050</v>
      </c>
      <c r="P44" s="22" t="s">
        <v>1913</v>
      </c>
      <c r="R44" s="24" t="s">
        <v>3051</v>
      </c>
      <c r="S44" s="22" t="s">
        <v>1913</v>
      </c>
      <c r="T44" s="22" t="s">
        <v>1913</v>
      </c>
      <c r="U44" s="22" t="s">
        <v>1913</v>
      </c>
      <c r="V44" s="25" t="s">
        <v>3052</v>
      </c>
      <c r="W44" s="25" t="s">
        <v>3052</v>
      </c>
      <c r="X44" s="22" t="s">
        <v>1913</v>
      </c>
      <c r="Y44" s="22" t="s">
        <v>3052</v>
      </c>
      <c r="Z44" s="22" t="s">
        <v>1913</v>
      </c>
      <c r="AA44" s="22" t="s">
        <v>1913</v>
      </c>
      <c r="AB44" s="22" t="s">
        <v>1913</v>
      </c>
      <c r="AC44" s="22" t="s">
        <v>1913</v>
      </c>
      <c r="AD44" s="22" t="s">
        <v>1913</v>
      </c>
      <c r="AE44" s="22" t="s">
        <v>1913</v>
      </c>
      <c r="AF44" s="22" t="s">
        <v>1913</v>
      </c>
      <c r="AG44" s="22" t="s">
        <v>1913</v>
      </c>
      <c r="AH44" s="22" t="s">
        <v>1913</v>
      </c>
      <c r="AI44" s="22" t="s">
        <v>3052</v>
      </c>
      <c r="AJ44" s="22">
        <v>103</v>
      </c>
      <c r="AK44" s="26" t="s">
        <v>2486</v>
      </c>
      <c r="AL44" s="27">
        <v>135</v>
      </c>
      <c r="AM44" s="27" t="b">
        <v>1</v>
      </c>
      <c r="AN44" s="27" t="s">
        <v>2486</v>
      </c>
      <c r="AO44" s="27" t="b">
        <v>0</v>
      </c>
      <c r="AP44" s="47" t="s">
        <v>3050</v>
      </c>
      <c r="AQ44" s="47" t="b">
        <v>1</v>
      </c>
      <c r="AR44" s="33" t="s">
        <v>3055</v>
      </c>
      <c r="AS44" s="47">
        <v>0</v>
      </c>
      <c r="AT44" s="47" t="b">
        <f>OR(List1[[#This Row],[fragile2]]=1,List1[[#This Row],[Fragile]]="J")</f>
        <v>1</v>
      </c>
    </row>
    <row r="45" spans="1:46" x14ac:dyDescent="0.25">
      <c r="A45" s="22">
        <v>302</v>
      </c>
      <c r="B45" s="22">
        <v>227</v>
      </c>
      <c r="C45" s="22" t="str">
        <f>List1[[#This Row],[Afkorting]]</f>
        <v>BOT</v>
      </c>
      <c r="D45" s="22" t="s">
        <v>2219</v>
      </c>
      <c r="E45" s="22" t="s">
        <v>2219</v>
      </c>
      <c r="F45" s="22" t="s">
        <v>2219</v>
      </c>
      <c r="G45" s="22" t="s">
        <v>3083</v>
      </c>
      <c r="I45" s="22" t="s">
        <v>2222</v>
      </c>
      <c r="K45" s="23">
        <v>289</v>
      </c>
      <c r="L45" s="22">
        <v>227</v>
      </c>
      <c r="M45" s="22" t="s">
        <v>2220</v>
      </c>
      <c r="N45" s="22" t="s">
        <v>3081</v>
      </c>
      <c r="O45" s="22" t="s">
        <v>3050</v>
      </c>
      <c r="P45" s="22" t="s">
        <v>1913</v>
      </c>
      <c r="R45" s="22" t="e">
        <v>#REF!</v>
      </c>
      <c r="S45" s="22" t="s">
        <v>1913</v>
      </c>
      <c r="T45" s="22" t="s">
        <v>1913</v>
      </c>
      <c r="U45" s="22" t="s">
        <v>3052</v>
      </c>
      <c r="V45" s="25" t="s">
        <v>1913</v>
      </c>
      <c r="W45" s="25" t="s">
        <v>3052</v>
      </c>
      <c r="X45" s="22" t="s">
        <v>3052</v>
      </c>
      <c r="Y45" s="22" t="s">
        <v>3052</v>
      </c>
      <c r="Z45" s="22" t="s">
        <v>1913</v>
      </c>
      <c r="AA45" s="22" t="s">
        <v>1913</v>
      </c>
      <c r="AB45" s="22" t="s">
        <v>1913</v>
      </c>
      <c r="AC45" s="22" t="s">
        <v>3052</v>
      </c>
      <c r="AD45" s="22" t="s">
        <v>1913</v>
      </c>
      <c r="AE45" s="22" t="s">
        <v>3052</v>
      </c>
      <c r="AF45" s="22" t="s">
        <v>1913</v>
      </c>
      <c r="AG45" s="22" t="s">
        <v>1913</v>
      </c>
      <c r="AH45" s="22" t="s">
        <v>1913</v>
      </c>
      <c r="AI45" s="22" t="s">
        <v>1913</v>
      </c>
      <c r="AJ45" s="22">
        <v>127</v>
      </c>
      <c r="AK45" s="26" t="s">
        <v>2219</v>
      </c>
      <c r="AL45" s="27">
        <v>302</v>
      </c>
      <c r="AM45" s="27" t="b">
        <v>1</v>
      </c>
      <c r="AN45" s="27" t="s">
        <v>2219</v>
      </c>
      <c r="AO45" s="27" t="b">
        <v>0</v>
      </c>
      <c r="AP45" s="47" t="s">
        <v>3050</v>
      </c>
      <c r="AQ45" s="47" t="b">
        <v>1</v>
      </c>
      <c r="AR45" s="33" t="s">
        <v>3050</v>
      </c>
      <c r="AS45" s="47">
        <v>0</v>
      </c>
      <c r="AT45" s="47" t="b">
        <f>OR(List1[[#This Row],[fragile2]]=1,List1[[#This Row],[Fragile]]="J")</f>
        <v>0</v>
      </c>
    </row>
    <row r="46" spans="1:46" x14ac:dyDescent="0.25">
      <c r="A46" s="22">
        <v>513</v>
      </c>
      <c r="B46" s="22">
        <v>431</v>
      </c>
      <c r="C46" s="22" t="str">
        <f>List1[[#This Row],[Afkorting]]</f>
        <v>BRA</v>
      </c>
      <c r="D46" s="22" t="s">
        <v>2421</v>
      </c>
      <c r="E46" s="22" t="s">
        <v>2420</v>
      </c>
      <c r="F46" s="22" t="s">
        <v>146</v>
      </c>
      <c r="G46" s="22" t="s">
        <v>2422</v>
      </c>
      <c r="I46" s="22" t="s">
        <v>2424</v>
      </c>
      <c r="J46" s="22" t="s">
        <v>2421</v>
      </c>
      <c r="K46" s="23">
        <v>498</v>
      </c>
      <c r="L46" s="22">
        <v>431</v>
      </c>
      <c r="M46" s="22" t="s">
        <v>2422</v>
      </c>
      <c r="N46" s="22" t="s">
        <v>3147</v>
      </c>
      <c r="O46" s="22" t="s">
        <v>3050</v>
      </c>
      <c r="P46" s="22" t="s">
        <v>1913</v>
      </c>
      <c r="R46" s="22" t="e">
        <v>#REF!</v>
      </c>
      <c r="S46" s="22" t="s">
        <v>1913</v>
      </c>
      <c r="T46" s="22" t="s">
        <v>1913</v>
      </c>
      <c r="U46" s="22" t="s">
        <v>1913</v>
      </c>
      <c r="V46" s="25" t="s">
        <v>1913</v>
      </c>
      <c r="W46" s="25" t="s">
        <v>3052</v>
      </c>
      <c r="X46" s="22" t="s">
        <v>1913</v>
      </c>
      <c r="Y46" s="22" t="s">
        <v>3052</v>
      </c>
      <c r="Z46" s="22" t="s">
        <v>1913</v>
      </c>
      <c r="AA46" s="22" t="s">
        <v>1913</v>
      </c>
      <c r="AB46" s="22" t="s">
        <v>1913</v>
      </c>
      <c r="AC46" s="22" t="s">
        <v>1913</v>
      </c>
      <c r="AD46" s="22" t="s">
        <v>1913</v>
      </c>
      <c r="AE46" s="22" t="s">
        <v>1913</v>
      </c>
      <c r="AF46" s="22" t="s">
        <v>3052</v>
      </c>
      <c r="AG46" s="22" t="s">
        <v>1913</v>
      </c>
      <c r="AH46" s="22" t="s">
        <v>1913</v>
      </c>
      <c r="AI46" s="22" t="s">
        <v>1913</v>
      </c>
      <c r="AJ46" s="22">
        <v>211</v>
      </c>
      <c r="AK46" s="26" t="s">
        <v>2421</v>
      </c>
      <c r="AL46" s="27">
        <v>513</v>
      </c>
      <c r="AM46" s="27" t="b">
        <v>1</v>
      </c>
      <c r="AN46" s="27" t="s">
        <v>2421</v>
      </c>
      <c r="AO46" s="27" t="b">
        <v>1</v>
      </c>
      <c r="AP46" s="47" t="s">
        <v>3050</v>
      </c>
      <c r="AQ46" s="47" t="b">
        <v>1</v>
      </c>
      <c r="AR46" s="33" t="s">
        <v>3050</v>
      </c>
      <c r="AS46" s="47">
        <v>0</v>
      </c>
      <c r="AT46" s="47" t="b">
        <f>OR(List1[[#This Row],[fragile2]]=1,List1[[#This Row],[Fragile]]="J")</f>
        <v>0</v>
      </c>
    </row>
    <row r="47" spans="1:46" x14ac:dyDescent="0.25">
      <c r="A47" s="22">
        <v>224</v>
      </c>
      <c r="C47" s="22" t="str">
        <f>List1[[#This Row],[Afkorting]]</f>
        <v>BRU</v>
      </c>
      <c r="D47" s="22" t="s">
        <v>2172</v>
      </c>
      <c r="E47" s="22" t="s">
        <v>2172</v>
      </c>
      <c r="F47" s="22" t="s">
        <v>2172</v>
      </c>
      <c r="G47" s="22" t="s">
        <v>3268</v>
      </c>
      <c r="M47" s="22" t="s">
        <v>2173</v>
      </c>
      <c r="P47" s="22" t="s">
        <v>1913</v>
      </c>
      <c r="Q47" s="22" t="e">
        <v>#N/A</v>
      </c>
      <c r="R47" s="22" t="e">
        <v>#REF!</v>
      </c>
      <c r="S47" s="22" t="s">
        <v>1913</v>
      </c>
      <c r="T47" s="22" t="s">
        <v>1913</v>
      </c>
      <c r="U47" s="22" t="s">
        <v>1913</v>
      </c>
      <c r="V47" s="22" t="s">
        <v>1913</v>
      </c>
      <c r="W47" s="22" t="s">
        <v>3052</v>
      </c>
      <c r="X47" s="22" t="s">
        <v>1913</v>
      </c>
      <c r="Y47" s="22" t="s">
        <v>1913</v>
      </c>
      <c r="Z47" s="22" t="s">
        <v>1913</v>
      </c>
      <c r="AA47" s="22" t="s">
        <v>1913</v>
      </c>
      <c r="AB47" s="22" t="s">
        <v>1913</v>
      </c>
      <c r="AC47" s="22" t="s">
        <v>1913</v>
      </c>
      <c r="AD47" s="22" t="s">
        <v>1913</v>
      </c>
      <c r="AE47" s="22" t="s">
        <v>1913</v>
      </c>
      <c r="AF47" s="22" t="s">
        <v>1913</v>
      </c>
      <c r="AG47" s="22" t="s">
        <v>1913</v>
      </c>
      <c r="AH47" s="22" t="s">
        <v>1913</v>
      </c>
      <c r="AI47" s="22" t="s">
        <v>1913</v>
      </c>
      <c r="AK47" s="26" t="s">
        <v>2172</v>
      </c>
      <c r="AL47" s="27">
        <v>224</v>
      </c>
      <c r="AM47" s="27" t="b">
        <v>1</v>
      </c>
      <c r="AN47" s="27" t="s">
        <v>2172</v>
      </c>
      <c r="AO47" s="27" t="b">
        <v>0</v>
      </c>
      <c r="AP47" s="47" t="s">
        <v>3402</v>
      </c>
      <c r="AQ47" s="47" t="b">
        <v>0</v>
      </c>
      <c r="AR47" s="33">
        <v>0</v>
      </c>
      <c r="AS47" s="47">
        <v>0</v>
      </c>
      <c r="AT47" s="47" t="b">
        <f>OR(List1[[#This Row],[fragile2]]=1,List1[[#This Row],[Fragile]]="J")</f>
        <v>0</v>
      </c>
    </row>
    <row r="48" spans="1:46" x14ac:dyDescent="0.25">
      <c r="A48" s="22">
        <v>106</v>
      </c>
      <c r="C48" s="22" t="str">
        <f>List1[[#This Row],[Afkorting]]</f>
        <v>BUL</v>
      </c>
      <c r="D48" s="22" t="s">
        <v>2055</v>
      </c>
      <c r="E48" s="22" t="s">
        <v>2054</v>
      </c>
      <c r="F48" s="22" t="s">
        <v>2053</v>
      </c>
      <c r="G48" s="22" t="s">
        <v>3269</v>
      </c>
      <c r="I48" s="22" t="s">
        <v>2058</v>
      </c>
      <c r="L48" s="22">
        <v>72</v>
      </c>
      <c r="M48" s="22" t="s">
        <v>2056</v>
      </c>
      <c r="P48" s="22" t="s">
        <v>1913</v>
      </c>
      <c r="Q48" s="22" t="e">
        <v>#N/A</v>
      </c>
      <c r="R48" s="22" t="e">
        <v>#REF!</v>
      </c>
      <c r="S48" s="22" t="s">
        <v>1913</v>
      </c>
      <c r="T48" s="22" t="s">
        <v>1913</v>
      </c>
      <c r="U48" s="22" t="s">
        <v>1913</v>
      </c>
      <c r="V48" s="22" t="s">
        <v>1913</v>
      </c>
      <c r="W48" s="22" t="s">
        <v>3052</v>
      </c>
      <c r="X48" s="22" t="s">
        <v>1913</v>
      </c>
      <c r="Y48" s="22" t="s">
        <v>1913</v>
      </c>
      <c r="Z48" s="22" t="s">
        <v>1913</v>
      </c>
      <c r="AA48" s="22" t="s">
        <v>1913</v>
      </c>
      <c r="AB48" s="22" t="s">
        <v>1913</v>
      </c>
      <c r="AC48" s="22" t="s">
        <v>1913</v>
      </c>
      <c r="AD48" s="22" t="s">
        <v>1913</v>
      </c>
      <c r="AE48" s="22" t="s">
        <v>1913</v>
      </c>
      <c r="AF48" s="22" t="s">
        <v>1913</v>
      </c>
      <c r="AG48" s="22" t="s">
        <v>1913</v>
      </c>
      <c r="AH48" s="22" t="s">
        <v>1913</v>
      </c>
      <c r="AI48" s="22" t="s">
        <v>1913</v>
      </c>
      <c r="AK48" s="26" t="s">
        <v>2055</v>
      </c>
      <c r="AL48" s="27">
        <v>106</v>
      </c>
      <c r="AM48" s="27" t="b">
        <v>1</v>
      </c>
      <c r="AN48" s="27" t="s">
        <v>2055</v>
      </c>
      <c r="AO48" s="27" t="b">
        <v>0</v>
      </c>
      <c r="AP48" s="47" t="s">
        <v>3050</v>
      </c>
      <c r="AQ48" s="47" t="b">
        <v>0</v>
      </c>
      <c r="AR48" s="33">
        <v>0</v>
      </c>
      <c r="AS48" s="47">
        <v>0</v>
      </c>
      <c r="AT48" s="47" t="b">
        <f>OR(List1[[#This Row],[fragile2]]=1,List1[[#This Row],[Fragile]]="J")</f>
        <v>0</v>
      </c>
    </row>
    <row r="49" spans="1:46" x14ac:dyDescent="0.25">
      <c r="A49" s="22">
        <v>316</v>
      </c>
      <c r="B49" s="22">
        <v>287</v>
      </c>
      <c r="C49" s="22" t="str">
        <f>List1[[#This Row],[Afkorting]]</f>
        <v>BKF</v>
      </c>
      <c r="D49" s="22" t="s">
        <v>56</v>
      </c>
      <c r="E49" s="22" t="s">
        <v>56</v>
      </c>
      <c r="F49" s="22" t="s">
        <v>56</v>
      </c>
      <c r="G49" s="22" t="s">
        <v>3118</v>
      </c>
      <c r="I49" s="22" t="s">
        <v>2261</v>
      </c>
      <c r="J49" s="22" t="s">
        <v>56</v>
      </c>
      <c r="K49" s="23">
        <v>289</v>
      </c>
      <c r="L49" s="22">
        <v>287</v>
      </c>
      <c r="M49" s="22" t="s">
        <v>2259</v>
      </c>
      <c r="N49" s="22" t="s">
        <v>3081</v>
      </c>
      <c r="O49" s="22" t="s">
        <v>2577</v>
      </c>
      <c r="P49" s="22" t="s">
        <v>1913</v>
      </c>
      <c r="Q49" s="22" t="s">
        <v>3118</v>
      </c>
      <c r="R49" s="22" t="e">
        <v>#REF!</v>
      </c>
      <c r="S49" s="22" t="s">
        <v>3052</v>
      </c>
      <c r="T49" s="22" t="s">
        <v>1913</v>
      </c>
      <c r="U49" s="22" t="s">
        <v>3052</v>
      </c>
      <c r="V49" s="25" t="s">
        <v>3052</v>
      </c>
      <c r="W49" s="25" t="s">
        <v>3052</v>
      </c>
      <c r="X49" s="22" t="s">
        <v>3052</v>
      </c>
      <c r="Y49" s="22" t="s">
        <v>3052</v>
      </c>
      <c r="Z49" s="22" t="s">
        <v>3052</v>
      </c>
      <c r="AA49" s="24" t="s">
        <v>3086</v>
      </c>
      <c r="AB49" s="22" t="s">
        <v>1913</v>
      </c>
      <c r="AC49" s="22" t="s">
        <v>3052</v>
      </c>
      <c r="AD49" s="22" t="s">
        <v>1913</v>
      </c>
      <c r="AE49" s="22" t="s">
        <v>3052</v>
      </c>
      <c r="AF49" s="22" t="s">
        <v>1913</v>
      </c>
      <c r="AG49" s="22" t="s">
        <v>1913</v>
      </c>
      <c r="AH49" s="22" t="s">
        <v>1913</v>
      </c>
      <c r="AI49" s="22" t="s">
        <v>1913</v>
      </c>
      <c r="AJ49" s="22">
        <v>128</v>
      </c>
      <c r="AK49" s="26" t="s">
        <v>56</v>
      </c>
      <c r="AL49" s="27">
        <v>316</v>
      </c>
      <c r="AM49" s="27" t="b">
        <v>1</v>
      </c>
      <c r="AN49" s="27" t="s">
        <v>56</v>
      </c>
      <c r="AO49" s="27" t="b">
        <v>0</v>
      </c>
      <c r="AP49" s="47" t="s">
        <v>3401</v>
      </c>
      <c r="AQ49" s="47" t="b">
        <v>0</v>
      </c>
      <c r="AR49" s="33" t="s">
        <v>2577</v>
      </c>
      <c r="AS49" s="47">
        <v>0</v>
      </c>
      <c r="AT49" s="47" t="b">
        <f>OR(List1[[#This Row],[fragile2]]=1,List1[[#This Row],[Fragile]]="J")</f>
        <v>1</v>
      </c>
    </row>
    <row r="50" spans="1:46" x14ac:dyDescent="0.25">
      <c r="A50" s="22">
        <v>303</v>
      </c>
      <c r="B50" s="22">
        <v>228</v>
      </c>
      <c r="C50" s="22" t="str">
        <f>List1[[#This Row],[Afkorting]]</f>
        <v>BDI</v>
      </c>
      <c r="D50" s="22" t="s">
        <v>57</v>
      </c>
      <c r="E50" s="22" t="s">
        <v>57</v>
      </c>
      <c r="F50" s="22" t="s">
        <v>57</v>
      </c>
      <c r="G50" s="22" t="s">
        <v>2223</v>
      </c>
      <c r="I50" s="22" t="s">
        <v>2225</v>
      </c>
      <c r="J50" s="22" t="s">
        <v>57</v>
      </c>
      <c r="K50" s="23">
        <v>289</v>
      </c>
      <c r="L50" s="22">
        <v>228</v>
      </c>
      <c r="M50" s="22" t="s">
        <v>2223</v>
      </c>
      <c r="N50" s="22" t="s">
        <v>3081</v>
      </c>
      <c r="O50" s="22" t="s">
        <v>2577</v>
      </c>
      <c r="P50" s="22" t="s">
        <v>3052</v>
      </c>
      <c r="Q50" s="22" t="s">
        <v>2223</v>
      </c>
      <c r="R50" s="22" t="e">
        <v>#REF!</v>
      </c>
      <c r="S50" s="22" t="s">
        <v>3052</v>
      </c>
      <c r="T50" s="22" t="s">
        <v>1913</v>
      </c>
      <c r="U50" s="22" t="s">
        <v>3052</v>
      </c>
      <c r="V50" s="25" t="s">
        <v>3052</v>
      </c>
      <c r="W50" s="25" t="s">
        <v>3052</v>
      </c>
      <c r="X50" s="22" t="s">
        <v>3052</v>
      </c>
      <c r="Y50" s="22" t="s">
        <v>3052</v>
      </c>
      <c r="Z50" s="22" t="s">
        <v>3052</v>
      </c>
      <c r="AA50" s="22" t="s">
        <v>1913</v>
      </c>
      <c r="AB50" s="22" t="s">
        <v>1913</v>
      </c>
      <c r="AC50" s="22" t="s">
        <v>3052</v>
      </c>
      <c r="AD50" s="22" t="s">
        <v>1913</v>
      </c>
      <c r="AE50" s="22" t="s">
        <v>3052</v>
      </c>
      <c r="AF50" s="22" t="s">
        <v>1913</v>
      </c>
      <c r="AG50" s="22" t="s">
        <v>1913</v>
      </c>
      <c r="AH50" s="22" t="s">
        <v>1913</v>
      </c>
      <c r="AI50" s="22" t="s">
        <v>1913</v>
      </c>
      <c r="AJ50" s="22">
        <v>129</v>
      </c>
      <c r="AK50" s="26" t="s">
        <v>57</v>
      </c>
      <c r="AL50" s="27">
        <v>303</v>
      </c>
      <c r="AM50" s="27" t="b">
        <v>1</v>
      </c>
      <c r="AN50" s="27" t="s">
        <v>57</v>
      </c>
      <c r="AO50" s="27" t="b">
        <v>1</v>
      </c>
      <c r="AP50" s="47" t="s">
        <v>3401</v>
      </c>
      <c r="AQ50" s="47" t="b">
        <v>0</v>
      </c>
      <c r="AR50" s="33" t="s">
        <v>2577</v>
      </c>
      <c r="AS50" s="47">
        <v>1</v>
      </c>
      <c r="AT50" s="47" t="b">
        <f>OR(List1[[#This Row],[fragile2]]=1,List1[[#This Row],[Fragile]]="J")</f>
        <v>1</v>
      </c>
    </row>
    <row r="51" spans="1:46" x14ac:dyDescent="0.25">
      <c r="A51" s="22">
        <v>202</v>
      </c>
      <c r="B51" s="22">
        <v>728</v>
      </c>
      <c r="C51" s="22" t="str">
        <f>List1[[#This Row],[Afkorting]]</f>
        <v>KAM</v>
      </c>
      <c r="D51" s="22" t="s">
        <v>2490</v>
      </c>
      <c r="E51" s="22" t="s">
        <v>58</v>
      </c>
      <c r="F51" s="22" t="s">
        <v>147</v>
      </c>
      <c r="G51" s="22" t="s">
        <v>3224</v>
      </c>
      <c r="I51" s="22" t="s">
        <v>2493</v>
      </c>
      <c r="J51" s="22" t="s">
        <v>2490</v>
      </c>
      <c r="K51" s="23">
        <v>798</v>
      </c>
      <c r="L51" s="22">
        <v>728</v>
      </c>
      <c r="M51" s="22" t="s">
        <v>2491</v>
      </c>
      <c r="N51" s="22" t="s">
        <v>3188</v>
      </c>
      <c r="O51" s="22" t="s">
        <v>2577</v>
      </c>
      <c r="P51" s="22" t="s">
        <v>1913</v>
      </c>
      <c r="R51" s="22" t="e">
        <v>#REF!</v>
      </c>
      <c r="S51" s="22" t="s">
        <v>3052</v>
      </c>
      <c r="T51" s="22" t="s">
        <v>1913</v>
      </c>
      <c r="U51" s="22" t="s">
        <v>1913</v>
      </c>
      <c r="V51" s="22" t="s">
        <v>1913</v>
      </c>
      <c r="W51" s="22" t="s">
        <v>3052</v>
      </c>
      <c r="X51" s="22" t="s">
        <v>1913</v>
      </c>
      <c r="Y51" s="22" t="s">
        <v>3052</v>
      </c>
      <c r="Z51" s="22" t="s">
        <v>1913</v>
      </c>
      <c r="AA51" s="22" t="s">
        <v>1913</v>
      </c>
      <c r="AB51" s="22" t="s">
        <v>1913</v>
      </c>
      <c r="AC51" s="22" t="s">
        <v>1913</v>
      </c>
      <c r="AD51" s="22" t="s">
        <v>1913</v>
      </c>
      <c r="AE51" s="22" t="s">
        <v>1913</v>
      </c>
      <c r="AF51" s="22" t="s">
        <v>1913</v>
      </c>
      <c r="AG51" s="22" t="s">
        <v>3052</v>
      </c>
      <c r="AH51" s="22" t="s">
        <v>1913</v>
      </c>
      <c r="AI51" s="22" t="s">
        <v>1913</v>
      </c>
      <c r="AJ51" s="22">
        <v>262</v>
      </c>
      <c r="AK51" s="26" t="s">
        <v>2490</v>
      </c>
      <c r="AL51" s="27">
        <v>202</v>
      </c>
      <c r="AM51" s="27" t="b">
        <v>1</v>
      </c>
      <c r="AN51" s="27" t="s">
        <v>2490</v>
      </c>
      <c r="AO51" s="27" t="b">
        <v>0</v>
      </c>
      <c r="AP51" s="47" t="s">
        <v>3055</v>
      </c>
      <c r="AQ51" s="47" t="b">
        <v>0</v>
      </c>
      <c r="AR51" s="33" t="s">
        <v>2577</v>
      </c>
      <c r="AS51" s="47">
        <v>0</v>
      </c>
      <c r="AT51" s="47" t="b">
        <f>OR(List1[[#This Row],[fragile2]]=1,List1[[#This Row],[Fragile]]="J")</f>
        <v>0</v>
      </c>
    </row>
    <row r="52" spans="1:46" x14ac:dyDescent="0.25">
      <c r="A52" s="22">
        <v>304</v>
      </c>
      <c r="B52" s="22">
        <v>229</v>
      </c>
      <c r="C52" s="22" t="str">
        <f>List1[[#This Row],[Afkorting]]</f>
        <v>CAM</v>
      </c>
      <c r="D52" s="22" t="s">
        <v>2226</v>
      </c>
      <c r="E52" s="22" t="s">
        <v>59</v>
      </c>
      <c r="F52" s="22" t="s">
        <v>148</v>
      </c>
      <c r="G52" s="22" t="s">
        <v>3084</v>
      </c>
      <c r="I52" s="22" t="s">
        <v>2229</v>
      </c>
      <c r="J52" s="22" t="s">
        <v>2226</v>
      </c>
      <c r="K52" s="23">
        <v>289</v>
      </c>
      <c r="L52" s="22">
        <v>229</v>
      </c>
      <c r="M52" s="22" t="s">
        <v>2227</v>
      </c>
      <c r="N52" s="22" t="s">
        <v>3081</v>
      </c>
      <c r="O52" s="22" t="s">
        <v>3055</v>
      </c>
      <c r="P52" s="22" t="s">
        <v>1913</v>
      </c>
      <c r="R52" s="22" t="e">
        <v>#REF!</v>
      </c>
      <c r="S52" s="22" t="s">
        <v>1913</v>
      </c>
      <c r="T52" s="22" t="s">
        <v>1913</v>
      </c>
      <c r="U52" s="22" t="s">
        <v>1913</v>
      </c>
      <c r="V52" s="25" t="s">
        <v>3052</v>
      </c>
      <c r="W52" s="25" t="s">
        <v>3052</v>
      </c>
      <c r="X52" s="22" t="s">
        <v>3052</v>
      </c>
      <c r="Y52" s="22" t="s">
        <v>3052</v>
      </c>
      <c r="Z52" s="22" t="s">
        <v>3052</v>
      </c>
      <c r="AA52" s="22" t="s">
        <v>1913</v>
      </c>
      <c r="AB52" s="22" t="s">
        <v>1913</v>
      </c>
      <c r="AC52" s="22" t="s">
        <v>3052</v>
      </c>
      <c r="AD52" s="22" t="s">
        <v>1913</v>
      </c>
      <c r="AE52" s="22" t="s">
        <v>3052</v>
      </c>
      <c r="AF52" s="22" t="s">
        <v>1913</v>
      </c>
      <c r="AG52" s="22" t="s">
        <v>1913</v>
      </c>
      <c r="AH52" s="22" t="s">
        <v>1913</v>
      </c>
      <c r="AI52" s="22" t="s">
        <v>1913</v>
      </c>
      <c r="AJ52" s="22">
        <v>130</v>
      </c>
      <c r="AK52" s="26" t="s">
        <v>2226</v>
      </c>
      <c r="AL52" s="27">
        <v>304</v>
      </c>
      <c r="AM52" s="27" t="b">
        <v>1</v>
      </c>
      <c r="AN52" s="27" t="s">
        <v>2226</v>
      </c>
      <c r="AO52" s="27" t="b">
        <v>0</v>
      </c>
      <c r="AP52" s="47" t="s">
        <v>3055</v>
      </c>
      <c r="AQ52" s="47" t="b">
        <v>1</v>
      </c>
      <c r="AR52" s="33" t="s">
        <v>3055</v>
      </c>
      <c r="AS52" s="47">
        <v>0</v>
      </c>
      <c r="AT52" s="47" t="b">
        <f>OR(List1[[#This Row],[fragile2]]=1,List1[[#This Row],[Fragile]]="J")</f>
        <v>1</v>
      </c>
    </row>
    <row r="53" spans="1:46" x14ac:dyDescent="0.25">
      <c r="A53" s="22">
        <v>401</v>
      </c>
      <c r="C53" s="22" t="str">
        <f>List1[[#This Row],[Afkorting]]</f>
        <v>CAN</v>
      </c>
      <c r="D53" s="22" t="s">
        <v>2358</v>
      </c>
      <c r="E53" s="22" t="s">
        <v>2358</v>
      </c>
      <c r="F53" s="22" t="s">
        <v>2358</v>
      </c>
      <c r="G53" s="22" t="s">
        <v>2359</v>
      </c>
      <c r="I53" s="22" t="s">
        <v>2360</v>
      </c>
      <c r="M53" s="22" t="s">
        <v>2359</v>
      </c>
      <c r="Q53" s="22" t="e">
        <v>#N/A</v>
      </c>
      <c r="R53" s="22" t="e">
        <v>#REF!</v>
      </c>
      <c r="W53" s="22" t="s">
        <v>3052</v>
      </c>
      <c r="AK53" s="26" t="s">
        <v>2358</v>
      </c>
      <c r="AL53" s="27">
        <v>401</v>
      </c>
      <c r="AM53" s="27" t="b">
        <v>1</v>
      </c>
      <c r="AN53" s="27" t="s">
        <v>2358</v>
      </c>
      <c r="AO53" s="27" t="b">
        <v>1</v>
      </c>
      <c r="AP53" s="47" t="s">
        <v>3402</v>
      </c>
      <c r="AQ53" s="47" t="b">
        <v>0</v>
      </c>
      <c r="AR53" s="33">
        <v>0</v>
      </c>
      <c r="AS53" s="47">
        <v>0</v>
      </c>
      <c r="AT53" s="47" t="b">
        <f>OR(List1[[#This Row],[fragile2]]=1,List1[[#This Row],[Fragile]]="J")</f>
        <v>0</v>
      </c>
    </row>
    <row r="54" spans="1:46" x14ac:dyDescent="0.25">
      <c r="A54" s="22">
        <v>339</v>
      </c>
      <c r="B54" s="22">
        <v>230</v>
      </c>
      <c r="C54" s="22" t="str">
        <f>List1[[#This Row],[Afkorting]]</f>
        <v>CAP</v>
      </c>
      <c r="D54" s="22" t="s">
        <v>2298</v>
      </c>
      <c r="E54" s="22" t="s">
        <v>2297</v>
      </c>
      <c r="F54" s="22" t="s">
        <v>2296</v>
      </c>
      <c r="G54" s="22" t="s">
        <v>3085</v>
      </c>
      <c r="I54" s="22" t="s">
        <v>2301</v>
      </c>
      <c r="K54" s="23">
        <v>289</v>
      </c>
      <c r="L54" s="22">
        <v>230</v>
      </c>
      <c r="M54" s="22" t="s">
        <v>2299</v>
      </c>
      <c r="N54" s="22" t="s">
        <v>3081</v>
      </c>
      <c r="O54" s="22" t="s">
        <v>3055</v>
      </c>
      <c r="P54" s="22" t="s">
        <v>1913</v>
      </c>
      <c r="R54" s="22" t="e">
        <v>#REF!</v>
      </c>
      <c r="S54" s="22" t="s">
        <v>1913</v>
      </c>
      <c r="T54" s="22" t="s">
        <v>3052</v>
      </c>
      <c r="U54" s="22" t="s">
        <v>1913</v>
      </c>
      <c r="V54" s="25" t="s">
        <v>1913</v>
      </c>
      <c r="W54" s="25" t="s">
        <v>3052</v>
      </c>
      <c r="X54" s="22" t="s">
        <v>3052</v>
      </c>
      <c r="Y54" s="22" t="s">
        <v>3052</v>
      </c>
      <c r="Z54" s="22" t="s">
        <v>1913</v>
      </c>
      <c r="AA54" s="24" t="s">
        <v>3086</v>
      </c>
      <c r="AB54" s="22" t="s">
        <v>1913</v>
      </c>
      <c r="AC54" s="22" t="s">
        <v>3052</v>
      </c>
      <c r="AD54" s="22" t="s">
        <v>1913</v>
      </c>
      <c r="AE54" s="22" t="s">
        <v>3052</v>
      </c>
      <c r="AF54" s="22" t="s">
        <v>1913</v>
      </c>
      <c r="AG54" s="22" t="s">
        <v>1913</v>
      </c>
      <c r="AH54" s="22" t="s">
        <v>1913</v>
      </c>
      <c r="AI54" s="22" t="s">
        <v>1913</v>
      </c>
      <c r="AJ54" s="22">
        <v>131</v>
      </c>
      <c r="AK54" s="26" t="s">
        <v>2298</v>
      </c>
      <c r="AL54" s="27">
        <v>339</v>
      </c>
      <c r="AM54" s="27" t="b">
        <v>1</v>
      </c>
      <c r="AN54" s="27" t="s">
        <v>2298</v>
      </c>
      <c r="AO54" s="27" t="b">
        <v>0</v>
      </c>
      <c r="AP54" s="47" t="s">
        <v>3055</v>
      </c>
      <c r="AQ54" s="47" t="b">
        <v>1</v>
      </c>
      <c r="AR54" s="33" t="s">
        <v>3055</v>
      </c>
      <c r="AS54" s="47">
        <v>0</v>
      </c>
      <c r="AT54" s="47" t="b">
        <f>OR(List1[[#This Row],[fragile2]]=1,List1[[#This Row],[Fragile]]="J")</f>
        <v>0</v>
      </c>
    </row>
    <row r="55" spans="1:46" x14ac:dyDescent="0.25">
      <c r="A55" s="22">
        <v>492</v>
      </c>
      <c r="C55" s="22" t="str">
        <f>List1[[#This Row],[Afkorting]]</f>
        <v>CAI</v>
      </c>
      <c r="D55" s="22" t="s">
        <v>2556</v>
      </c>
      <c r="E55" s="22" t="s">
        <v>2555</v>
      </c>
      <c r="F55" s="22" t="s">
        <v>2554</v>
      </c>
      <c r="G55" s="22" t="s">
        <v>3277</v>
      </c>
      <c r="I55" s="22" t="s">
        <v>2558</v>
      </c>
      <c r="M55" s="22" t="s">
        <v>2557</v>
      </c>
      <c r="P55" s="22" t="s">
        <v>1913</v>
      </c>
      <c r="Q55" s="22" t="e">
        <v>#N/A</v>
      </c>
      <c r="R55" s="22" t="e">
        <v>#REF!</v>
      </c>
      <c r="S55" s="22" t="s">
        <v>1913</v>
      </c>
      <c r="T55" s="22" t="s">
        <v>1913</v>
      </c>
      <c r="U55" s="22" t="s">
        <v>1913</v>
      </c>
      <c r="V55" s="22" t="s">
        <v>1913</v>
      </c>
      <c r="W55" s="22" t="s">
        <v>3052</v>
      </c>
      <c r="X55" s="22" t="s">
        <v>1913</v>
      </c>
      <c r="Y55" s="22" t="s">
        <v>1913</v>
      </c>
      <c r="Z55" s="22" t="s">
        <v>1913</v>
      </c>
      <c r="AA55" s="22" t="s">
        <v>1913</v>
      </c>
      <c r="AB55" s="22" t="s">
        <v>1913</v>
      </c>
      <c r="AC55" s="22" t="s">
        <v>1913</v>
      </c>
      <c r="AD55" s="22" t="s">
        <v>1913</v>
      </c>
      <c r="AE55" s="22" t="s">
        <v>1913</v>
      </c>
      <c r="AF55" s="22" t="s">
        <v>1913</v>
      </c>
      <c r="AG55" s="22" t="s">
        <v>1913</v>
      </c>
      <c r="AH55" s="22" t="s">
        <v>1913</v>
      </c>
      <c r="AI55" s="22" t="s">
        <v>1913</v>
      </c>
      <c r="AK55" s="26" t="s">
        <v>2556</v>
      </c>
      <c r="AL55" s="27">
        <v>492</v>
      </c>
      <c r="AM55" s="27" t="b">
        <v>1</v>
      </c>
      <c r="AN55" s="27" t="s">
        <v>2556</v>
      </c>
      <c r="AO55" s="27" t="b">
        <v>0</v>
      </c>
      <c r="AP55" s="47" t="s">
        <v>3402</v>
      </c>
      <c r="AQ55" s="47" t="b">
        <v>0</v>
      </c>
      <c r="AR55" s="33">
        <v>0</v>
      </c>
      <c r="AS55" s="47">
        <v>0</v>
      </c>
      <c r="AT55" s="47" t="b">
        <f>OR(List1[[#This Row],[fragile2]]=1,List1[[#This Row],[Fragile]]="J")</f>
        <v>0</v>
      </c>
    </row>
    <row r="56" spans="1:46" x14ac:dyDescent="0.25">
      <c r="A56" s="22">
        <v>305</v>
      </c>
      <c r="B56" s="22">
        <v>231</v>
      </c>
      <c r="C56" s="22" t="str">
        <f>List1[[#This Row],[Afkorting]]</f>
        <v>CEN</v>
      </c>
      <c r="D56" s="22" t="s">
        <v>2232</v>
      </c>
      <c r="E56" s="22" t="s">
        <v>2231</v>
      </c>
      <c r="F56" s="22" t="s">
        <v>2230</v>
      </c>
      <c r="G56" s="22" t="s">
        <v>1103</v>
      </c>
      <c r="I56" s="22" t="s">
        <v>2234</v>
      </c>
      <c r="K56" s="23">
        <v>289</v>
      </c>
      <c r="L56" s="22">
        <v>231</v>
      </c>
      <c r="M56" s="22" t="s">
        <v>1674</v>
      </c>
      <c r="N56" s="22" t="s">
        <v>3081</v>
      </c>
      <c r="O56" s="22" t="s">
        <v>2577</v>
      </c>
      <c r="P56" s="22" t="s">
        <v>1913</v>
      </c>
      <c r="R56" s="22" t="e">
        <v>#REF!</v>
      </c>
      <c r="S56" s="22" t="s">
        <v>3052</v>
      </c>
      <c r="T56" s="22" t="s">
        <v>1913</v>
      </c>
      <c r="U56" s="22" t="s">
        <v>3052</v>
      </c>
      <c r="V56" s="25" t="s">
        <v>3052</v>
      </c>
      <c r="W56" s="25" t="s">
        <v>3052</v>
      </c>
      <c r="X56" s="22" t="s">
        <v>3052</v>
      </c>
      <c r="Y56" s="22" t="s">
        <v>3052</v>
      </c>
      <c r="Z56" s="22" t="s">
        <v>3052</v>
      </c>
      <c r="AA56" s="22" t="s">
        <v>1913</v>
      </c>
      <c r="AB56" s="22" t="s">
        <v>1913</v>
      </c>
      <c r="AC56" s="22" t="s">
        <v>3052</v>
      </c>
      <c r="AD56" s="22" t="s">
        <v>1913</v>
      </c>
      <c r="AE56" s="22" t="s">
        <v>3052</v>
      </c>
      <c r="AF56" s="22" t="s">
        <v>1913</v>
      </c>
      <c r="AG56" s="22" t="s">
        <v>1913</v>
      </c>
      <c r="AH56" s="22" t="s">
        <v>1913</v>
      </c>
      <c r="AI56" s="22" t="s">
        <v>1913</v>
      </c>
      <c r="AJ56" s="22">
        <v>132</v>
      </c>
      <c r="AK56" s="26" t="s">
        <v>2232</v>
      </c>
      <c r="AL56" s="27">
        <v>305</v>
      </c>
      <c r="AM56" s="27" t="b">
        <v>1</v>
      </c>
      <c r="AN56" s="27" t="s">
        <v>2232</v>
      </c>
      <c r="AO56" s="27" t="b">
        <v>0</v>
      </c>
      <c r="AP56" s="47" t="s">
        <v>3401</v>
      </c>
      <c r="AQ56" s="47" t="b">
        <v>0</v>
      </c>
      <c r="AR56" s="33" t="s">
        <v>2577</v>
      </c>
      <c r="AS56" s="47">
        <v>1</v>
      </c>
      <c r="AT56" s="47" t="b">
        <f>OR(List1[[#This Row],[fragile2]]=1,List1[[#This Row],[Fragile]]="J")</f>
        <v>1</v>
      </c>
    </row>
    <row r="57" spans="1:46" x14ac:dyDescent="0.25">
      <c r="A57" s="22">
        <v>333</v>
      </c>
      <c r="B57" s="22">
        <v>232</v>
      </c>
      <c r="C57" s="22" t="str">
        <f>List1[[#This Row],[Afkorting]]</f>
        <v>CHA</v>
      </c>
      <c r="D57" s="22" t="s">
        <v>2679</v>
      </c>
      <c r="E57" s="22" t="s">
        <v>2678</v>
      </c>
      <c r="F57" s="22" t="s">
        <v>2677</v>
      </c>
      <c r="G57" s="22" t="s">
        <v>3087</v>
      </c>
      <c r="I57" s="22" t="s">
        <v>2682</v>
      </c>
      <c r="K57" s="23">
        <v>289</v>
      </c>
      <c r="L57" s="22">
        <v>232</v>
      </c>
      <c r="M57" s="22" t="s">
        <v>2680</v>
      </c>
      <c r="N57" s="22" t="s">
        <v>3081</v>
      </c>
      <c r="O57" s="22" t="s">
        <v>2577</v>
      </c>
      <c r="P57" s="22" t="s">
        <v>1913</v>
      </c>
      <c r="R57" s="22" t="e">
        <v>#REF!</v>
      </c>
      <c r="S57" s="22" t="s">
        <v>3052</v>
      </c>
      <c r="T57" s="22" t="s">
        <v>1913</v>
      </c>
      <c r="U57" s="22" t="s">
        <v>3052</v>
      </c>
      <c r="V57" s="25" t="s">
        <v>3052</v>
      </c>
      <c r="W57" s="25" t="s">
        <v>3052</v>
      </c>
      <c r="X57" s="22" t="s">
        <v>3052</v>
      </c>
      <c r="Y57" s="22" t="s">
        <v>3052</v>
      </c>
      <c r="Z57" s="22" t="s">
        <v>3052</v>
      </c>
      <c r="AB57" s="22" t="s">
        <v>1913</v>
      </c>
      <c r="AC57" s="22" t="s">
        <v>3052</v>
      </c>
      <c r="AD57" s="22" t="s">
        <v>1913</v>
      </c>
      <c r="AE57" s="22" t="s">
        <v>3052</v>
      </c>
      <c r="AF57" s="22" t="s">
        <v>1913</v>
      </c>
      <c r="AG57" s="22" t="s">
        <v>1913</v>
      </c>
      <c r="AH57" s="22" t="s">
        <v>1913</v>
      </c>
      <c r="AI57" s="22" t="s">
        <v>1913</v>
      </c>
      <c r="AJ57" s="22">
        <v>133</v>
      </c>
      <c r="AK57" s="26" t="s">
        <v>2679</v>
      </c>
      <c r="AL57" s="27">
        <v>333</v>
      </c>
      <c r="AM57" s="27" t="b">
        <v>1</v>
      </c>
      <c r="AN57" s="27" t="s">
        <v>2679</v>
      </c>
      <c r="AO57" s="27" t="b">
        <v>0</v>
      </c>
      <c r="AP57" s="47" t="s">
        <v>3401</v>
      </c>
      <c r="AQ57" s="47" t="b">
        <v>0</v>
      </c>
      <c r="AR57" s="33" t="s">
        <v>2577</v>
      </c>
      <c r="AS57" s="47">
        <v>1</v>
      </c>
      <c r="AT57" s="47" t="b">
        <f>OR(List1[[#This Row],[fragile2]]=1,List1[[#This Row],[Fragile]]="J")</f>
        <v>1</v>
      </c>
    </row>
    <row r="58" spans="1:46" x14ac:dyDescent="0.25">
      <c r="A58" s="22">
        <v>514</v>
      </c>
      <c r="B58" s="22">
        <v>434</v>
      </c>
      <c r="C58" s="22" t="str">
        <f>List1[[#This Row],[Afkorting]]</f>
        <v>CHI</v>
      </c>
      <c r="D58" s="22" t="s">
        <v>2426</v>
      </c>
      <c r="E58" s="22" t="s">
        <v>2426</v>
      </c>
      <c r="F58" s="22" t="s">
        <v>2425</v>
      </c>
      <c r="G58" s="22" t="s">
        <v>3176</v>
      </c>
      <c r="I58" s="22" t="s">
        <v>2429</v>
      </c>
      <c r="K58" s="23">
        <v>498</v>
      </c>
      <c r="L58" s="22">
        <v>434</v>
      </c>
      <c r="M58" s="22" t="s">
        <v>2427</v>
      </c>
      <c r="N58" s="22" t="s">
        <v>3147</v>
      </c>
      <c r="O58" s="22" t="s">
        <v>3402</v>
      </c>
      <c r="P58" s="22" t="s">
        <v>1913</v>
      </c>
      <c r="R58" s="22" t="e">
        <v>#REF!</v>
      </c>
      <c r="S58" s="22" t="s">
        <v>1913</v>
      </c>
      <c r="T58" s="22" t="s">
        <v>1913</v>
      </c>
      <c r="U58" s="22" t="s">
        <v>1913</v>
      </c>
      <c r="V58" s="25" t="s">
        <v>1913</v>
      </c>
      <c r="W58" s="25" t="s">
        <v>3052</v>
      </c>
      <c r="X58" s="22" t="s">
        <v>1913</v>
      </c>
      <c r="Y58" s="22" t="s">
        <v>3052</v>
      </c>
      <c r="Z58" s="22" t="s">
        <v>1913</v>
      </c>
      <c r="AA58" s="22" t="s">
        <v>1913</v>
      </c>
      <c r="AB58" s="22" t="s">
        <v>1913</v>
      </c>
      <c r="AC58" s="22" t="s">
        <v>1913</v>
      </c>
      <c r="AD58" s="22" t="s">
        <v>1913</v>
      </c>
      <c r="AE58" s="22" t="s">
        <v>1913</v>
      </c>
      <c r="AF58" s="22" t="s">
        <v>3052</v>
      </c>
      <c r="AG58" s="22" t="s">
        <v>1913</v>
      </c>
      <c r="AH58" s="22" t="s">
        <v>1913</v>
      </c>
      <c r="AI58" s="22" t="s">
        <v>1913</v>
      </c>
      <c r="AJ58" s="22">
        <v>212</v>
      </c>
      <c r="AK58" s="26" t="s">
        <v>2426</v>
      </c>
      <c r="AL58" s="27">
        <v>514</v>
      </c>
      <c r="AM58" s="27" t="b">
        <v>1</v>
      </c>
      <c r="AN58" s="27" t="s">
        <v>2426</v>
      </c>
      <c r="AO58" s="27" t="b">
        <v>0</v>
      </c>
      <c r="AP58" s="47" t="s">
        <v>3402</v>
      </c>
      <c r="AQ58" s="47" t="b">
        <v>1</v>
      </c>
      <c r="AR58" s="33" t="s">
        <v>3050</v>
      </c>
      <c r="AS58" s="47">
        <v>0</v>
      </c>
      <c r="AT58" s="47" t="b">
        <f>OR(List1[[#This Row],[fragile2]]=1,List1[[#This Row],[Fragile]]="J")</f>
        <v>0</v>
      </c>
    </row>
    <row r="59" spans="1:46" x14ac:dyDescent="0.25">
      <c r="A59" s="22">
        <v>218</v>
      </c>
      <c r="B59" s="22">
        <v>730</v>
      </c>
      <c r="C59" s="22" t="str">
        <f>List1[[#This Row],[Afkorting]]</f>
        <v>CPR</v>
      </c>
      <c r="D59" s="22" t="s">
        <v>1932</v>
      </c>
      <c r="E59" s="22" t="s">
        <v>1931</v>
      </c>
      <c r="F59" s="22" t="s">
        <v>149</v>
      </c>
      <c r="G59" s="22" t="s">
        <v>3225</v>
      </c>
      <c r="I59" s="22" t="s">
        <v>1936</v>
      </c>
      <c r="J59" s="22" t="s">
        <v>1932</v>
      </c>
      <c r="K59" s="23">
        <v>798</v>
      </c>
      <c r="L59" s="22">
        <v>730</v>
      </c>
      <c r="M59" s="22" t="s">
        <v>1933</v>
      </c>
      <c r="N59" s="22" t="s">
        <v>3188</v>
      </c>
      <c r="O59" s="22" t="s">
        <v>3050</v>
      </c>
      <c r="P59" s="22" t="s">
        <v>1913</v>
      </c>
      <c r="R59" s="22" t="e">
        <v>#REF!</v>
      </c>
      <c r="S59" s="22" t="s">
        <v>1913</v>
      </c>
      <c r="T59" s="22" t="s">
        <v>1913</v>
      </c>
      <c r="U59" s="22" t="s">
        <v>1913</v>
      </c>
      <c r="V59" s="25" t="s">
        <v>1913</v>
      </c>
      <c r="W59" s="25" t="s">
        <v>3052</v>
      </c>
      <c r="X59" s="22" t="s">
        <v>1913</v>
      </c>
      <c r="Y59" s="22" t="s">
        <v>3052</v>
      </c>
      <c r="Z59" s="22" t="s">
        <v>1913</v>
      </c>
      <c r="AA59" s="22" t="s">
        <v>1913</v>
      </c>
      <c r="AB59" s="22" t="s">
        <v>1913</v>
      </c>
      <c r="AC59" s="22" t="s">
        <v>1913</v>
      </c>
      <c r="AD59" s="22" t="s">
        <v>1913</v>
      </c>
      <c r="AE59" s="22" t="s">
        <v>1913</v>
      </c>
      <c r="AF59" s="22" t="s">
        <v>1913</v>
      </c>
      <c r="AG59" s="22" t="s">
        <v>3052</v>
      </c>
      <c r="AH59" s="22" t="s">
        <v>1913</v>
      </c>
      <c r="AI59" s="22" t="s">
        <v>1913</v>
      </c>
      <c r="AJ59" s="22">
        <v>263</v>
      </c>
      <c r="AK59" s="26" t="s">
        <v>1932</v>
      </c>
      <c r="AL59" s="27">
        <v>218</v>
      </c>
      <c r="AM59" s="27" t="b">
        <v>1</v>
      </c>
      <c r="AN59" s="27" t="s">
        <v>1932</v>
      </c>
      <c r="AO59" s="27" t="b">
        <v>0</v>
      </c>
      <c r="AP59" s="47" t="s">
        <v>3050</v>
      </c>
      <c r="AQ59" s="47" t="b">
        <v>1</v>
      </c>
      <c r="AR59" s="33" t="s">
        <v>3055</v>
      </c>
      <c r="AS59" s="47">
        <v>0</v>
      </c>
      <c r="AT59" s="47" t="b">
        <f>OR(List1[[#This Row],[fragile2]]=1,List1[[#This Row],[Fragile]]="J")</f>
        <v>0</v>
      </c>
    </row>
    <row r="60" spans="1:46" x14ac:dyDescent="0.25">
      <c r="A60" s="22">
        <v>515</v>
      </c>
      <c r="B60" s="22">
        <v>437</v>
      </c>
      <c r="C60" s="22" t="str">
        <f>List1[[#This Row],[Afkorting]]</f>
        <v>COL</v>
      </c>
      <c r="D60" s="22" t="s">
        <v>150</v>
      </c>
      <c r="E60" s="22" t="s">
        <v>61</v>
      </c>
      <c r="F60" s="22" t="s">
        <v>150</v>
      </c>
      <c r="G60" s="22" t="s">
        <v>1967</v>
      </c>
      <c r="I60" s="22" t="s">
        <v>1969</v>
      </c>
      <c r="J60" s="22" t="s">
        <v>150</v>
      </c>
      <c r="K60" s="23">
        <v>498</v>
      </c>
      <c r="L60" s="22">
        <v>437</v>
      </c>
      <c r="M60" s="22" t="s">
        <v>1967</v>
      </c>
      <c r="N60" s="22" t="s">
        <v>3147</v>
      </c>
      <c r="O60" s="22" t="s">
        <v>3050</v>
      </c>
      <c r="P60" s="22" t="s">
        <v>1913</v>
      </c>
      <c r="R60" s="22" t="e">
        <v>#REF!</v>
      </c>
      <c r="S60" s="22" t="s">
        <v>1913</v>
      </c>
      <c r="T60" s="22" t="s">
        <v>1913</v>
      </c>
      <c r="U60" s="22" t="s">
        <v>1913</v>
      </c>
      <c r="V60" s="25" t="s">
        <v>1913</v>
      </c>
      <c r="W60" s="25" t="s">
        <v>3052</v>
      </c>
      <c r="X60" s="22" t="s">
        <v>1913</v>
      </c>
      <c r="Y60" s="22" t="s">
        <v>3052</v>
      </c>
      <c r="Z60" s="22" t="s">
        <v>1913</v>
      </c>
      <c r="AA60" s="22" t="s">
        <v>1913</v>
      </c>
      <c r="AB60" s="22" t="s">
        <v>1913</v>
      </c>
      <c r="AC60" s="22" t="s">
        <v>1913</v>
      </c>
      <c r="AD60" s="22" t="s">
        <v>1913</v>
      </c>
      <c r="AE60" s="22" t="s">
        <v>1913</v>
      </c>
      <c r="AF60" s="22" t="s">
        <v>3052</v>
      </c>
      <c r="AG60" s="22" t="s">
        <v>1913</v>
      </c>
      <c r="AH60" s="22" t="s">
        <v>1913</v>
      </c>
      <c r="AI60" s="22" t="s">
        <v>1913</v>
      </c>
      <c r="AJ60" s="22">
        <v>213</v>
      </c>
      <c r="AK60" s="26" t="s">
        <v>150</v>
      </c>
      <c r="AL60" s="27">
        <v>515</v>
      </c>
      <c r="AM60" s="27" t="b">
        <v>1</v>
      </c>
      <c r="AN60" s="27" t="s">
        <v>150</v>
      </c>
      <c r="AO60" s="27" t="b">
        <v>1</v>
      </c>
      <c r="AP60" s="47" t="s">
        <v>3050</v>
      </c>
      <c r="AQ60" s="47" t="b">
        <v>1</v>
      </c>
      <c r="AR60" s="33" t="s">
        <v>3055</v>
      </c>
      <c r="AS60" s="47">
        <v>0</v>
      </c>
      <c r="AT60" s="47" t="b">
        <f>OR(List1[[#This Row],[fragile2]]=1,List1[[#This Row],[Fragile]]="J")</f>
        <v>0</v>
      </c>
    </row>
    <row r="61" spans="1:46" x14ac:dyDescent="0.25">
      <c r="A61" s="22">
        <v>343</v>
      </c>
      <c r="B61" s="22">
        <v>233</v>
      </c>
      <c r="C61" s="22" t="str">
        <f>List1[[#This Row],[Afkorting]]</f>
        <v>COM</v>
      </c>
      <c r="D61" s="22" t="s">
        <v>2733</v>
      </c>
      <c r="E61" s="22" t="s">
        <v>2732</v>
      </c>
      <c r="F61" s="22" t="s">
        <v>2731</v>
      </c>
      <c r="G61" s="22" t="s">
        <v>2734</v>
      </c>
      <c r="I61" s="22" t="s">
        <v>2736</v>
      </c>
      <c r="K61" s="23">
        <v>289</v>
      </c>
      <c r="L61" s="22">
        <v>233</v>
      </c>
      <c r="M61" s="22" t="s">
        <v>2734</v>
      </c>
      <c r="N61" s="22" t="s">
        <v>3081</v>
      </c>
      <c r="O61" s="22" t="s">
        <v>2577</v>
      </c>
      <c r="P61" s="22" t="s">
        <v>1913</v>
      </c>
      <c r="R61" s="22" t="e">
        <v>#REF!</v>
      </c>
      <c r="S61" s="22" t="s">
        <v>3052</v>
      </c>
      <c r="T61" s="22" t="s">
        <v>3052</v>
      </c>
      <c r="U61" s="22" t="s">
        <v>1913</v>
      </c>
      <c r="V61" s="25" t="s">
        <v>3052</v>
      </c>
      <c r="W61" s="25" t="s">
        <v>3052</v>
      </c>
      <c r="X61" s="22" t="s">
        <v>3052</v>
      </c>
      <c r="Y61" s="22" t="s">
        <v>3052</v>
      </c>
      <c r="Z61" s="22" t="s">
        <v>3052</v>
      </c>
      <c r="AA61" s="22" t="s">
        <v>1913</v>
      </c>
      <c r="AB61" s="22" t="s">
        <v>1913</v>
      </c>
      <c r="AC61" s="22" t="s">
        <v>3052</v>
      </c>
      <c r="AD61" s="22" t="s">
        <v>1913</v>
      </c>
      <c r="AE61" s="22" t="s">
        <v>3052</v>
      </c>
      <c r="AF61" s="22" t="s">
        <v>1913</v>
      </c>
      <c r="AG61" s="22" t="s">
        <v>1913</v>
      </c>
      <c r="AH61" s="22" t="s">
        <v>1913</v>
      </c>
      <c r="AI61" s="22" t="s">
        <v>1913</v>
      </c>
      <c r="AJ61" s="22">
        <v>134</v>
      </c>
      <c r="AK61" s="26" t="s">
        <v>2733</v>
      </c>
      <c r="AL61" s="27">
        <v>343</v>
      </c>
      <c r="AM61" s="27" t="b">
        <v>1</v>
      </c>
      <c r="AN61" s="27" t="s">
        <v>2733</v>
      </c>
      <c r="AO61" s="27" t="b">
        <v>1</v>
      </c>
      <c r="AP61" s="47" t="s">
        <v>3401</v>
      </c>
      <c r="AQ61" s="47" t="b">
        <v>0</v>
      </c>
      <c r="AR61" s="33" t="s">
        <v>2577</v>
      </c>
      <c r="AS61" s="47">
        <v>1</v>
      </c>
      <c r="AT61" s="47" t="b">
        <f>OR(List1[[#This Row],[fragile2]]=1,List1[[#This Row],[Fragile]]="J")</f>
        <v>1</v>
      </c>
    </row>
    <row r="62" spans="1:46" x14ac:dyDescent="0.25">
      <c r="A62" s="22">
        <v>306</v>
      </c>
      <c r="B62" s="22">
        <v>235</v>
      </c>
      <c r="C62" s="22" t="str">
        <f>List1[[#This Row],[Afkorting]]</f>
        <v>RDC</v>
      </c>
      <c r="D62" s="22" t="s">
        <v>3090</v>
      </c>
      <c r="E62" s="22" t="s">
        <v>2761</v>
      </c>
      <c r="F62" s="22" t="s">
        <v>165</v>
      </c>
      <c r="G62" s="22" t="s">
        <v>3091</v>
      </c>
      <c r="I62" s="22" t="s">
        <v>2765</v>
      </c>
      <c r="J62" s="22" t="s">
        <v>3090</v>
      </c>
      <c r="K62" s="23">
        <v>289</v>
      </c>
      <c r="L62" s="22">
        <v>235</v>
      </c>
      <c r="M62" s="22" t="s">
        <v>2763</v>
      </c>
      <c r="N62" s="22" t="s">
        <v>3081</v>
      </c>
      <c r="O62" s="22" t="s">
        <v>2577</v>
      </c>
      <c r="P62" s="22" t="s">
        <v>3052</v>
      </c>
      <c r="Q62" s="22" t="s">
        <v>3091</v>
      </c>
      <c r="R62" s="22" t="e">
        <v>#REF!</v>
      </c>
      <c r="S62" s="22" t="s">
        <v>3052</v>
      </c>
      <c r="T62" s="22" t="s">
        <v>1913</v>
      </c>
      <c r="U62" s="22" t="s">
        <v>1913</v>
      </c>
      <c r="V62" s="25" t="s">
        <v>3052</v>
      </c>
      <c r="W62" s="25" t="s">
        <v>3052</v>
      </c>
      <c r="X62" s="22" t="s">
        <v>3052</v>
      </c>
      <c r="Y62" s="22" t="s">
        <v>3052</v>
      </c>
      <c r="Z62" s="22" t="s">
        <v>3052</v>
      </c>
      <c r="AA62" s="22" t="s">
        <v>1913</v>
      </c>
      <c r="AB62" s="22" t="s">
        <v>1913</v>
      </c>
      <c r="AC62" s="22" t="s">
        <v>3052</v>
      </c>
      <c r="AD62" s="22" t="s">
        <v>1913</v>
      </c>
      <c r="AE62" s="22" t="s">
        <v>3052</v>
      </c>
      <c r="AF62" s="22" t="s">
        <v>1913</v>
      </c>
      <c r="AG62" s="22" t="s">
        <v>1913</v>
      </c>
      <c r="AH62" s="22" t="s">
        <v>1913</v>
      </c>
      <c r="AI62" s="22" t="s">
        <v>1913</v>
      </c>
      <c r="AJ62" s="22">
        <v>135</v>
      </c>
      <c r="AK62" s="26" t="s">
        <v>3090</v>
      </c>
      <c r="AL62" s="27">
        <v>306</v>
      </c>
      <c r="AM62" s="27" t="b">
        <v>1</v>
      </c>
      <c r="AN62" s="27" t="s">
        <v>3090</v>
      </c>
      <c r="AO62" s="27" t="b">
        <v>0</v>
      </c>
      <c r="AP62" s="47" t="s">
        <v>3401</v>
      </c>
      <c r="AQ62" s="47" t="b">
        <v>0</v>
      </c>
      <c r="AR62" s="33" t="s">
        <v>2577</v>
      </c>
      <c r="AS62" s="47">
        <v>1</v>
      </c>
      <c r="AT62" s="47" t="b">
        <f>OR(List1[[#This Row],[fragile2]]=1,List1[[#This Row],[Fragile]]="J")</f>
        <v>1</v>
      </c>
    </row>
    <row r="63" spans="1:46" x14ac:dyDescent="0.25">
      <c r="A63" s="22">
        <v>307</v>
      </c>
      <c r="B63" s="22">
        <v>234</v>
      </c>
      <c r="C63" s="22" t="str">
        <f>List1[[#This Row],[Afkorting]]</f>
        <v>CON</v>
      </c>
      <c r="D63" s="22" t="s">
        <v>3088</v>
      </c>
      <c r="E63" s="22" t="s">
        <v>2235</v>
      </c>
      <c r="F63" s="22" t="s">
        <v>1893</v>
      </c>
      <c r="G63" s="22" t="s">
        <v>3089</v>
      </c>
      <c r="I63" s="22" t="s">
        <v>1986</v>
      </c>
      <c r="K63" s="23">
        <v>289</v>
      </c>
      <c r="L63" s="22">
        <v>234</v>
      </c>
      <c r="M63" s="22" t="s">
        <v>1985</v>
      </c>
      <c r="N63" s="22" t="s">
        <v>3081</v>
      </c>
      <c r="O63" s="22" t="s">
        <v>3055</v>
      </c>
      <c r="P63" s="22" t="s">
        <v>1913</v>
      </c>
      <c r="R63" s="22" t="e">
        <v>#REF!</v>
      </c>
      <c r="S63" s="22" t="s">
        <v>1913</v>
      </c>
      <c r="T63" s="22" t="s">
        <v>1913</v>
      </c>
      <c r="U63" s="22" t="s">
        <v>1913</v>
      </c>
      <c r="V63" s="25" t="s">
        <v>3052</v>
      </c>
      <c r="W63" s="25" t="s">
        <v>3052</v>
      </c>
      <c r="X63" s="22" t="s">
        <v>3052</v>
      </c>
      <c r="Y63" s="22" t="s">
        <v>3052</v>
      </c>
      <c r="Z63" s="22" t="s">
        <v>3052</v>
      </c>
      <c r="AA63" s="22" t="s">
        <v>1913</v>
      </c>
      <c r="AB63" s="22" t="s">
        <v>1913</v>
      </c>
      <c r="AC63" s="22" t="s">
        <v>3052</v>
      </c>
      <c r="AD63" s="22" t="s">
        <v>1913</v>
      </c>
      <c r="AE63" s="22" t="s">
        <v>3052</v>
      </c>
      <c r="AF63" s="22" t="s">
        <v>1913</v>
      </c>
      <c r="AG63" s="22" t="s">
        <v>1913</v>
      </c>
      <c r="AH63" s="22" t="s">
        <v>1913</v>
      </c>
      <c r="AI63" s="22" t="s">
        <v>1913</v>
      </c>
      <c r="AJ63" s="22">
        <v>136</v>
      </c>
      <c r="AK63" s="26" t="s">
        <v>3088</v>
      </c>
      <c r="AL63" s="27">
        <v>307</v>
      </c>
      <c r="AM63" s="27" t="b">
        <v>1</v>
      </c>
      <c r="AN63" s="27" t="s">
        <v>3088</v>
      </c>
      <c r="AO63" s="27" t="b">
        <v>0</v>
      </c>
      <c r="AP63" s="47" t="s">
        <v>3055</v>
      </c>
      <c r="AQ63" s="47" t="b">
        <v>1</v>
      </c>
      <c r="AR63" s="33" t="s">
        <v>3055</v>
      </c>
      <c r="AS63" s="47">
        <v>1</v>
      </c>
      <c r="AT63" s="47" t="b">
        <f>OR(List1[[#This Row],[fragile2]]=1,List1[[#This Row],[Fragile]]="J")</f>
        <v>1</v>
      </c>
    </row>
    <row r="64" spans="1:46" x14ac:dyDescent="0.25">
      <c r="A64" s="22">
        <v>701</v>
      </c>
      <c r="C64" s="22">
        <f>List1[[#This Row],[Afkorting]]</f>
        <v>0</v>
      </c>
      <c r="D64" s="22" t="s">
        <v>1984</v>
      </c>
      <c r="E64" s="22" t="s">
        <v>1984</v>
      </c>
      <c r="F64" s="22" t="s">
        <v>1984</v>
      </c>
      <c r="M64" s="22" t="s">
        <v>1985</v>
      </c>
      <c r="Q64" s="22" t="e">
        <v>#N/A</v>
      </c>
      <c r="R64" s="22" t="e">
        <v>#REF!</v>
      </c>
      <c r="W64" s="22" t="s">
        <v>3052</v>
      </c>
      <c r="AK64" s="26" t="s">
        <v>1984</v>
      </c>
      <c r="AL64" s="27">
        <v>701</v>
      </c>
      <c r="AM64" s="27" t="b">
        <v>1</v>
      </c>
      <c r="AN64" s="27" t="s">
        <v>1984</v>
      </c>
      <c r="AO64" s="27" t="b">
        <v>0</v>
      </c>
      <c r="AP64" s="47" t="e">
        <v>#N/A</v>
      </c>
      <c r="AQ64" s="33" t="e">
        <v>#N/A</v>
      </c>
      <c r="AR64" s="33">
        <v>0</v>
      </c>
      <c r="AS64" s="47"/>
      <c r="AT64" s="47" t="b">
        <f>OR(List1[[#This Row],[fragile2]]=1,List1[[#This Row],[Fragile]]="J")</f>
        <v>0</v>
      </c>
    </row>
    <row r="65" spans="1:46" x14ac:dyDescent="0.25">
      <c r="A65" s="22">
        <v>687</v>
      </c>
      <c r="B65" s="22">
        <v>831</v>
      </c>
      <c r="C65" s="22" t="str">
        <f>List1[[#This Row],[Afkorting]]</f>
        <v>COO</v>
      </c>
      <c r="D65" s="22" t="s">
        <v>2662</v>
      </c>
      <c r="E65" s="22" t="s">
        <v>2661</v>
      </c>
      <c r="F65" s="22" t="s">
        <v>2660</v>
      </c>
      <c r="G65" s="22" t="s">
        <v>3242</v>
      </c>
      <c r="I65" s="22" t="s">
        <v>2665</v>
      </c>
      <c r="K65" s="23">
        <v>889</v>
      </c>
      <c r="L65" s="22">
        <v>831</v>
      </c>
      <c r="M65" s="22" t="s">
        <v>2663</v>
      </c>
      <c r="N65" s="22" t="s">
        <v>3243</v>
      </c>
      <c r="O65" s="22" t="s">
        <v>3050</v>
      </c>
      <c r="P65" s="22" t="s">
        <v>1913</v>
      </c>
      <c r="R65" s="22" t="e">
        <v>#REF!</v>
      </c>
      <c r="S65" s="22" t="s">
        <v>1913</v>
      </c>
      <c r="T65" s="22" t="s">
        <v>3052</v>
      </c>
      <c r="U65" s="22" t="s">
        <v>1913</v>
      </c>
      <c r="V65" s="25" t="s">
        <v>1913</v>
      </c>
      <c r="W65" s="25" t="s">
        <v>3052</v>
      </c>
      <c r="X65" s="22" t="s">
        <v>3052</v>
      </c>
      <c r="Y65" s="22" t="s">
        <v>3052</v>
      </c>
      <c r="Z65" s="22" t="s">
        <v>1913</v>
      </c>
      <c r="AA65" s="22" t="s">
        <v>1913</v>
      </c>
      <c r="AB65" s="22" t="s">
        <v>1913</v>
      </c>
      <c r="AC65" s="22" t="s">
        <v>1913</v>
      </c>
      <c r="AD65" s="22" t="s">
        <v>1913</v>
      </c>
      <c r="AE65" s="22" t="s">
        <v>1913</v>
      </c>
      <c r="AF65" s="22" t="s">
        <v>1913</v>
      </c>
      <c r="AG65" s="22" t="s">
        <v>1913</v>
      </c>
      <c r="AH65" s="22" t="s">
        <v>3052</v>
      </c>
      <c r="AI65" s="22" t="s">
        <v>1913</v>
      </c>
      <c r="AJ65" s="22">
        <v>279</v>
      </c>
      <c r="AK65" s="26" t="s">
        <v>2662</v>
      </c>
      <c r="AL65" s="27">
        <v>687</v>
      </c>
      <c r="AM65" s="27" t="b">
        <v>1</v>
      </c>
      <c r="AN65" s="27" t="s">
        <v>2662</v>
      </c>
      <c r="AO65" s="27" t="b">
        <v>0</v>
      </c>
      <c r="AP65" s="47" t="e">
        <v>#N/A</v>
      </c>
      <c r="AQ65" s="33" t="e">
        <v>#N/A</v>
      </c>
      <c r="AR65" s="33" t="s">
        <v>3050</v>
      </c>
      <c r="AS65" s="47"/>
      <c r="AT65" s="47" t="b">
        <f>OR(List1[[#This Row],[fragile2]]=1,List1[[#This Row],[Fragile]]="J")</f>
        <v>0</v>
      </c>
    </row>
    <row r="66" spans="1:46" x14ac:dyDescent="0.25">
      <c r="A66" s="22">
        <v>411</v>
      </c>
      <c r="B66" s="22">
        <v>336</v>
      </c>
      <c r="C66" s="22" t="str">
        <f>List1[[#This Row],[Afkorting]]</f>
        <v>COS</v>
      </c>
      <c r="D66" s="22" t="s">
        <v>2839</v>
      </c>
      <c r="E66" s="22" t="s">
        <v>2840</v>
      </c>
      <c r="F66" s="22" t="s">
        <v>2839</v>
      </c>
      <c r="G66" s="22" t="s">
        <v>3148</v>
      </c>
      <c r="I66" s="22" t="s">
        <v>2843</v>
      </c>
      <c r="K66" s="23">
        <v>498</v>
      </c>
      <c r="L66" s="22">
        <v>336</v>
      </c>
      <c r="M66" s="22" t="s">
        <v>2841</v>
      </c>
      <c r="N66" s="22" t="s">
        <v>3147</v>
      </c>
      <c r="O66" s="22" t="s">
        <v>3050</v>
      </c>
      <c r="P66" s="22" t="s">
        <v>1913</v>
      </c>
      <c r="R66" s="22" t="e">
        <v>#REF!</v>
      </c>
      <c r="S66" s="22" t="s">
        <v>1913</v>
      </c>
      <c r="T66" s="22" t="s">
        <v>1913</v>
      </c>
      <c r="U66" s="22" t="s">
        <v>1913</v>
      </c>
      <c r="V66" s="25" t="s">
        <v>1913</v>
      </c>
      <c r="W66" s="25" t="s">
        <v>3052</v>
      </c>
      <c r="X66" s="22" t="s">
        <v>1913</v>
      </c>
      <c r="Y66" s="22" t="s">
        <v>3052</v>
      </c>
      <c r="Z66" s="22" t="s">
        <v>1913</v>
      </c>
      <c r="AA66" s="22" t="s">
        <v>1913</v>
      </c>
      <c r="AB66" s="22" t="s">
        <v>1913</v>
      </c>
      <c r="AC66" s="22" t="s">
        <v>1913</v>
      </c>
      <c r="AD66" s="22" t="s">
        <v>1913</v>
      </c>
      <c r="AE66" s="22" t="s">
        <v>1913</v>
      </c>
      <c r="AF66" s="22" t="s">
        <v>3052</v>
      </c>
      <c r="AG66" s="22" t="s">
        <v>1913</v>
      </c>
      <c r="AH66" s="22" t="s">
        <v>1913</v>
      </c>
      <c r="AI66" s="22" t="s">
        <v>1913</v>
      </c>
      <c r="AJ66" s="22">
        <v>186</v>
      </c>
      <c r="AK66" s="26" t="s">
        <v>2839</v>
      </c>
      <c r="AL66" s="27">
        <v>411</v>
      </c>
      <c r="AM66" s="27" t="b">
        <v>1</v>
      </c>
      <c r="AN66" s="27" t="s">
        <v>2839</v>
      </c>
      <c r="AO66" s="27" t="b">
        <v>0</v>
      </c>
      <c r="AP66" s="47" t="s">
        <v>3050</v>
      </c>
      <c r="AQ66" s="47" t="b">
        <v>1</v>
      </c>
      <c r="AR66" s="33" t="s">
        <v>3050</v>
      </c>
      <c r="AS66" s="47">
        <v>0</v>
      </c>
      <c r="AT66" s="47" t="b">
        <f>OR(List1[[#This Row],[fragile2]]=1,List1[[#This Row],[Fragile]]="J")</f>
        <v>0</v>
      </c>
    </row>
    <row r="67" spans="1:46" x14ac:dyDescent="0.25">
      <c r="A67" s="22">
        <v>309</v>
      </c>
      <c r="B67" s="22">
        <v>247</v>
      </c>
      <c r="C67" s="22" t="str">
        <f>List1[[#This Row],[Afkorting]]</f>
        <v>IVO</v>
      </c>
      <c r="D67" s="22" t="s">
        <v>2239</v>
      </c>
      <c r="E67" s="22" t="s">
        <v>62</v>
      </c>
      <c r="F67" s="22" t="s">
        <v>151</v>
      </c>
      <c r="G67" s="22" t="s">
        <v>3097</v>
      </c>
      <c r="I67" s="22" t="s">
        <v>2242</v>
      </c>
      <c r="J67" s="22" t="s">
        <v>2239</v>
      </c>
      <c r="K67" s="23">
        <v>289</v>
      </c>
      <c r="L67" s="22">
        <v>247</v>
      </c>
      <c r="M67" s="22" t="s">
        <v>2240</v>
      </c>
      <c r="N67" s="22" t="s">
        <v>3081</v>
      </c>
      <c r="O67" s="22" t="s">
        <v>3055</v>
      </c>
      <c r="P67" s="22" t="s">
        <v>1913</v>
      </c>
      <c r="R67" s="22" t="e">
        <v>#REF!</v>
      </c>
      <c r="S67" s="22" t="s">
        <v>1913</v>
      </c>
      <c r="T67" s="22" t="s">
        <v>1913</v>
      </c>
      <c r="U67" s="22" t="s">
        <v>1913</v>
      </c>
      <c r="V67" s="25" t="s">
        <v>3052</v>
      </c>
      <c r="W67" s="25" t="s">
        <v>3052</v>
      </c>
      <c r="X67" s="22" t="s">
        <v>3052</v>
      </c>
      <c r="Y67" s="22" t="s">
        <v>3052</v>
      </c>
      <c r="Z67" s="22" t="s">
        <v>3052</v>
      </c>
      <c r="AA67" s="24" t="s">
        <v>3086</v>
      </c>
      <c r="AB67" s="22" t="s">
        <v>1913</v>
      </c>
      <c r="AC67" s="22" t="s">
        <v>3052</v>
      </c>
      <c r="AD67" s="22" t="s">
        <v>1913</v>
      </c>
      <c r="AE67" s="22" t="s">
        <v>3052</v>
      </c>
      <c r="AF67" s="22" t="s">
        <v>1913</v>
      </c>
      <c r="AG67" s="22" t="s">
        <v>1913</v>
      </c>
      <c r="AH67" s="22" t="s">
        <v>1913</v>
      </c>
      <c r="AI67" s="22" t="s">
        <v>1913</v>
      </c>
      <c r="AJ67" s="22">
        <v>137</v>
      </c>
      <c r="AK67" s="26" t="s">
        <v>2239</v>
      </c>
      <c r="AL67" s="27">
        <v>309</v>
      </c>
      <c r="AM67" s="27" t="b">
        <v>1</v>
      </c>
      <c r="AN67" s="27" t="s">
        <v>2239</v>
      </c>
      <c r="AO67" s="27" t="b">
        <v>0</v>
      </c>
      <c r="AP67" s="47" t="s">
        <v>3055</v>
      </c>
      <c r="AQ67" s="47" t="b">
        <v>1</v>
      </c>
      <c r="AR67" s="33" t="s">
        <v>3093</v>
      </c>
      <c r="AS67" s="47">
        <v>1</v>
      </c>
      <c r="AT67" s="47" t="b">
        <f>OR(List1[[#This Row],[fragile2]]=1,List1[[#This Row],[Fragile]]="J")</f>
        <v>1</v>
      </c>
    </row>
    <row r="68" spans="1:46" x14ac:dyDescent="0.25">
      <c r="A68" s="22">
        <v>136</v>
      </c>
      <c r="B68" s="22">
        <v>62</v>
      </c>
      <c r="C68" s="22" t="str">
        <f>List1[[#This Row],[Afkorting]]</f>
        <v>CRO</v>
      </c>
      <c r="D68" s="22" t="s">
        <v>2503</v>
      </c>
      <c r="E68" s="22" t="s">
        <v>2502</v>
      </c>
      <c r="F68" s="22" t="s">
        <v>2501</v>
      </c>
      <c r="G68" s="22" t="s">
        <v>3054</v>
      </c>
      <c r="I68" s="22" t="s">
        <v>2506</v>
      </c>
      <c r="K68" s="23">
        <v>89</v>
      </c>
      <c r="L68" s="22">
        <v>62</v>
      </c>
      <c r="M68" s="22" t="s">
        <v>2504</v>
      </c>
      <c r="N68" s="22" t="s">
        <v>3049</v>
      </c>
      <c r="O68" s="22" t="s">
        <v>3050</v>
      </c>
      <c r="P68" s="22" t="s">
        <v>1913</v>
      </c>
      <c r="R68" s="24" t="s">
        <v>3051</v>
      </c>
      <c r="S68" s="22" t="s">
        <v>1913</v>
      </c>
      <c r="T68" s="22" t="s">
        <v>1913</v>
      </c>
      <c r="U68" s="22" t="s">
        <v>1913</v>
      </c>
      <c r="V68" s="25" t="s">
        <v>1913</v>
      </c>
      <c r="W68" s="25" t="s">
        <v>3052</v>
      </c>
      <c r="X68" s="22" t="s">
        <v>1913</v>
      </c>
      <c r="Y68" s="22" t="s">
        <v>3052</v>
      </c>
      <c r="Z68" s="22" t="s">
        <v>1913</v>
      </c>
      <c r="AA68" s="22" t="s">
        <v>1913</v>
      </c>
      <c r="AB68" s="22" t="s">
        <v>1913</v>
      </c>
      <c r="AC68" s="22" t="s">
        <v>1913</v>
      </c>
      <c r="AD68" s="22" t="s">
        <v>1913</v>
      </c>
      <c r="AE68" s="22" t="s">
        <v>1913</v>
      </c>
      <c r="AF68" s="22" t="s">
        <v>1913</v>
      </c>
      <c r="AG68" s="22" t="s">
        <v>1913</v>
      </c>
      <c r="AH68" s="22" t="s">
        <v>1913</v>
      </c>
      <c r="AI68" s="22" t="s">
        <v>3052</v>
      </c>
      <c r="AJ68" s="22">
        <v>104</v>
      </c>
      <c r="AK68" s="26" t="s">
        <v>2503</v>
      </c>
      <c r="AL68" s="27">
        <v>136</v>
      </c>
      <c r="AM68" s="27" t="b">
        <v>1</v>
      </c>
      <c r="AN68" s="27" t="s">
        <v>2503</v>
      </c>
      <c r="AO68" s="27" t="b">
        <v>0</v>
      </c>
      <c r="AP68" s="47" t="s">
        <v>3050</v>
      </c>
      <c r="AQ68" s="47" t="b">
        <v>1</v>
      </c>
      <c r="AR68" s="33" t="s">
        <v>3050</v>
      </c>
      <c r="AS68" s="47">
        <v>0</v>
      </c>
      <c r="AT68" s="47" t="b">
        <f>OR(List1[[#This Row],[fragile2]]=1,List1[[#This Row],[Fragile]]="J")</f>
        <v>0</v>
      </c>
    </row>
    <row r="69" spans="1:46" x14ac:dyDescent="0.25">
      <c r="A69" s="22">
        <v>412</v>
      </c>
      <c r="B69" s="22">
        <v>338</v>
      </c>
      <c r="C69" s="22" t="str">
        <f>List1[[#This Row],[Afkorting]]</f>
        <v>CUB</v>
      </c>
      <c r="D69" s="22" t="s">
        <v>63</v>
      </c>
      <c r="E69" s="22" t="s">
        <v>63</v>
      </c>
      <c r="F69" s="22" t="s">
        <v>63</v>
      </c>
      <c r="G69" s="22" t="s">
        <v>2740</v>
      </c>
      <c r="I69" s="22" t="s">
        <v>2742</v>
      </c>
      <c r="J69" s="22" t="s">
        <v>63</v>
      </c>
      <c r="K69" s="23">
        <v>498</v>
      </c>
      <c r="L69" s="22">
        <v>338</v>
      </c>
      <c r="M69" s="22" t="s">
        <v>2740</v>
      </c>
      <c r="N69" s="22" t="s">
        <v>3147</v>
      </c>
      <c r="O69" s="22" t="s">
        <v>3050</v>
      </c>
      <c r="P69" s="22" t="s">
        <v>1913</v>
      </c>
      <c r="R69" s="22" t="e">
        <v>#REF!</v>
      </c>
      <c r="S69" s="22" t="s">
        <v>1913</v>
      </c>
      <c r="T69" s="22" t="s">
        <v>3052</v>
      </c>
      <c r="U69" s="22" t="s">
        <v>1913</v>
      </c>
      <c r="V69" s="25" t="s">
        <v>1913</v>
      </c>
      <c r="W69" s="25" t="s">
        <v>3052</v>
      </c>
      <c r="X69" s="22" t="s">
        <v>3052</v>
      </c>
      <c r="Y69" s="22" t="s">
        <v>3052</v>
      </c>
      <c r="Z69" s="22" t="s">
        <v>1913</v>
      </c>
      <c r="AA69" s="22" t="s">
        <v>1913</v>
      </c>
      <c r="AB69" s="22" t="s">
        <v>1913</v>
      </c>
      <c r="AC69" s="22" t="s">
        <v>1913</v>
      </c>
      <c r="AD69" s="22" t="s">
        <v>1913</v>
      </c>
      <c r="AE69" s="22" t="s">
        <v>1913</v>
      </c>
      <c r="AF69" s="22" t="s">
        <v>3052</v>
      </c>
      <c r="AG69" s="22" t="s">
        <v>1913</v>
      </c>
      <c r="AH69" s="22" t="s">
        <v>1913</v>
      </c>
      <c r="AI69" s="22" t="s">
        <v>1913</v>
      </c>
      <c r="AJ69" s="22">
        <v>187</v>
      </c>
      <c r="AK69" s="26" t="s">
        <v>63</v>
      </c>
      <c r="AL69" s="27">
        <v>412</v>
      </c>
      <c r="AM69" s="27" t="b">
        <v>1</v>
      </c>
      <c r="AN69" s="27" t="s">
        <v>63</v>
      </c>
      <c r="AO69" s="27" t="b">
        <v>1</v>
      </c>
      <c r="AP69" s="47" t="s">
        <v>3050</v>
      </c>
      <c r="AQ69" s="47" t="b">
        <v>1</v>
      </c>
      <c r="AR69" s="33" t="s">
        <v>3050</v>
      </c>
      <c r="AS69" s="47">
        <v>0</v>
      </c>
      <c r="AT69" s="47" t="b">
        <f>OR(List1[[#This Row],[fragile2]]=1,List1[[#This Row],[Fragile]]="J")</f>
        <v>0</v>
      </c>
    </row>
    <row r="70" spans="1:46" x14ac:dyDescent="0.25">
      <c r="A70" s="22">
        <v>693</v>
      </c>
      <c r="C70" s="22" t="str">
        <f>List1[[#This Row],[Afkorting]]</f>
        <v>ANN</v>
      </c>
      <c r="D70" s="22" t="s">
        <v>2319</v>
      </c>
      <c r="E70" s="22" t="s">
        <v>2319</v>
      </c>
      <c r="F70" s="22" t="s">
        <v>2319</v>
      </c>
      <c r="G70" s="22" t="s">
        <v>3281</v>
      </c>
      <c r="M70" s="22" t="s">
        <v>2543</v>
      </c>
      <c r="Q70" s="22" t="e">
        <v>#N/A</v>
      </c>
      <c r="R70" s="22" t="e">
        <v>#REF!</v>
      </c>
      <c r="W70" s="22" t="s">
        <v>3052</v>
      </c>
      <c r="AK70" s="26" t="s">
        <v>2319</v>
      </c>
      <c r="AL70" s="27">
        <v>693</v>
      </c>
      <c r="AM70" s="27" t="b">
        <v>1</v>
      </c>
      <c r="AN70" s="27" t="s">
        <v>2319</v>
      </c>
      <c r="AO70" s="27" t="b">
        <v>0</v>
      </c>
      <c r="AP70" s="47" t="e">
        <v>#N/A</v>
      </c>
      <c r="AQ70" s="33" t="e">
        <v>#N/A</v>
      </c>
      <c r="AR70" s="33">
        <v>0</v>
      </c>
      <c r="AS70" s="47"/>
      <c r="AT70" s="47" t="b">
        <f>OR(List1[[#This Row],[fragile2]]=1,List1[[#This Row],[Fragile]]="J")</f>
        <v>0</v>
      </c>
    </row>
    <row r="71" spans="1:46" x14ac:dyDescent="0.25">
      <c r="A71" s="22">
        <v>107</v>
      </c>
      <c r="C71" s="22" t="str">
        <f>List1[[#This Row],[Afkorting]]</f>
        <v>CYP</v>
      </c>
      <c r="D71" s="22" t="s">
        <v>2059</v>
      </c>
      <c r="E71" s="22" t="s">
        <v>2060</v>
      </c>
      <c r="F71" s="22" t="s">
        <v>2059</v>
      </c>
      <c r="G71" s="22" t="s">
        <v>2061</v>
      </c>
      <c r="I71" s="22" t="s">
        <v>2063</v>
      </c>
      <c r="L71" s="22">
        <v>30</v>
      </c>
      <c r="M71" s="22" t="s">
        <v>2061</v>
      </c>
      <c r="P71" s="22" t="s">
        <v>1913</v>
      </c>
      <c r="Q71" s="22" t="e">
        <v>#N/A</v>
      </c>
      <c r="R71" s="22" t="e">
        <v>#REF!</v>
      </c>
      <c r="S71" s="22" t="s">
        <v>1913</v>
      </c>
      <c r="T71" s="22" t="s">
        <v>1913</v>
      </c>
      <c r="U71" s="22" t="s">
        <v>1913</v>
      </c>
      <c r="V71" s="22" t="s">
        <v>1913</v>
      </c>
      <c r="W71" s="22" t="s">
        <v>3052</v>
      </c>
      <c r="X71" s="22" t="s">
        <v>1913</v>
      </c>
      <c r="Y71" s="22" t="s">
        <v>1913</v>
      </c>
      <c r="Z71" s="22" t="s">
        <v>1913</v>
      </c>
      <c r="AA71" s="22" t="s">
        <v>1913</v>
      </c>
      <c r="AB71" s="22" t="s">
        <v>1913</v>
      </c>
      <c r="AC71" s="22" t="s">
        <v>1913</v>
      </c>
      <c r="AD71" s="22" t="s">
        <v>1913</v>
      </c>
      <c r="AE71" s="22" t="s">
        <v>1913</v>
      </c>
      <c r="AF71" s="22" t="s">
        <v>1913</v>
      </c>
      <c r="AG71" s="22" t="s">
        <v>1913</v>
      </c>
      <c r="AH71" s="22" t="s">
        <v>1913</v>
      </c>
      <c r="AI71" s="22" t="s">
        <v>1913</v>
      </c>
      <c r="AK71" s="26" t="s">
        <v>2059</v>
      </c>
      <c r="AL71" s="27">
        <v>107</v>
      </c>
      <c r="AM71" s="27" t="b">
        <v>1</v>
      </c>
      <c r="AN71" s="27" t="s">
        <v>2059</v>
      </c>
      <c r="AO71" s="27" t="b">
        <v>1</v>
      </c>
      <c r="AP71" s="47" t="s">
        <v>3402</v>
      </c>
      <c r="AQ71" s="47" t="b">
        <v>0</v>
      </c>
      <c r="AR71" s="33">
        <v>0</v>
      </c>
      <c r="AS71" s="47">
        <v>0</v>
      </c>
      <c r="AT71" s="47" t="b">
        <f>OR(List1[[#This Row],[fragile2]]=1,List1[[#This Row],[Fragile]]="J")</f>
        <v>0</v>
      </c>
    </row>
    <row r="72" spans="1:46" x14ac:dyDescent="0.25">
      <c r="A72" s="22">
        <v>141</v>
      </c>
      <c r="C72" s="22" t="str">
        <f>List1[[#This Row],[Afkorting]]</f>
        <v>TCQ</v>
      </c>
      <c r="D72" s="22" t="s">
        <v>2973</v>
      </c>
      <c r="E72" s="22" t="s">
        <v>2972</v>
      </c>
      <c r="F72" s="22" t="s">
        <v>2971</v>
      </c>
      <c r="G72" s="22" t="s">
        <v>3332</v>
      </c>
      <c r="L72" s="22">
        <v>68</v>
      </c>
      <c r="M72" s="22" t="s">
        <v>2974</v>
      </c>
      <c r="Q72" s="22" t="e">
        <v>#N/A</v>
      </c>
      <c r="R72" s="22" t="e">
        <v>#REF!</v>
      </c>
      <c r="W72" s="22" t="s">
        <v>3052</v>
      </c>
      <c r="AK72" s="26" t="s">
        <v>2973</v>
      </c>
      <c r="AL72" s="32">
        <v>141</v>
      </c>
      <c r="AM72" s="27" t="b">
        <v>1</v>
      </c>
      <c r="AN72" s="33" t="s">
        <v>2973</v>
      </c>
      <c r="AO72" s="27" t="b">
        <v>0</v>
      </c>
      <c r="AP72" s="47" t="s">
        <v>3402</v>
      </c>
      <c r="AQ72" s="47" t="b">
        <v>0</v>
      </c>
      <c r="AR72" s="33">
        <v>0</v>
      </c>
      <c r="AS72" s="47">
        <v>0</v>
      </c>
      <c r="AT72" s="47" t="b">
        <f>OR(List1[[#This Row],[fragile2]]=1,List1[[#This Row],[Fragile]]="J")</f>
        <v>0</v>
      </c>
    </row>
    <row r="73" spans="1:46" x14ac:dyDescent="0.25">
      <c r="A73" s="22">
        <v>702</v>
      </c>
      <c r="C73" s="22">
        <f>List1[[#This Row],[Afkorting]]</f>
        <v>0</v>
      </c>
      <c r="D73" s="22" t="s">
        <v>2170</v>
      </c>
      <c r="E73" s="22" t="s">
        <v>2170</v>
      </c>
      <c r="F73" s="22" t="s">
        <v>2170</v>
      </c>
      <c r="Q73" s="22" t="e">
        <v>#N/A</v>
      </c>
      <c r="R73" s="22" t="e">
        <v>#REF!</v>
      </c>
      <c r="W73" s="22" t="s">
        <v>3052</v>
      </c>
      <c r="AK73" s="26" t="s">
        <v>2170</v>
      </c>
      <c r="AL73" s="27">
        <v>702</v>
      </c>
      <c r="AM73" s="27" t="b">
        <v>1</v>
      </c>
      <c r="AN73" s="27" t="s">
        <v>2170</v>
      </c>
      <c r="AO73" s="27" t="b">
        <v>1</v>
      </c>
      <c r="AP73" s="47" t="e">
        <v>#N/A</v>
      </c>
      <c r="AQ73" s="33" t="e">
        <v>#N/A</v>
      </c>
      <c r="AR73" s="33">
        <v>0</v>
      </c>
      <c r="AS73" s="47"/>
      <c r="AT73" s="47" t="b">
        <f>OR(List1[[#This Row],[fragile2]]=1,List1[[#This Row],[Fragile]]="J")</f>
        <v>0</v>
      </c>
    </row>
    <row r="74" spans="1:46" x14ac:dyDescent="0.25">
      <c r="A74" s="22">
        <v>108</v>
      </c>
      <c r="C74" s="22" t="str">
        <f>List1[[#This Row],[Afkorting]]</f>
        <v>DAN</v>
      </c>
      <c r="D74" s="22" t="s">
        <v>2066</v>
      </c>
      <c r="E74" s="22" t="s">
        <v>2065</v>
      </c>
      <c r="F74" s="22" t="s">
        <v>2064</v>
      </c>
      <c r="G74" s="22" t="s">
        <v>3270</v>
      </c>
      <c r="I74" s="22" t="s">
        <v>2068</v>
      </c>
      <c r="M74" s="22" t="s">
        <v>2067</v>
      </c>
      <c r="P74" s="22" t="s">
        <v>1913</v>
      </c>
      <c r="Q74" s="22" t="e">
        <v>#N/A</v>
      </c>
      <c r="R74" s="22" t="e">
        <v>#REF!</v>
      </c>
      <c r="S74" s="22" t="s">
        <v>1913</v>
      </c>
      <c r="T74" s="22" t="s">
        <v>1913</v>
      </c>
      <c r="U74" s="22" t="s">
        <v>1913</v>
      </c>
      <c r="V74" s="22" t="s">
        <v>1913</v>
      </c>
      <c r="W74" s="22" t="s">
        <v>3052</v>
      </c>
      <c r="X74" s="22" t="s">
        <v>1913</v>
      </c>
      <c r="Y74" s="22" t="s">
        <v>1913</v>
      </c>
      <c r="Z74" s="22" t="s">
        <v>1913</v>
      </c>
      <c r="AA74" s="22" t="s">
        <v>1913</v>
      </c>
      <c r="AB74" s="22" t="s">
        <v>1913</v>
      </c>
      <c r="AC74" s="22" t="s">
        <v>1913</v>
      </c>
      <c r="AD74" s="22" t="s">
        <v>1913</v>
      </c>
      <c r="AE74" s="22" t="s">
        <v>1913</v>
      </c>
      <c r="AF74" s="22" t="s">
        <v>1913</v>
      </c>
      <c r="AG74" s="22" t="s">
        <v>1913</v>
      </c>
      <c r="AH74" s="22" t="s">
        <v>1913</v>
      </c>
      <c r="AI74" s="22" t="s">
        <v>1913</v>
      </c>
      <c r="AK74" s="26" t="s">
        <v>2066</v>
      </c>
      <c r="AL74" s="27">
        <v>108</v>
      </c>
      <c r="AM74" s="27" t="b">
        <v>1</v>
      </c>
      <c r="AN74" s="27" t="s">
        <v>2066</v>
      </c>
      <c r="AO74" s="27" t="b">
        <v>0</v>
      </c>
      <c r="AP74" s="47" t="s">
        <v>3402</v>
      </c>
      <c r="AQ74" s="47" t="b">
        <v>0</v>
      </c>
      <c r="AR74" s="33">
        <v>0</v>
      </c>
      <c r="AS74" s="47">
        <v>0</v>
      </c>
      <c r="AT74" s="47" t="b">
        <f>OR(List1[[#This Row],[fragile2]]=1,List1[[#This Row],[Fragile]]="J")</f>
        <v>0</v>
      </c>
    </row>
    <row r="75" spans="1:46" x14ac:dyDescent="0.25">
      <c r="A75" s="22">
        <v>345</v>
      </c>
      <c r="B75" s="22">
        <v>274</v>
      </c>
      <c r="C75" s="22" t="str">
        <f>List1[[#This Row],[Afkorting]]</f>
        <v>DJI</v>
      </c>
      <c r="D75" s="22" t="s">
        <v>2315</v>
      </c>
      <c r="E75" s="22" t="s">
        <v>2315</v>
      </c>
      <c r="F75" s="22" t="s">
        <v>2315</v>
      </c>
      <c r="G75" s="22" t="s">
        <v>2316</v>
      </c>
      <c r="I75" s="22" t="s">
        <v>2318</v>
      </c>
      <c r="K75" s="23">
        <v>289</v>
      </c>
      <c r="L75" s="22">
        <v>274</v>
      </c>
      <c r="M75" s="22" t="s">
        <v>2316</v>
      </c>
      <c r="N75" s="22" t="s">
        <v>3081</v>
      </c>
      <c r="O75" s="22" t="s">
        <v>2577</v>
      </c>
      <c r="P75" s="22" t="s">
        <v>1913</v>
      </c>
      <c r="R75" s="22" t="e">
        <v>#REF!</v>
      </c>
      <c r="S75" s="22" t="s">
        <v>3052</v>
      </c>
      <c r="T75" s="22" t="s">
        <v>1913</v>
      </c>
      <c r="U75" s="22" t="s">
        <v>1913</v>
      </c>
      <c r="V75" s="25" t="s">
        <v>1913</v>
      </c>
      <c r="W75" s="25" t="s">
        <v>3052</v>
      </c>
      <c r="X75" s="22" t="s">
        <v>3052</v>
      </c>
      <c r="Y75" s="22" t="s">
        <v>3052</v>
      </c>
      <c r="Z75" s="22" t="s">
        <v>1913</v>
      </c>
      <c r="AA75" s="22" t="s">
        <v>1913</v>
      </c>
      <c r="AB75" s="22" t="s">
        <v>1913</v>
      </c>
      <c r="AC75" s="22" t="s">
        <v>3052</v>
      </c>
      <c r="AD75" s="22" t="s">
        <v>1913</v>
      </c>
      <c r="AE75" s="22" t="s">
        <v>3052</v>
      </c>
      <c r="AF75" s="22" t="s">
        <v>1913</v>
      </c>
      <c r="AG75" s="22" t="s">
        <v>1913</v>
      </c>
      <c r="AH75" s="22" t="s">
        <v>1913</v>
      </c>
      <c r="AI75" s="22" t="s">
        <v>1913</v>
      </c>
      <c r="AJ75" s="22">
        <v>138</v>
      </c>
      <c r="AK75" s="26" t="s">
        <v>2315</v>
      </c>
      <c r="AL75" s="27">
        <v>345</v>
      </c>
      <c r="AM75" s="27" t="b">
        <v>1</v>
      </c>
      <c r="AN75" s="27" t="s">
        <v>2315</v>
      </c>
      <c r="AO75" s="27" t="b">
        <v>1</v>
      </c>
      <c r="AP75" s="47" t="s">
        <v>3055</v>
      </c>
      <c r="AQ75" s="47" t="b">
        <v>0</v>
      </c>
      <c r="AR75" s="33" t="s">
        <v>2577</v>
      </c>
      <c r="AS75" s="47">
        <v>1</v>
      </c>
      <c r="AT75" s="47" t="b">
        <f>OR(List1[[#This Row],[fragile2]]=1,List1[[#This Row],[Fragile]]="J")</f>
        <v>1</v>
      </c>
    </row>
    <row r="76" spans="1:46" x14ac:dyDescent="0.25">
      <c r="A76" s="22">
        <v>420</v>
      </c>
      <c r="B76" s="22">
        <v>378</v>
      </c>
      <c r="C76" s="22" t="str">
        <f>List1[[#This Row],[Afkorting]]</f>
        <v>DOM</v>
      </c>
      <c r="D76" s="22" t="s">
        <v>2746</v>
      </c>
      <c r="E76" s="22" t="s">
        <v>2747</v>
      </c>
      <c r="F76" s="22" t="s">
        <v>2746</v>
      </c>
      <c r="G76" s="22" t="s">
        <v>2378</v>
      </c>
      <c r="I76" s="22" t="s">
        <v>2750</v>
      </c>
      <c r="K76" s="23">
        <v>498</v>
      </c>
      <c r="L76" s="22">
        <v>378</v>
      </c>
      <c r="M76" s="22" t="s">
        <v>2748</v>
      </c>
      <c r="N76" s="22" t="s">
        <v>3147</v>
      </c>
      <c r="O76" s="22" t="s">
        <v>3050</v>
      </c>
      <c r="P76" s="22" t="s">
        <v>1913</v>
      </c>
      <c r="R76" s="22" t="e">
        <v>#REF!</v>
      </c>
      <c r="S76" s="22" t="s">
        <v>1913</v>
      </c>
      <c r="T76" s="22" t="s">
        <v>3052</v>
      </c>
      <c r="U76" s="22" t="s">
        <v>1913</v>
      </c>
      <c r="V76" s="25" t="s">
        <v>1913</v>
      </c>
      <c r="W76" s="25" t="s">
        <v>3052</v>
      </c>
      <c r="X76" s="22" t="s">
        <v>3052</v>
      </c>
      <c r="Y76" s="22" t="s">
        <v>3052</v>
      </c>
      <c r="Z76" s="22" t="s">
        <v>1913</v>
      </c>
      <c r="AA76" s="22" t="s">
        <v>1913</v>
      </c>
      <c r="AB76" s="22" t="s">
        <v>1913</v>
      </c>
      <c r="AC76" s="22" t="s">
        <v>1913</v>
      </c>
      <c r="AD76" s="22" t="s">
        <v>1913</v>
      </c>
      <c r="AE76" s="22" t="s">
        <v>1913</v>
      </c>
      <c r="AF76" s="22" t="s">
        <v>3052</v>
      </c>
      <c r="AG76" s="22" t="s">
        <v>1913</v>
      </c>
      <c r="AH76" s="22" t="s">
        <v>1913</v>
      </c>
      <c r="AI76" s="22" t="s">
        <v>1913</v>
      </c>
      <c r="AJ76" s="22">
        <v>188</v>
      </c>
      <c r="AK76" s="26" t="s">
        <v>2746</v>
      </c>
      <c r="AL76" s="27">
        <v>420</v>
      </c>
      <c r="AM76" s="27" t="b">
        <v>1</v>
      </c>
      <c r="AN76" s="27" t="s">
        <v>2746</v>
      </c>
      <c r="AO76" s="27" t="b">
        <v>0</v>
      </c>
      <c r="AP76" s="47" t="s">
        <v>3050</v>
      </c>
      <c r="AQ76" s="47" t="b">
        <v>1</v>
      </c>
      <c r="AR76" s="33" t="s">
        <v>3050</v>
      </c>
      <c r="AS76" s="47">
        <v>0</v>
      </c>
      <c r="AT76" s="47" t="b">
        <f>OR(List1[[#This Row],[fragile2]]=1,List1[[#This Row],[Fragile]]="J")</f>
        <v>0</v>
      </c>
    </row>
    <row r="77" spans="1:46" x14ac:dyDescent="0.25">
      <c r="A77" s="22">
        <v>427</v>
      </c>
      <c r="B77" s="22">
        <v>340</v>
      </c>
      <c r="C77" s="22" t="str">
        <f>List1[[#This Row],[Afkorting]]</f>
        <v>DUE</v>
      </c>
      <c r="D77" s="22" t="s">
        <v>2377</v>
      </c>
      <c r="E77" s="22" t="s">
        <v>2376</v>
      </c>
      <c r="F77" s="22" t="s">
        <v>166</v>
      </c>
      <c r="G77" s="22" t="s">
        <v>3149</v>
      </c>
      <c r="I77" s="22" t="s">
        <v>2380</v>
      </c>
      <c r="J77" s="22" t="s">
        <v>2377</v>
      </c>
      <c r="K77" s="23">
        <v>498</v>
      </c>
      <c r="L77" s="22">
        <v>340</v>
      </c>
      <c r="M77" s="22" t="s">
        <v>2378</v>
      </c>
      <c r="N77" s="22" t="s">
        <v>3147</v>
      </c>
      <c r="O77" s="22" t="s">
        <v>3050</v>
      </c>
      <c r="P77" s="22" t="s">
        <v>1913</v>
      </c>
      <c r="R77" s="22" t="e">
        <v>#REF!</v>
      </c>
      <c r="S77" s="22" t="s">
        <v>1913</v>
      </c>
      <c r="T77" s="22" t="s">
        <v>3052</v>
      </c>
      <c r="U77" s="22" t="s">
        <v>1913</v>
      </c>
      <c r="V77" s="25" t="s">
        <v>1913</v>
      </c>
      <c r="W77" s="25" t="s">
        <v>3052</v>
      </c>
      <c r="X77" s="22" t="s">
        <v>3052</v>
      </c>
      <c r="Y77" s="22" t="s">
        <v>3052</v>
      </c>
      <c r="Z77" s="22" t="s">
        <v>1913</v>
      </c>
      <c r="AA77" s="22" t="s">
        <v>1913</v>
      </c>
      <c r="AB77" s="22" t="s">
        <v>1913</v>
      </c>
      <c r="AC77" s="22" t="s">
        <v>1913</v>
      </c>
      <c r="AD77" s="22" t="s">
        <v>1913</v>
      </c>
      <c r="AE77" s="22" t="s">
        <v>1913</v>
      </c>
      <c r="AF77" s="22" t="s">
        <v>3052</v>
      </c>
      <c r="AG77" s="22" t="s">
        <v>1913</v>
      </c>
      <c r="AH77" s="22" t="s">
        <v>1913</v>
      </c>
      <c r="AI77" s="22" t="s">
        <v>1913</v>
      </c>
      <c r="AJ77" s="22">
        <v>189</v>
      </c>
      <c r="AK77" s="26" t="s">
        <v>2377</v>
      </c>
      <c r="AL77" s="27">
        <v>427</v>
      </c>
      <c r="AM77" s="27" t="b">
        <v>1</v>
      </c>
      <c r="AN77" s="27" t="s">
        <v>2377</v>
      </c>
      <c r="AO77" s="27" t="b">
        <v>0</v>
      </c>
      <c r="AP77" s="47" t="s">
        <v>3050</v>
      </c>
      <c r="AQ77" s="47" t="b">
        <v>1</v>
      </c>
      <c r="AR77" s="33" t="s">
        <v>3055</v>
      </c>
      <c r="AS77" s="47">
        <v>0</v>
      </c>
      <c r="AT77" s="47" t="b">
        <f>OR(List1[[#This Row],[fragile2]]=1,List1[[#This Row],[Fragile]]="J")</f>
        <v>0</v>
      </c>
    </row>
    <row r="78" spans="1:46" x14ac:dyDescent="0.25">
      <c r="A78" s="22">
        <v>282</v>
      </c>
      <c r="B78" s="22">
        <v>765</v>
      </c>
      <c r="C78" s="22" t="str">
        <f>List1[[#This Row],[Afkorting]]</f>
        <v>TIM</v>
      </c>
      <c r="D78" s="22" t="s">
        <v>2888</v>
      </c>
      <c r="E78" s="22" t="s">
        <v>2888</v>
      </c>
      <c r="F78" s="22" t="s">
        <v>2887</v>
      </c>
      <c r="G78" s="22" t="s">
        <v>3231</v>
      </c>
      <c r="I78" s="22" t="s">
        <v>3232</v>
      </c>
      <c r="K78" s="23">
        <v>798</v>
      </c>
      <c r="L78" s="22">
        <v>765</v>
      </c>
      <c r="M78" s="22" t="s">
        <v>2889</v>
      </c>
      <c r="N78" s="22" t="s">
        <v>3188</v>
      </c>
      <c r="O78" s="22" t="s">
        <v>2577</v>
      </c>
      <c r="P78" s="22" t="s">
        <v>1913</v>
      </c>
      <c r="R78" s="22" t="e">
        <v>#REF!</v>
      </c>
      <c r="S78" s="22" t="s">
        <v>3052</v>
      </c>
      <c r="T78" s="22" t="s">
        <v>3052</v>
      </c>
      <c r="U78" s="22" t="s">
        <v>1913</v>
      </c>
      <c r="V78" s="25" t="s">
        <v>3052</v>
      </c>
      <c r="W78" s="25" t="s">
        <v>3052</v>
      </c>
      <c r="X78" s="22" t="s">
        <v>3052</v>
      </c>
      <c r="Y78" s="22" t="s">
        <v>3052</v>
      </c>
      <c r="Z78" s="22" t="s">
        <v>1913</v>
      </c>
      <c r="AA78" s="22" t="s">
        <v>1913</v>
      </c>
      <c r="AB78" s="22" t="s">
        <v>1913</v>
      </c>
      <c r="AC78" s="22" t="s">
        <v>1913</v>
      </c>
      <c r="AD78" s="22" t="s">
        <v>1913</v>
      </c>
      <c r="AE78" s="22" t="s">
        <v>1913</v>
      </c>
      <c r="AF78" s="22" t="s">
        <v>1913</v>
      </c>
      <c r="AG78" s="22" t="s">
        <v>3052</v>
      </c>
      <c r="AH78" s="22" t="s">
        <v>1913</v>
      </c>
      <c r="AI78" s="22" t="s">
        <v>1913</v>
      </c>
      <c r="AJ78" s="22">
        <v>271</v>
      </c>
      <c r="AK78" s="26" t="s">
        <v>2888</v>
      </c>
      <c r="AL78" s="27">
        <v>282</v>
      </c>
      <c r="AM78" s="27" t="b">
        <v>1</v>
      </c>
      <c r="AN78" s="27" t="s">
        <v>2888</v>
      </c>
      <c r="AO78" s="27" t="b">
        <v>0</v>
      </c>
      <c r="AP78" s="47" t="s">
        <v>3055</v>
      </c>
      <c r="AQ78" s="47" t="b">
        <v>0</v>
      </c>
      <c r="AR78" s="33" t="s">
        <v>2577</v>
      </c>
      <c r="AS78" s="47">
        <v>0</v>
      </c>
      <c r="AT78" s="47" t="b">
        <f>OR(List1[[#This Row],[fragile2]]=1,List1[[#This Row],[Fragile]]="J")</f>
        <v>1</v>
      </c>
    </row>
    <row r="79" spans="1:46" x14ac:dyDescent="0.25">
      <c r="A79" s="22">
        <v>516</v>
      </c>
      <c r="B79" s="22">
        <v>440</v>
      </c>
      <c r="C79" s="22" t="str">
        <f>List1[[#This Row],[Afkorting]]</f>
        <v>ECU</v>
      </c>
      <c r="D79" s="22" t="s">
        <v>152</v>
      </c>
      <c r="E79" s="22" t="s">
        <v>64</v>
      </c>
      <c r="F79" s="22" t="s">
        <v>152</v>
      </c>
      <c r="G79" s="22" t="s">
        <v>2430</v>
      </c>
      <c r="I79" s="22" t="s">
        <v>2432</v>
      </c>
      <c r="J79" s="22" t="s">
        <v>152</v>
      </c>
      <c r="K79" s="23">
        <v>498</v>
      </c>
      <c r="L79" s="22">
        <v>440</v>
      </c>
      <c r="M79" s="22" t="s">
        <v>2430</v>
      </c>
      <c r="N79" s="22" t="s">
        <v>3147</v>
      </c>
      <c r="O79" s="22" t="s">
        <v>3050</v>
      </c>
      <c r="P79" s="22" t="s">
        <v>3052</v>
      </c>
      <c r="Q79" s="24" t="s">
        <v>3071</v>
      </c>
      <c r="R79" s="24" t="e">
        <v>#REF!</v>
      </c>
      <c r="S79" s="22" t="s">
        <v>1913</v>
      </c>
      <c r="T79" s="22" t="s">
        <v>1913</v>
      </c>
      <c r="U79" s="22" t="s">
        <v>1913</v>
      </c>
      <c r="V79" s="25" t="s">
        <v>1913</v>
      </c>
      <c r="W79" s="25" t="s">
        <v>3052</v>
      </c>
      <c r="X79" s="22" t="s">
        <v>1913</v>
      </c>
      <c r="Y79" s="22" t="s">
        <v>3052</v>
      </c>
      <c r="Z79" s="22" t="s">
        <v>1913</v>
      </c>
      <c r="AA79" s="22" t="s">
        <v>1913</v>
      </c>
      <c r="AB79" s="22" t="s">
        <v>1913</v>
      </c>
      <c r="AC79" s="22" t="s">
        <v>1913</v>
      </c>
      <c r="AD79" s="22" t="s">
        <v>1913</v>
      </c>
      <c r="AE79" s="22" t="s">
        <v>1913</v>
      </c>
      <c r="AF79" s="22" t="s">
        <v>3052</v>
      </c>
      <c r="AG79" s="22" t="s">
        <v>1913</v>
      </c>
      <c r="AH79" s="22" t="s">
        <v>1913</v>
      </c>
      <c r="AI79" s="22" t="s">
        <v>1913</v>
      </c>
      <c r="AJ79" s="22">
        <v>214</v>
      </c>
      <c r="AK79" s="26" t="s">
        <v>152</v>
      </c>
      <c r="AL79" s="27">
        <v>516</v>
      </c>
      <c r="AM79" s="27" t="b">
        <v>1</v>
      </c>
      <c r="AN79" s="27" t="s">
        <v>152</v>
      </c>
      <c r="AO79" s="27" t="b">
        <v>1</v>
      </c>
      <c r="AP79" s="47" t="s">
        <v>3050</v>
      </c>
      <c r="AQ79" s="47" t="b">
        <v>1</v>
      </c>
      <c r="AR79" s="33" t="s">
        <v>3055</v>
      </c>
      <c r="AS79" s="47">
        <v>0</v>
      </c>
      <c r="AT79" s="47" t="b">
        <f>OR(List1[[#This Row],[fragile2]]=1,List1[[#This Row],[Fragile]]="J")</f>
        <v>0</v>
      </c>
    </row>
    <row r="80" spans="1:46" x14ac:dyDescent="0.25">
      <c r="A80" s="22">
        <v>352</v>
      </c>
      <c r="B80" s="22">
        <v>142</v>
      </c>
      <c r="C80" s="22" t="str">
        <f>List1[[#This Row],[Afkorting]]</f>
        <v>EGY</v>
      </c>
      <c r="D80" s="22" t="s">
        <v>2330</v>
      </c>
      <c r="E80" s="22" t="s">
        <v>2330</v>
      </c>
      <c r="F80" s="22" t="s">
        <v>2329</v>
      </c>
      <c r="G80" s="22" t="s">
        <v>2331</v>
      </c>
      <c r="I80" s="22" t="s">
        <v>2333</v>
      </c>
      <c r="K80" s="23">
        <v>189</v>
      </c>
      <c r="L80" s="22">
        <v>142</v>
      </c>
      <c r="M80" s="22" t="s">
        <v>2331</v>
      </c>
      <c r="N80" s="22" t="s">
        <v>3070</v>
      </c>
      <c r="O80" s="22" t="s">
        <v>3055</v>
      </c>
      <c r="P80" s="22" t="s">
        <v>1913</v>
      </c>
      <c r="R80" s="22" t="e">
        <v>#REF!</v>
      </c>
      <c r="S80" s="22" t="s">
        <v>1913</v>
      </c>
      <c r="T80" s="22" t="s">
        <v>1913</v>
      </c>
      <c r="U80" s="22" t="s">
        <v>1913</v>
      </c>
      <c r="V80" s="25" t="s">
        <v>3052</v>
      </c>
      <c r="W80" s="25" t="s">
        <v>3052</v>
      </c>
      <c r="X80" s="22" t="s">
        <v>1913</v>
      </c>
      <c r="Y80" s="22" t="s">
        <v>3052</v>
      </c>
      <c r="Z80" s="22" t="s">
        <v>1913</v>
      </c>
      <c r="AA80" s="22" t="s">
        <v>1913</v>
      </c>
      <c r="AB80" s="22" t="s">
        <v>1913</v>
      </c>
      <c r="AC80" s="22" t="s">
        <v>3052</v>
      </c>
      <c r="AD80" s="22" t="s">
        <v>3052</v>
      </c>
      <c r="AE80" s="22" t="s">
        <v>1913</v>
      </c>
      <c r="AF80" s="22" t="s">
        <v>1913</v>
      </c>
      <c r="AG80" s="22" t="s">
        <v>1913</v>
      </c>
      <c r="AH80" s="22" t="s">
        <v>1913</v>
      </c>
      <c r="AI80" s="22" t="s">
        <v>1913</v>
      </c>
      <c r="AJ80" s="22">
        <v>118</v>
      </c>
      <c r="AK80" s="26" t="s">
        <v>2330</v>
      </c>
      <c r="AL80" s="27">
        <v>352</v>
      </c>
      <c r="AM80" s="27" t="b">
        <v>1</v>
      </c>
      <c r="AN80" s="27" t="s">
        <v>2330</v>
      </c>
      <c r="AO80" s="27" t="b">
        <v>1</v>
      </c>
      <c r="AP80" s="47" t="s">
        <v>3055</v>
      </c>
      <c r="AQ80" s="47" t="b">
        <v>1</v>
      </c>
      <c r="AR80" s="33" t="s">
        <v>3055</v>
      </c>
      <c r="AS80" s="47">
        <v>0</v>
      </c>
      <c r="AT80" s="47" t="b">
        <f>OR(List1[[#This Row],[fragile2]]=1,List1[[#This Row],[Fragile]]="J")</f>
        <v>1</v>
      </c>
    </row>
    <row r="81" spans="1:46" x14ac:dyDescent="0.25">
      <c r="A81" s="22">
        <v>421</v>
      </c>
      <c r="B81" s="22">
        <v>342</v>
      </c>
      <c r="C81" s="22" t="str">
        <f>List1[[#This Row],[Afkorting]]</f>
        <v>SAL</v>
      </c>
      <c r="D81" s="22" t="s">
        <v>65</v>
      </c>
      <c r="E81" s="22" t="s">
        <v>65</v>
      </c>
      <c r="F81" s="22" t="s">
        <v>65</v>
      </c>
      <c r="G81" s="22" t="s">
        <v>3150</v>
      </c>
      <c r="I81" s="22" t="s">
        <v>1073</v>
      </c>
      <c r="J81" s="22" t="s">
        <v>65</v>
      </c>
      <c r="K81" s="23">
        <v>498</v>
      </c>
      <c r="L81" s="22">
        <v>342</v>
      </c>
      <c r="M81" s="22" t="s">
        <v>2381</v>
      </c>
      <c r="N81" s="22" t="s">
        <v>3147</v>
      </c>
      <c r="O81" s="22" t="s">
        <v>3055</v>
      </c>
      <c r="P81" s="22" t="s">
        <v>1913</v>
      </c>
      <c r="R81" s="22" t="e">
        <v>#REF!</v>
      </c>
      <c r="S81" s="22" t="s">
        <v>1913</v>
      </c>
      <c r="T81" s="22" t="s">
        <v>1913</v>
      </c>
      <c r="U81" s="22" t="s">
        <v>1913</v>
      </c>
      <c r="V81" s="25" t="s">
        <v>1913</v>
      </c>
      <c r="W81" s="25" t="s">
        <v>3052</v>
      </c>
      <c r="X81" s="22" t="s">
        <v>1913</v>
      </c>
      <c r="Y81" s="22" t="s">
        <v>3052</v>
      </c>
      <c r="Z81" s="22" t="s">
        <v>1913</v>
      </c>
      <c r="AA81" s="22" t="s">
        <v>1913</v>
      </c>
      <c r="AB81" s="22" t="s">
        <v>1913</v>
      </c>
      <c r="AC81" s="22" t="s">
        <v>1913</v>
      </c>
      <c r="AD81" s="22" t="s">
        <v>1913</v>
      </c>
      <c r="AE81" s="22" t="s">
        <v>1913</v>
      </c>
      <c r="AF81" s="22" t="s">
        <v>3052</v>
      </c>
      <c r="AG81" s="22" t="s">
        <v>1913</v>
      </c>
      <c r="AH81" s="22" t="s">
        <v>1913</v>
      </c>
      <c r="AI81" s="22" t="s">
        <v>1913</v>
      </c>
      <c r="AJ81" s="22">
        <v>190</v>
      </c>
      <c r="AK81" s="26" t="s">
        <v>65</v>
      </c>
      <c r="AL81" s="27">
        <v>421</v>
      </c>
      <c r="AM81" s="27" t="b">
        <v>1</v>
      </c>
      <c r="AN81" s="27" t="s">
        <v>65</v>
      </c>
      <c r="AO81" s="27" t="b">
        <v>0</v>
      </c>
      <c r="AP81" s="47" t="s">
        <v>3055</v>
      </c>
      <c r="AQ81" s="47" t="b">
        <v>1</v>
      </c>
      <c r="AR81" s="33" t="s">
        <v>3055</v>
      </c>
      <c r="AS81" s="47">
        <v>0</v>
      </c>
      <c r="AT81" s="47" t="b">
        <f>OR(List1[[#This Row],[fragile2]]=1,List1[[#This Row],[Fragile]]="J")</f>
        <v>0</v>
      </c>
    </row>
    <row r="82" spans="1:46" x14ac:dyDescent="0.25">
      <c r="A82" s="22">
        <v>337</v>
      </c>
      <c r="B82" s="22">
        <v>245</v>
      </c>
      <c r="C82" s="22" t="str">
        <f>List1[[#This Row],[Afkorting]]</f>
        <v>GEQ</v>
      </c>
      <c r="D82" s="22" t="s">
        <v>2013</v>
      </c>
      <c r="E82" s="22" t="s">
        <v>2012</v>
      </c>
      <c r="F82" s="22" t="s">
        <v>2011</v>
      </c>
      <c r="G82" s="22" t="s">
        <v>3096</v>
      </c>
      <c r="I82" s="22" t="s">
        <v>2016</v>
      </c>
      <c r="K82" s="23">
        <v>289</v>
      </c>
      <c r="L82" s="22">
        <v>245</v>
      </c>
      <c r="M82" s="22" t="s">
        <v>2014</v>
      </c>
      <c r="N82" s="22" t="s">
        <v>3081</v>
      </c>
      <c r="O82" s="22" t="s">
        <v>2577</v>
      </c>
      <c r="P82" s="22" t="s">
        <v>1913</v>
      </c>
      <c r="R82" s="22" t="e">
        <v>#REF!</v>
      </c>
      <c r="S82" s="22" t="s">
        <v>3052</v>
      </c>
      <c r="T82" s="22" t="s">
        <v>1913</v>
      </c>
      <c r="U82" s="22" t="s">
        <v>1913</v>
      </c>
      <c r="V82" s="25" t="s">
        <v>1913</v>
      </c>
      <c r="W82" s="25" t="s">
        <v>3052</v>
      </c>
      <c r="X82" s="22" t="s">
        <v>3052</v>
      </c>
      <c r="Y82" s="22" t="s">
        <v>3052</v>
      </c>
      <c r="Z82" s="22" t="s">
        <v>1913</v>
      </c>
      <c r="AA82" s="22" t="s">
        <v>1913</v>
      </c>
      <c r="AB82" s="22" t="s">
        <v>1913</v>
      </c>
      <c r="AC82" s="22" t="s">
        <v>3052</v>
      </c>
      <c r="AD82" s="22" t="s">
        <v>1913</v>
      </c>
      <c r="AE82" s="22" t="s">
        <v>3052</v>
      </c>
      <c r="AF82" s="22" t="s">
        <v>1913</v>
      </c>
      <c r="AG82" s="22" t="s">
        <v>1913</v>
      </c>
      <c r="AH82" s="22" t="s">
        <v>1913</v>
      </c>
      <c r="AI82" s="22" t="s">
        <v>1913</v>
      </c>
      <c r="AJ82" s="22">
        <v>139</v>
      </c>
      <c r="AK82" s="26" t="s">
        <v>2013</v>
      </c>
      <c r="AL82" s="27">
        <v>337</v>
      </c>
      <c r="AM82" s="27" t="b">
        <v>1</v>
      </c>
      <c r="AN82" s="27" t="s">
        <v>2013</v>
      </c>
      <c r="AO82" s="27" t="b">
        <v>0</v>
      </c>
      <c r="AP82" s="47" t="s">
        <v>3050</v>
      </c>
      <c r="AQ82" s="47" t="b">
        <v>0</v>
      </c>
      <c r="AR82" s="33" t="s">
        <v>2577</v>
      </c>
      <c r="AS82" s="47">
        <v>0</v>
      </c>
      <c r="AT82" s="47" t="b">
        <f>OR(List1[[#This Row],[fragile2]]=1,List1[[#This Row],[Fragile]]="J")</f>
        <v>0</v>
      </c>
    </row>
    <row r="83" spans="1:46" x14ac:dyDescent="0.25">
      <c r="A83" s="22">
        <v>330</v>
      </c>
      <c r="B83" s="22">
        <v>271</v>
      </c>
      <c r="C83" s="22" t="str">
        <f>List1[[#This Row],[Afkorting]]</f>
        <v>ERY</v>
      </c>
      <c r="D83" s="22" t="s">
        <v>2603</v>
      </c>
      <c r="E83" s="22" t="s">
        <v>2604</v>
      </c>
      <c r="F83" s="22" t="s">
        <v>2603</v>
      </c>
      <c r="G83" s="22" t="s">
        <v>3108</v>
      </c>
      <c r="I83" s="22" t="s">
        <v>2607</v>
      </c>
      <c r="K83" s="23">
        <v>289</v>
      </c>
      <c r="L83" s="22">
        <v>271</v>
      </c>
      <c r="M83" s="22" t="s">
        <v>2605</v>
      </c>
      <c r="N83" s="22" t="s">
        <v>3081</v>
      </c>
      <c r="O83" s="22" t="s">
        <v>2577</v>
      </c>
      <c r="P83" s="22" t="s">
        <v>1913</v>
      </c>
      <c r="R83" s="22" t="e">
        <v>#REF!</v>
      </c>
      <c r="S83" s="22" t="s">
        <v>3052</v>
      </c>
      <c r="T83" s="22" t="s">
        <v>1913</v>
      </c>
      <c r="U83" s="22" t="s">
        <v>1913</v>
      </c>
      <c r="V83" s="25" t="s">
        <v>3052</v>
      </c>
      <c r="W83" s="25" t="s">
        <v>3052</v>
      </c>
      <c r="X83" s="22" t="s">
        <v>3052</v>
      </c>
      <c r="Y83" s="22" t="s">
        <v>3052</v>
      </c>
      <c r="Z83" s="22" t="s">
        <v>3052</v>
      </c>
      <c r="AA83" s="22" t="s">
        <v>1913</v>
      </c>
      <c r="AB83" s="22" t="s">
        <v>1913</v>
      </c>
      <c r="AC83" s="22" t="s">
        <v>3052</v>
      </c>
      <c r="AD83" s="22" t="s">
        <v>1913</v>
      </c>
      <c r="AE83" s="22" t="s">
        <v>3052</v>
      </c>
      <c r="AF83" s="22" t="s">
        <v>1913</v>
      </c>
      <c r="AG83" s="22" t="s">
        <v>1913</v>
      </c>
      <c r="AH83" s="22" t="s">
        <v>1913</v>
      </c>
      <c r="AI83" s="22" t="s">
        <v>1913</v>
      </c>
      <c r="AJ83" s="22">
        <v>140</v>
      </c>
      <c r="AK83" s="26" t="s">
        <v>2603</v>
      </c>
      <c r="AL83" s="27">
        <v>330</v>
      </c>
      <c r="AM83" s="27" t="b">
        <v>1</v>
      </c>
      <c r="AN83" s="27" t="s">
        <v>2603</v>
      </c>
      <c r="AO83" s="27" t="b">
        <v>0</v>
      </c>
      <c r="AP83" s="47" t="s">
        <v>3401</v>
      </c>
      <c r="AQ83" s="47" t="b">
        <v>0</v>
      </c>
      <c r="AR83" s="33" t="s">
        <v>2577</v>
      </c>
      <c r="AS83" s="47">
        <v>1</v>
      </c>
      <c r="AT83" s="47" t="b">
        <f>OR(List1[[#This Row],[fragile2]]=1,List1[[#This Row],[Fragile]]="J")</f>
        <v>1</v>
      </c>
    </row>
    <row r="84" spans="1:46" x14ac:dyDescent="0.25">
      <c r="A84" s="22">
        <v>147</v>
      </c>
      <c r="C84" s="22" t="str">
        <f>List1[[#This Row],[Afkorting]]</f>
        <v>EST</v>
      </c>
      <c r="D84" s="22" t="s">
        <v>1978</v>
      </c>
      <c r="E84" s="22" t="s">
        <v>1977</v>
      </c>
      <c r="F84" s="22" t="s">
        <v>1976</v>
      </c>
      <c r="G84" s="22" t="s">
        <v>1979</v>
      </c>
      <c r="I84" s="22" t="s">
        <v>1981</v>
      </c>
      <c r="L84" s="22">
        <v>82</v>
      </c>
      <c r="M84" s="22" t="s">
        <v>1979</v>
      </c>
      <c r="Q84" s="22" t="e">
        <v>#N/A</v>
      </c>
      <c r="R84" s="22" t="e">
        <v>#REF!</v>
      </c>
      <c r="W84" s="22" t="s">
        <v>3052</v>
      </c>
      <c r="AK84" s="26" t="s">
        <v>1978</v>
      </c>
      <c r="AL84" s="27">
        <v>147</v>
      </c>
      <c r="AM84" s="27" t="b">
        <v>1</v>
      </c>
      <c r="AN84" s="27" t="s">
        <v>1978</v>
      </c>
      <c r="AO84" s="27" t="b">
        <v>1</v>
      </c>
      <c r="AP84" s="47" t="s">
        <v>3402</v>
      </c>
      <c r="AQ84" s="47" t="b">
        <v>0</v>
      </c>
      <c r="AR84" s="33">
        <v>0</v>
      </c>
      <c r="AS84" s="47">
        <v>0</v>
      </c>
      <c r="AT84" s="47" t="b">
        <f>OR(List1[[#This Row],[fragile2]]=1,List1[[#This Row],[Fragile]]="J")</f>
        <v>0</v>
      </c>
    </row>
    <row r="85" spans="1:46" x14ac:dyDescent="0.25">
      <c r="A85" s="22">
        <v>311</v>
      </c>
      <c r="B85" s="22">
        <v>238</v>
      </c>
      <c r="C85" s="22" t="str">
        <f>List1[[#This Row],[Afkorting]]</f>
        <v>ETH</v>
      </c>
      <c r="D85" s="22" t="s">
        <v>66</v>
      </c>
      <c r="E85" s="22" t="s">
        <v>66</v>
      </c>
      <c r="F85" s="22" t="s">
        <v>153</v>
      </c>
      <c r="G85" s="22" t="s">
        <v>2870</v>
      </c>
      <c r="I85" s="22" t="s">
        <v>2872</v>
      </c>
      <c r="J85" s="22" t="s">
        <v>66</v>
      </c>
      <c r="K85" s="23">
        <v>289</v>
      </c>
      <c r="L85" s="22">
        <v>238</v>
      </c>
      <c r="M85" s="22" t="s">
        <v>2870</v>
      </c>
      <c r="N85" s="22" t="s">
        <v>3081</v>
      </c>
      <c r="O85" s="22" t="s">
        <v>2577</v>
      </c>
      <c r="P85" s="22" t="s">
        <v>1913</v>
      </c>
      <c r="R85" s="22" t="e">
        <v>#REF!</v>
      </c>
      <c r="S85" s="22" t="s">
        <v>3052</v>
      </c>
      <c r="T85" s="22" t="s">
        <v>1913</v>
      </c>
      <c r="U85" s="22" t="s">
        <v>3052</v>
      </c>
      <c r="V85" s="25" t="s">
        <v>3052</v>
      </c>
      <c r="W85" s="25" t="s">
        <v>3052</v>
      </c>
      <c r="X85" s="22" t="s">
        <v>3052</v>
      </c>
      <c r="Y85" s="22" t="s">
        <v>3052</v>
      </c>
      <c r="Z85" s="22" t="s">
        <v>3052</v>
      </c>
      <c r="AA85" s="22" t="s">
        <v>1913</v>
      </c>
      <c r="AB85" s="22" t="s">
        <v>1913</v>
      </c>
      <c r="AC85" s="22" t="s">
        <v>3052</v>
      </c>
      <c r="AD85" s="22" t="s">
        <v>1913</v>
      </c>
      <c r="AE85" s="22" t="s">
        <v>3052</v>
      </c>
      <c r="AF85" s="22" t="s">
        <v>1913</v>
      </c>
      <c r="AG85" s="22" t="s">
        <v>1913</v>
      </c>
      <c r="AH85" s="22" t="s">
        <v>1913</v>
      </c>
      <c r="AI85" s="22" t="s">
        <v>1913</v>
      </c>
      <c r="AJ85" s="22">
        <v>141</v>
      </c>
      <c r="AK85" s="26" t="s">
        <v>66</v>
      </c>
      <c r="AL85" s="27">
        <v>311</v>
      </c>
      <c r="AM85" s="27" t="b">
        <v>1</v>
      </c>
      <c r="AN85" s="27" t="s">
        <v>66</v>
      </c>
      <c r="AO85" s="27" t="b">
        <v>1</v>
      </c>
      <c r="AP85" s="47" t="s">
        <v>3401</v>
      </c>
      <c r="AQ85" s="47" t="b">
        <v>0</v>
      </c>
      <c r="AR85" s="33" t="s">
        <v>2577</v>
      </c>
      <c r="AS85" s="47">
        <v>0</v>
      </c>
      <c r="AT85" s="47" t="b">
        <f>OR(List1[[#This Row],[fragile2]]=1,List1[[#This Row],[Fragile]]="J")</f>
        <v>1</v>
      </c>
    </row>
    <row r="86" spans="1:46" x14ac:dyDescent="0.25">
      <c r="A86" s="22">
        <v>913</v>
      </c>
      <c r="C86" s="22" t="str">
        <f>List1[[#This Row],[Afkorting]]</f>
        <v>RPN</v>
      </c>
      <c r="D86" s="22" t="s">
        <v>3290</v>
      </c>
      <c r="E86" s="22" t="s">
        <v>3291</v>
      </c>
      <c r="F86" s="22" t="s">
        <v>3292</v>
      </c>
      <c r="G86" s="22" t="s">
        <v>3293</v>
      </c>
      <c r="L86" s="22">
        <v>79</v>
      </c>
      <c r="M86" s="22" t="s">
        <v>3294</v>
      </c>
      <c r="P86" s="22" t="s">
        <v>1913</v>
      </c>
      <c r="Q86" s="22" t="e">
        <v>#N/A</v>
      </c>
      <c r="R86" s="22" t="e">
        <v>#REF!</v>
      </c>
      <c r="S86" s="22" t="s">
        <v>1913</v>
      </c>
      <c r="T86" s="22" t="s">
        <v>1913</v>
      </c>
      <c r="U86" s="22" t="s">
        <v>1913</v>
      </c>
      <c r="V86" s="22" t="s">
        <v>1913</v>
      </c>
      <c r="W86" s="22" t="s">
        <v>3052</v>
      </c>
      <c r="X86" s="22" t="s">
        <v>1913</v>
      </c>
      <c r="Y86" s="22" t="s">
        <v>1913</v>
      </c>
      <c r="Z86" s="22" t="s">
        <v>1913</v>
      </c>
      <c r="AA86" s="22" t="s">
        <v>1913</v>
      </c>
      <c r="AB86" s="22" t="s">
        <v>1913</v>
      </c>
      <c r="AC86" s="22" t="s">
        <v>1913</v>
      </c>
      <c r="AD86" s="22" t="s">
        <v>1913</v>
      </c>
      <c r="AE86" s="22" t="s">
        <v>1913</v>
      </c>
      <c r="AF86" s="22" t="s">
        <v>1913</v>
      </c>
      <c r="AG86" s="22" t="s">
        <v>1913</v>
      </c>
      <c r="AH86" s="22" t="s">
        <v>1913</v>
      </c>
      <c r="AI86" s="22" t="s">
        <v>1913</v>
      </c>
      <c r="AK86" s="26" t="s">
        <v>3290</v>
      </c>
      <c r="AL86" s="27">
        <v>913</v>
      </c>
      <c r="AM86" s="27" t="b">
        <v>1</v>
      </c>
      <c r="AN86" s="27" t="s">
        <v>3290</v>
      </c>
      <c r="AO86" s="27" t="b">
        <v>0</v>
      </c>
      <c r="AP86" s="47" t="e">
        <v>#N/A</v>
      </c>
      <c r="AQ86" s="33" t="e">
        <v>#N/A</v>
      </c>
      <c r="AR86" s="33">
        <v>0</v>
      </c>
      <c r="AS86" s="47"/>
      <c r="AT86" s="47" t="b">
        <f>OR(List1[[#This Row],[fragile2]]=1,List1[[#This Row],[Fragile]]="J")</f>
        <v>0</v>
      </c>
    </row>
    <row r="87" spans="1:46" x14ac:dyDescent="0.25">
      <c r="A87" s="22">
        <v>910</v>
      </c>
      <c r="B87" s="22">
        <v>89</v>
      </c>
      <c r="C87" s="22" t="str">
        <f>List1[[#This Row],[Afkorting]]</f>
        <v>REU</v>
      </c>
      <c r="D87" s="22" t="s">
        <v>3063</v>
      </c>
      <c r="E87" s="22" t="s">
        <v>3064</v>
      </c>
      <c r="F87" s="22" t="s">
        <v>3065</v>
      </c>
      <c r="G87" s="22" t="s">
        <v>2990</v>
      </c>
      <c r="H87" s="22" t="s">
        <v>3066</v>
      </c>
      <c r="K87" s="22">
        <v>89</v>
      </c>
      <c r="L87" s="22">
        <v>89</v>
      </c>
      <c r="M87" s="22" t="s">
        <v>3067</v>
      </c>
      <c r="N87" s="22" t="s">
        <v>3049</v>
      </c>
      <c r="O87" s="22" t="s">
        <v>3050</v>
      </c>
      <c r="P87" s="22" t="s">
        <v>1913</v>
      </c>
      <c r="R87" s="22" t="e">
        <v>#REF!</v>
      </c>
      <c r="S87" s="22" t="s">
        <v>1913</v>
      </c>
      <c r="T87" s="22" t="s">
        <v>1913</v>
      </c>
      <c r="U87" s="22" t="s">
        <v>1913</v>
      </c>
      <c r="V87" s="25" t="s">
        <v>1913</v>
      </c>
      <c r="W87" s="25" t="s">
        <v>3052</v>
      </c>
      <c r="X87" s="22" t="s">
        <v>1913</v>
      </c>
      <c r="Y87" s="22" t="s">
        <v>3052</v>
      </c>
      <c r="Z87" s="22" t="s">
        <v>1913</v>
      </c>
      <c r="AA87" s="22" t="s">
        <v>1913</v>
      </c>
      <c r="AB87" s="22" t="s">
        <v>1913</v>
      </c>
      <c r="AC87" s="22" t="s">
        <v>1913</v>
      </c>
      <c r="AD87" s="22" t="s">
        <v>1913</v>
      </c>
      <c r="AE87" s="22" t="s">
        <v>1913</v>
      </c>
      <c r="AF87" s="22" t="s">
        <v>1913</v>
      </c>
      <c r="AG87" s="22" t="s">
        <v>1913</v>
      </c>
      <c r="AH87" s="22" t="s">
        <v>1913</v>
      </c>
      <c r="AI87" s="22" t="s">
        <v>3052</v>
      </c>
      <c r="AJ87" s="22">
        <v>112</v>
      </c>
      <c r="AK87" s="26" t="s">
        <v>3063</v>
      </c>
      <c r="AL87" s="27">
        <v>910</v>
      </c>
      <c r="AM87" s="27" t="b">
        <v>1</v>
      </c>
      <c r="AN87" s="27" t="s">
        <v>3063</v>
      </c>
      <c r="AO87" s="27" t="b">
        <v>0</v>
      </c>
      <c r="AP87" s="47" t="e">
        <v>#N/A</v>
      </c>
      <c r="AQ87" s="33" t="e">
        <v>#N/A</v>
      </c>
      <c r="AR87" s="33" t="s">
        <v>3050</v>
      </c>
      <c r="AS87" s="47"/>
      <c r="AT87" s="47" t="b">
        <f>OR(List1[[#This Row],[fragile2]]=1,List1[[#This Row],[Fragile]]="J")</f>
        <v>0</v>
      </c>
    </row>
    <row r="88" spans="1:46" x14ac:dyDescent="0.25">
      <c r="A88" s="22">
        <v>580</v>
      </c>
      <c r="C88" s="22" t="str">
        <f>List1[[#This Row],[Afkorting]]</f>
        <v>FAL</v>
      </c>
      <c r="D88" s="22" t="s">
        <v>1996</v>
      </c>
      <c r="E88" s="22" t="s">
        <v>1995</v>
      </c>
      <c r="F88" s="22" t="s">
        <v>1994</v>
      </c>
      <c r="G88" s="22" t="s">
        <v>3272</v>
      </c>
      <c r="M88" s="22" t="s">
        <v>1997</v>
      </c>
      <c r="P88" s="22" t="s">
        <v>1913</v>
      </c>
      <c r="Q88" s="22" t="e">
        <v>#N/A</v>
      </c>
      <c r="R88" s="22" t="e">
        <v>#REF!</v>
      </c>
      <c r="S88" s="22" t="s">
        <v>1913</v>
      </c>
      <c r="T88" s="22" t="s">
        <v>1913</v>
      </c>
      <c r="U88" s="22" t="s">
        <v>1913</v>
      </c>
      <c r="V88" s="22" t="s">
        <v>1913</v>
      </c>
      <c r="W88" s="22" t="s">
        <v>3052</v>
      </c>
      <c r="X88" s="22" t="s">
        <v>1913</v>
      </c>
      <c r="Y88" s="22" t="s">
        <v>1913</v>
      </c>
      <c r="Z88" s="22" t="s">
        <v>1913</v>
      </c>
      <c r="AA88" s="22" t="s">
        <v>1913</v>
      </c>
      <c r="AB88" s="22" t="s">
        <v>1913</v>
      </c>
      <c r="AC88" s="22" t="s">
        <v>1913</v>
      </c>
      <c r="AD88" s="22" t="s">
        <v>1913</v>
      </c>
      <c r="AE88" s="22" t="s">
        <v>1913</v>
      </c>
      <c r="AF88" s="22" t="s">
        <v>1913</v>
      </c>
      <c r="AG88" s="22" t="s">
        <v>1913</v>
      </c>
      <c r="AH88" s="22" t="s">
        <v>1913</v>
      </c>
      <c r="AI88" s="22" t="s">
        <v>1913</v>
      </c>
      <c r="AK88" s="26" t="s">
        <v>1996</v>
      </c>
      <c r="AL88" s="27">
        <v>580</v>
      </c>
      <c r="AM88" s="27" t="b">
        <v>1</v>
      </c>
      <c r="AN88" s="27" t="s">
        <v>1996</v>
      </c>
      <c r="AO88" s="27" t="b">
        <v>0</v>
      </c>
      <c r="AP88" s="47" t="e">
        <v>#N/A</v>
      </c>
      <c r="AQ88" s="33" t="e">
        <v>#N/A</v>
      </c>
      <c r="AR88" s="33">
        <v>0</v>
      </c>
      <c r="AS88" s="47"/>
      <c r="AT88" s="47" t="b">
        <f>OR(List1[[#This Row],[fragile2]]=1,List1[[#This Row],[Fragile]]="J")</f>
        <v>0</v>
      </c>
    </row>
    <row r="89" spans="1:46" x14ac:dyDescent="0.25">
      <c r="A89" s="22">
        <v>617</v>
      </c>
      <c r="B89" s="22">
        <v>832</v>
      </c>
      <c r="C89" s="22" t="str">
        <f>List1[[#This Row],[Afkorting]]</f>
        <v>FID</v>
      </c>
      <c r="D89" s="22" t="s">
        <v>2464</v>
      </c>
      <c r="E89" s="22" t="s">
        <v>2463</v>
      </c>
      <c r="F89" s="22" t="s">
        <v>2463</v>
      </c>
      <c r="G89" s="22" t="s">
        <v>3244</v>
      </c>
      <c r="I89" s="22" t="s">
        <v>2467</v>
      </c>
      <c r="K89" s="23">
        <v>889</v>
      </c>
      <c r="L89" s="22">
        <v>832</v>
      </c>
      <c r="M89" s="22" t="s">
        <v>2465</v>
      </c>
      <c r="N89" s="22" t="s">
        <v>3243</v>
      </c>
      <c r="O89" s="22" t="s">
        <v>3050</v>
      </c>
      <c r="P89" s="22" t="s">
        <v>1913</v>
      </c>
      <c r="R89" s="22" t="e">
        <v>#REF!</v>
      </c>
      <c r="S89" s="22" t="s">
        <v>1913</v>
      </c>
      <c r="T89" s="22" t="s">
        <v>3052</v>
      </c>
      <c r="U89" s="22" t="s">
        <v>1913</v>
      </c>
      <c r="V89" s="25" t="s">
        <v>1913</v>
      </c>
      <c r="W89" s="25" t="s">
        <v>3052</v>
      </c>
      <c r="X89" s="22" t="s">
        <v>3052</v>
      </c>
      <c r="Y89" s="22" t="s">
        <v>3052</v>
      </c>
      <c r="Z89" s="22" t="s">
        <v>1913</v>
      </c>
      <c r="AA89" s="22" t="s">
        <v>1913</v>
      </c>
      <c r="AB89" s="22" t="s">
        <v>1913</v>
      </c>
      <c r="AC89" s="22" t="s">
        <v>1913</v>
      </c>
      <c r="AD89" s="22" t="s">
        <v>1913</v>
      </c>
      <c r="AE89" s="22" t="s">
        <v>1913</v>
      </c>
      <c r="AF89" s="22" t="s">
        <v>1913</v>
      </c>
      <c r="AG89" s="22" t="s">
        <v>1913</v>
      </c>
      <c r="AH89" s="22" t="s">
        <v>3052</v>
      </c>
      <c r="AI89" s="22" t="s">
        <v>1913</v>
      </c>
      <c r="AJ89" s="22">
        <v>280</v>
      </c>
      <c r="AK89" s="26" t="s">
        <v>2464</v>
      </c>
      <c r="AL89" s="27">
        <v>617</v>
      </c>
      <c r="AM89" s="27" t="b">
        <v>1</v>
      </c>
      <c r="AN89" s="27" t="s">
        <v>2464</v>
      </c>
      <c r="AO89" s="27" t="b">
        <v>0</v>
      </c>
      <c r="AP89" s="47" t="s">
        <v>3050</v>
      </c>
      <c r="AQ89" s="47" t="b">
        <v>1</v>
      </c>
      <c r="AR89" s="33" t="s">
        <v>3050</v>
      </c>
      <c r="AS89" s="47">
        <v>0</v>
      </c>
      <c r="AT89" s="47" t="b">
        <f>OR(List1[[#This Row],[fragile2]]=1,List1[[#This Row],[Fragile]]="J")</f>
        <v>0</v>
      </c>
    </row>
    <row r="90" spans="1:46" x14ac:dyDescent="0.25">
      <c r="A90" s="22">
        <v>110</v>
      </c>
      <c r="C90" s="22" t="str">
        <f>List1[[#This Row],[Afkorting]]</f>
        <v>FIN</v>
      </c>
      <c r="D90" s="22" t="s">
        <v>2069</v>
      </c>
      <c r="E90" s="22" t="s">
        <v>2070</v>
      </c>
      <c r="F90" s="22" t="s">
        <v>2069</v>
      </c>
      <c r="G90" s="22" t="s">
        <v>2071</v>
      </c>
      <c r="I90" s="22" t="s">
        <v>2072</v>
      </c>
      <c r="M90" s="22" t="s">
        <v>2071</v>
      </c>
      <c r="Q90" s="22" t="e">
        <v>#N/A</v>
      </c>
      <c r="R90" s="22" t="e">
        <v>#REF!</v>
      </c>
      <c r="W90" s="22" t="s">
        <v>3052</v>
      </c>
      <c r="AK90" s="26" t="s">
        <v>2069</v>
      </c>
      <c r="AL90" s="27">
        <v>110</v>
      </c>
      <c r="AM90" s="27" t="b">
        <v>1</v>
      </c>
      <c r="AN90" s="27" t="s">
        <v>2069</v>
      </c>
      <c r="AO90" s="27" t="b">
        <v>1</v>
      </c>
      <c r="AP90" s="47" t="s">
        <v>3402</v>
      </c>
      <c r="AQ90" s="47" t="b">
        <v>0</v>
      </c>
      <c r="AR90" s="33">
        <v>0</v>
      </c>
      <c r="AS90" s="47">
        <v>0</v>
      </c>
      <c r="AT90" s="47" t="b">
        <f>OR(List1[[#This Row],[fragile2]]=1,List1[[#This Row],[Fragile]]="J")</f>
        <v>0</v>
      </c>
    </row>
    <row r="91" spans="1:46" x14ac:dyDescent="0.25">
      <c r="A91" s="22">
        <v>111</v>
      </c>
      <c r="C91" s="22" t="str">
        <f>List1[[#This Row],[Afkorting]]</f>
        <v>FRA</v>
      </c>
      <c r="D91" s="22" t="s">
        <v>1919</v>
      </c>
      <c r="E91" s="22" t="s">
        <v>1918</v>
      </c>
      <c r="F91" s="22" t="s">
        <v>1918</v>
      </c>
      <c r="G91" s="22" t="s">
        <v>1920</v>
      </c>
      <c r="I91" s="22" t="s">
        <v>523</v>
      </c>
      <c r="M91" s="22" t="s">
        <v>1920</v>
      </c>
      <c r="Q91" s="22" t="e">
        <v>#N/A</v>
      </c>
      <c r="R91" s="22" t="e">
        <v>#REF!</v>
      </c>
      <c r="W91" s="22" t="s">
        <v>3052</v>
      </c>
      <c r="AK91" s="26" t="s">
        <v>1919</v>
      </c>
      <c r="AL91" s="27">
        <v>111</v>
      </c>
      <c r="AM91" s="27" t="b">
        <v>1</v>
      </c>
      <c r="AN91" s="27" t="s">
        <v>1919</v>
      </c>
      <c r="AO91" s="27" t="b">
        <v>1</v>
      </c>
      <c r="AP91" s="47" t="s">
        <v>3402</v>
      </c>
      <c r="AQ91" s="47" t="b">
        <v>0</v>
      </c>
      <c r="AR91" s="33">
        <v>0</v>
      </c>
      <c r="AS91" s="47">
        <v>0</v>
      </c>
      <c r="AT91" s="47" t="b">
        <f>OR(List1[[#This Row],[fragile2]]=1,List1[[#This Row],[Fragile]]="J")</f>
        <v>0</v>
      </c>
    </row>
    <row r="92" spans="1:46" x14ac:dyDescent="0.25">
      <c r="A92" s="22">
        <v>581</v>
      </c>
      <c r="C92" s="22" t="str">
        <f>List1[[#This Row],[Afkorting]]</f>
        <v>GUF</v>
      </c>
      <c r="D92" s="22" t="s">
        <v>2985</v>
      </c>
      <c r="E92" s="22" t="s">
        <v>2984</v>
      </c>
      <c r="F92" s="22" t="s">
        <v>2983</v>
      </c>
      <c r="G92" s="22" t="s">
        <v>2986</v>
      </c>
      <c r="M92" s="22" t="s">
        <v>2986</v>
      </c>
      <c r="Q92" s="22" t="e">
        <v>#N/A</v>
      </c>
      <c r="R92" s="22" t="e">
        <v>#REF!</v>
      </c>
      <c r="W92" s="22" t="s">
        <v>3052</v>
      </c>
      <c r="AK92" s="26" t="s">
        <v>2985</v>
      </c>
      <c r="AL92" s="27">
        <v>581</v>
      </c>
      <c r="AM92" s="27" t="b">
        <v>1</v>
      </c>
      <c r="AN92" s="27" t="s">
        <v>2985</v>
      </c>
      <c r="AO92" s="27" t="b">
        <v>1</v>
      </c>
      <c r="AP92" s="47" t="e">
        <v>#N/A</v>
      </c>
      <c r="AQ92" s="33" t="e">
        <v>#N/A</v>
      </c>
      <c r="AR92" s="33">
        <v>0</v>
      </c>
      <c r="AS92" s="47"/>
      <c r="AT92" s="47" t="b">
        <f>OR(List1[[#This Row],[fragile2]]=1,List1[[#This Row],[Fragile]]="J")</f>
        <v>0</v>
      </c>
    </row>
    <row r="93" spans="1:46" x14ac:dyDescent="0.25">
      <c r="A93" s="22">
        <v>312</v>
      </c>
      <c r="B93" s="22">
        <v>239</v>
      </c>
      <c r="C93" s="22" t="str">
        <f>List1[[#This Row],[Afkorting]]</f>
        <v>GAB</v>
      </c>
      <c r="D93" s="22" t="s">
        <v>2247</v>
      </c>
      <c r="E93" s="22" t="s">
        <v>2247</v>
      </c>
      <c r="F93" s="22" t="s">
        <v>2247</v>
      </c>
      <c r="G93" s="22" t="s">
        <v>2248</v>
      </c>
      <c r="I93" s="22" t="s">
        <v>2250</v>
      </c>
      <c r="K93" s="23">
        <v>289</v>
      </c>
      <c r="L93" s="22">
        <v>239</v>
      </c>
      <c r="M93" s="22" t="s">
        <v>2248</v>
      </c>
      <c r="N93" s="22" t="s">
        <v>3081</v>
      </c>
      <c r="O93" s="22" t="s">
        <v>3050</v>
      </c>
      <c r="P93" s="22" t="s">
        <v>1913</v>
      </c>
      <c r="R93" s="22" t="e">
        <v>#REF!</v>
      </c>
      <c r="S93" s="22" t="s">
        <v>1913</v>
      </c>
      <c r="T93" s="22" t="s">
        <v>1913</v>
      </c>
      <c r="U93" s="22" t="s">
        <v>1913</v>
      </c>
      <c r="V93" s="25" t="s">
        <v>1913</v>
      </c>
      <c r="W93" s="25" t="s">
        <v>3052</v>
      </c>
      <c r="X93" s="22" t="s">
        <v>3052</v>
      </c>
      <c r="Y93" s="22" t="s">
        <v>3052</v>
      </c>
      <c r="Z93" s="22" t="s">
        <v>1913</v>
      </c>
      <c r="AA93" s="22" t="s">
        <v>1913</v>
      </c>
      <c r="AB93" s="22" t="s">
        <v>1913</v>
      </c>
      <c r="AC93" s="22" t="s">
        <v>3052</v>
      </c>
      <c r="AD93" s="22" t="s">
        <v>1913</v>
      </c>
      <c r="AE93" s="22" t="s">
        <v>3052</v>
      </c>
      <c r="AF93" s="22" t="s">
        <v>1913</v>
      </c>
      <c r="AG93" s="22" t="s">
        <v>1913</v>
      </c>
      <c r="AH93" s="22" t="s">
        <v>1913</v>
      </c>
      <c r="AI93" s="22" t="s">
        <v>1913</v>
      </c>
      <c r="AJ93" s="22">
        <v>142</v>
      </c>
      <c r="AK93" s="26" t="s">
        <v>2247</v>
      </c>
      <c r="AL93" s="27">
        <v>312</v>
      </c>
      <c r="AM93" s="27" t="b">
        <v>1</v>
      </c>
      <c r="AN93" s="27" t="s">
        <v>2247</v>
      </c>
      <c r="AO93" s="27" t="b">
        <v>1</v>
      </c>
      <c r="AP93" s="47" t="s">
        <v>3050</v>
      </c>
      <c r="AQ93" s="47" t="b">
        <v>1</v>
      </c>
      <c r="AR93" s="33" t="s">
        <v>3050</v>
      </c>
      <c r="AS93" s="47">
        <v>0</v>
      </c>
      <c r="AT93" s="47" t="b">
        <f>OR(List1[[#This Row],[fragile2]]=1,List1[[#This Row],[Fragile]]="J")</f>
        <v>0</v>
      </c>
    </row>
    <row r="94" spans="1:46" x14ac:dyDescent="0.25">
      <c r="A94" s="22">
        <v>313</v>
      </c>
      <c r="B94" s="22">
        <v>240</v>
      </c>
      <c r="C94" s="22" t="str">
        <f>List1[[#This Row],[Afkorting]]</f>
        <v>GAM</v>
      </c>
      <c r="D94" s="22" t="s">
        <v>2251</v>
      </c>
      <c r="E94" s="22" t="s">
        <v>2252</v>
      </c>
      <c r="F94" s="22" t="s">
        <v>2251</v>
      </c>
      <c r="G94" s="22" t="s">
        <v>3092</v>
      </c>
      <c r="I94" s="22" t="s">
        <v>2255</v>
      </c>
      <c r="J94" s="22" t="s">
        <v>2251</v>
      </c>
      <c r="K94" s="23">
        <v>289</v>
      </c>
      <c r="L94" s="22">
        <v>240</v>
      </c>
      <c r="M94" s="22" t="s">
        <v>2253</v>
      </c>
      <c r="N94" s="22" t="s">
        <v>3081</v>
      </c>
      <c r="O94" s="22" t="s">
        <v>2577</v>
      </c>
      <c r="P94" s="22" t="s">
        <v>1913</v>
      </c>
      <c r="R94" s="22" t="e">
        <v>#REF!</v>
      </c>
      <c r="S94" s="22" t="s">
        <v>3052</v>
      </c>
      <c r="T94" s="22" t="s">
        <v>1913</v>
      </c>
      <c r="U94" s="22" t="s">
        <v>1913</v>
      </c>
      <c r="V94" s="25" t="s">
        <v>1913</v>
      </c>
      <c r="W94" s="25" t="s">
        <v>3052</v>
      </c>
      <c r="X94" s="22" t="s">
        <v>3052</v>
      </c>
      <c r="Y94" s="22" t="s">
        <v>3052</v>
      </c>
      <c r="Z94" s="22" t="s">
        <v>3052</v>
      </c>
      <c r="AA94" s="24" t="s">
        <v>3086</v>
      </c>
      <c r="AB94" s="22" t="s">
        <v>1913</v>
      </c>
      <c r="AC94" s="22" t="s">
        <v>3052</v>
      </c>
      <c r="AD94" s="22" t="s">
        <v>1913</v>
      </c>
      <c r="AE94" s="22" t="s">
        <v>3052</v>
      </c>
      <c r="AF94" s="22" t="s">
        <v>1913</v>
      </c>
      <c r="AG94" s="22" t="s">
        <v>1913</v>
      </c>
      <c r="AH94" s="22" t="s">
        <v>1913</v>
      </c>
      <c r="AI94" s="22" t="s">
        <v>1913</v>
      </c>
      <c r="AJ94" s="22">
        <v>143</v>
      </c>
      <c r="AK94" s="26" t="s">
        <v>2251</v>
      </c>
      <c r="AL94" s="27">
        <v>313</v>
      </c>
      <c r="AM94" s="27" t="b">
        <v>1</v>
      </c>
      <c r="AN94" s="27" t="s">
        <v>2251</v>
      </c>
      <c r="AO94" s="27" t="b">
        <v>0</v>
      </c>
      <c r="AP94" s="47" t="s">
        <v>3401</v>
      </c>
      <c r="AQ94" s="47" t="b">
        <v>0</v>
      </c>
      <c r="AR94" s="33" t="s">
        <v>2577</v>
      </c>
      <c r="AS94" s="47">
        <v>1</v>
      </c>
      <c r="AT94" s="47" t="b">
        <f>OR(List1[[#This Row],[fragile2]]=1,List1[[#This Row],[Fragile]]="J")</f>
        <v>1</v>
      </c>
    </row>
    <row r="95" spans="1:46" x14ac:dyDescent="0.25">
      <c r="A95" s="22">
        <v>279</v>
      </c>
      <c r="B95" s="22">
        <v>612</v>
      </c>
      <c r="C95" s="22" t="str">
        <f>List1[[#This Row],[Afkorting]]</f>
        <v>GEO</v>
      </c>
      <c r="D95" s="22" t="s">
        <v>2599</v>
      </c>
      <c r="E95" s="22" t="s">
        <v>2598</v>
      </c>
      <c r="F95" s="22" t="s">
        <v>2597</v>
      </c>
      <c r="G95" s="22" t="s">
        <v>2600</v>
      </c>
      <c r="I95" s="22" t="s">
        <v>2602</v>
      </c>
      <c r="K95" s="23">
        <v>798</v>
      </c>
      <c r="L95" s="22">
        <v>612</v>
      </c>
      <c r="M95" s="22" t="s">
        <v>2600</v>
      </c>
      <c r="N95" s="22" t="s">
        <v>3188</v>
      </c>
      <c r="O95" s="22" t="s">
        <v>3055</v>
      </c>
      <c r="P95" s="22" t="s">
        <v>1913</v>
      </c>
      <c r="R95" s="22" t="e">
        <v>#REF!</v>
      </c>
      <c r="S95" s="22" t="s">
        <v>1913</v>
      </c>
      <c r="T95" s="22" t="s">
        <v>1913</v>
      </c>
      <c r="U95" s="22" t="s">
        <v>1913</v>
      </c>
      <c r="V95" s="25" t="s">
        <v>3052</v>
      </c>
      <c r="W95" s="25" t="s">
        <v>3052</v>
      </c>
      <c r="X95" s="22" t="s">
        <v>1913</v>
      </c>
      <c r="Y95" s="22" t="s">
        <v>3052</v>
      </c>
      <c r="Z95" s="22" t="s">
        <v>1913</v>
      </c>
      <c r="AA95" s="22" t="s">
        <v>1913</v>
      </c>
      <c r="AB95" s="22" t="s">
        <v>1913</v>
      </c>
      <c r="AC95" s="22" t="s">
        <v>1913</v>
      </c>
      <c r="AD95" s="22" t="s">
        <v>1913</v>
      </c>
      <c r="AE95" s="22" t="s">
        <v>1913</v>
      </c>
      <c r="AF95" s="22" t="s">
        <v>1913</v>
      </c>
      <c r="AG95" s="22" t="s">
        <v>3052</v>
      </c>
      <c r="AH95" s="22" t="s">
        <v>1913</v>
      </c>
      <c r="AI95" s="22" t="s">
        <v>1913</v>
      </c>
      <c r="AJ95" s="22">
        <v>245</v>
      </c>
      <c r="AK95" s="26" t="s">
        <v>2599</v>
      </c>
      <c r="AL95" s="27">
        <v>279</v>
      </c>
      <c r="AM95" s="27" t="b">
        <v>1</v>
      </c>
      <c r="AN95" s="27" t="s">
        <v>2599</v>
      </c>
      <c r="AO95" s="27" t="b">
        <v>1</v>
      </c>
      <c r="AP95" s="47" t="s">
        <v>3055</v>
      </c>
      <c r="AQ95" s="47" t="b">
        <v>1</v>
      </c>
      <c r="AR95" s="33" t="s">
        <v>3055</v>
      </c>
      <c r="AS95" s="47">
        <v>0</v>
      </c>
      <c r="AT95" s="47" t="b">
        <f>OR(List1[[#This Row],[fragile2]]=1,List1[[#This Row],[Fragile]]="J")</f>
        <v>1</v>
      </c>
    </row>
    <row r="96" spans="1:46" x14ac:dyDescent="0.25">
      <c r="A96" s="22">
        <v>103</v>
      </c>
      <c r="C96" s="22" t="str">
        <f>List1[[#This Row],[Afkorting]]</f>
        <v>BRD</v>
      </c>
      <c r="D96" s="22" t="s">
        <v>2043</v>
      </c>
      <c r="E96" s="22" t="s">
        <v>2042</v>
      </c>
      <c r="F96" s="22" t="s">
        <v>2041</v>
      </c>
      <c r="G96" s="22" t="s">
        <v>3271</v>
      </c>
      <c r="I96" s="22" t="s">
        <v>2045</v>
      </c>
      <c r="M96" s="22" t="s">
        <v>2044</v>
      </c>
      <c r="P96" s="22" t="s">
        <v>1913</v>
      </c>
      <c r="Q96" s="22" t="e">
        <v>#N/A</v>
      </c>
      <c r="R96" s="22" t="e">
        <v>#REF!</v>
      </c>
      <c r="S96" s="22" t="s">
        <v>1913</v>
      </c>
      <c r="T96" s="22" t="s">
        <v>1913</v>
      </c>
      <c r="U96" s="22" t="s">
        <v>1913</v>
      </c>
      <c r="V96" s="22" t="s">
        <v>1913</v>
      </c>
      <c r="W96" s="22" t="s">
        <v>3052</v>
      </c>
      <c r="X96" s="22" t="s">
        <v>1913</v>
      </c>
      <c r="Y96" s="22" t="s">
        <v>1913</v>
      </c>
      <c r="Z96" s="22" t="s">
        <v>1913</v>
      </c>
      <c r="AA96" s="22" t="s">
        <v>1913</v>
      </c>
      <c r="AB96" s="22" t="s">
        <v>1913</v>
      </c>
      <c r="AC96" s="22" t="s">
        <v>1913</v>
      </c>
      <c r="AD96" s="22" t="s">
        <v>1913</v>
      </c>
      <c r="AE96" s="22" t="s">
        <v>1913</v>
      </c>
      <c r="AF96" s="22" t="s">
        <v>1913</v>
      </c>
      <c r="AG96" s="22" t="s">
        <v>1913</v>
      </c>
      <c r="AH96" s="22" t="s">
        <v>1913</v>
      </c>
      <c r="AI96" s="22" t="s">
        <v>1913</v>
      </c>
      <c r="AK96" s="26" t="s">
        <v>2043</v>
      </c>
      <c r="AL96" s="27">
        <v>103</v>
      </c>
      <c r="AM96" s="27" t="b">
        <v>1</v>
      </c>
      <c r="AN96" s="27" t="s">
        <v>2043</v>
      </c>
      <c r="AO96" s="27" t="b">
        <v>0</v>
      </c>
      <c r="AP96" s="47" t="s">
        <v>3402</v>
      </c>
      <c r="AQ96" s="47" t="b">
        <v>0</v>
      </c>
      <c r="AR96" s="33">
        <v>0</v>
      </c>
      <c r="AS96" s="47">
        <v>0</v>
      </c>
      <c r="AT96" s="47" t="b">
        <f>OR(List1[[#This Row],[fragile2]]=1,List1[[#This Row],[Fragile]]="J")</f>
        <v>0</v>
      </c>
    </row>
    <row r="97" spans="1:46" x14ac:dyDescent="0.25">
      <c r="A97" s="22">
        <v>314</v>
      </c>
      <c r="B97" s="22">
        <v>241</v>
      </c>
      <c r="C97" s="22" t="str">
        <f>List1[[#This Row],[Afkorting]]</f>
        <v>GHA</v>
      </c>
      <c r="D97" s="22" t="s">
        <v>67</v>
      </c>
      <c r="E97" s="22" t="s">
        <v>67</v>
      </c>
      <c r="F97" s="22" t="s">
        <v>67</v>
      </c>
      <c r="G97" s="22" t="s">
        <v>2256</v>
      </c>
      <c r="I97" s="22" t="s">
        <v>2258</v>
      </c>
      <c r="K97" s="23">
        <v>289</v>
      </c>
      <c r="L97" s="22">
        <v>241</v>
      </c>
      <c r="M97" s="22" t="s">
        <v>2256</v>
      </c>
      <c r="N97" s="22" t="s">
        <v>3081</v>
      </c>
      <c r="O97" s="22" t="s">
        <v>3055</v>
      </c>
      <c r="P97" s="22" t="s">
        <v>1913</v>
      </c>
      <c r="R97" s="22" t="e">
        <v>#REF!</v>
      </c>
      <c r="S97" s="22" t="s">
        <v>1913</v>
      </c>
      <c r="T97" s="22" t="s">
        <v>1913</v>
      </c>
      <c r="U97" s="22" t="s">
        <v>1913</v>
      </c>
      <c r="V97" s="25" t="s">
        <v>1913</v>
      </c>
      <c r="W97" s="25" t="s">
        <v>3052</v>
      </c>
      <c r="X97" s="22" t="s">
        <v>3052</v>
      </c>
      <c r="Y97" s="22" t="s">
        <v>3052</v>
      </c>
      <c r="Z97" s="22" t="s">
        <v>3052</v>
      </c>
      <c r="AA97" s="24" t="s">
        <v>3086</v>
      </c>
      <c r="AB97" s="22" t="s">
        <v>1913</v>
      </c>
      <c r="AC97" s="22" t="s">
        <v>3052</v>
      </c>
      <c r="AD97" s="22" t="s">
        <v>1913</v>
      </c>
      <c r="AE97" s="22" t="s">
        <v>3052</v>
      </c>
      <c r="AF97" s="22" t="s">
        <v>1913</v>
      </c>
      <c r="AG97" s="22" t="s">
        <v>1913</v>
      </c>
      <c r="AH97" s="22" t="s">
        <v>1913</v>
      </c>
      <c r="AI97" s="22" t="s">
        <v>1913</v>
      </c>
      <c r="AJ97" s="22">
        <v>144</v>
      </c>
      <c r="AK97" s="26" t="s">
        <v>67</v>
      </c>
      <c r="AL97" s="27">
        <v>314</v>
      </c>
      <c r="AM97" s="27" t="b">
        <v>1</v>
      </c>
      <c r="AN97" s="27" t="s">
        <v>67</v>
      </c>
      <c r="AO97" s="27" t="b">
        <v>1</v>
      </c>
      <c r="AP97" s="47" t="s">
        <v>3055</v>
      </c>
      <c r="AQ97" s="47" t="b">
        <v>1</v>
      </c>
      <c r="AR97" s="33" t="s">
        <v>3093</v>
      </c>
      <c r="AS97" s="47">
        <v>0</v>
      </c>
      <c r="AT97" s="47" t="b">
        <f>OR(List1[[#This Row],[fragile2]]=1,List1[[#This Row],[Fragile]]="J")</f>
        <v>0</v>
      </c>
    </row>
    <row r="98" spans="1:46" x14ac:dyDescent="0.25">
      <c r="A98" s="22">
        <v>180</v>
      </c>
      <c r="C98" s="22" t="str">
        <f>List1[[#This Row],[Afkorting]]</f>
        <v>GIB</v>
      </c>
      <c r="D98" s="22" t="s">
        <v>2798</v>
      </c>
      <c r="E98" s="22" t="s">
        <v>2798</v>
      </c>
      <c r="F98" s="22" t="s">
        <v>2798</v>
      </c>
      <c r="G98" s="22" t="s">
        <v>2799</v>
      </c>
      <c r="I98" s="22" t="s">
        <v>2800</v>
      </c>
      <c r="M98" s="22" t="s">
        <v>2799</v>
      </c>
      <c r="P98" s="22" t="s">
        <v>1913</v>
      </c>
      <c r="Q98" s="22" t="e">
        <v>#N/A</v>
      </c>
      <c r="R98" s="22" t="e">
        <v>#REF!</v>
      </c>
      <c r="S98" s="22" t="s">
        <v>1913</v>
      </c>
      <c r="T98" s="22" t="s">
        <v>1913</v>
      </c>
      <c r="U98" s="22" t="s">
        <v>1913</v>
      </c>
      <c r="V98" s="22" t="s">
        <v>1913</v>
      </c>
      <c r="W98" s="22" t="s">
        <v>3052</v>
      </c>
      <c r="X98" s="22" t="s">
        <v>1913</v>
      </c>
      <c r="Y98" s="22" t="s">
        <v>1913</v>
      </c>
      <c r="Z98" s="22" t="s">
        <v>1913</v>
      </c>
      <c r="AA98" s="22" t="s">
        <v>1913</v>
      </c>
      <c r="AB98" s="22" t="s">
        <v>1913</v>
      </c>
      <c r="AC98" s="22" t="s">
        <v>1913</v>
      </c>
      <c r="AD98" s="22" t="s">
        <v>1913</v>
      </c>
      <c r="AE98" s="22" t="s">
        <v>1913</v>
      </c>
      <c r="AF98" s="22" t="s">
        <v>1913</v>
      </c>
      <c r="AG98" s="22" t="s">
        <v>1913</v>
      </c>
      <c r="AH98" s="22" t="s">
        <v>1913</v>
      </c>
      <c r="AI98" s="22" t="s">
        <v>1913</v>
      </c>
      <c r="AK98" s="26" t="s">
        <v>2798</v>
      </c>
      <c r="AL98" s="27">
        <v>180</v>
      </c>
      <c r="AM98" s="27" t="b">
        <v>1</v>
      </c>
      <c r="AN98" s="27" t="s">
        <v>2798</v>
      </c>
      <c r="AO98" s="27" t="b">
        <v>1</v>
      </c>
      <c r="AP98" s="47" t="s">
        <v>3402</v>
      </c>
      <c r="AQ98" s="47" t="b">
        <v>0</v>
      </c>
      <c r="AR98" s="33">
        <v>0</v>
      </c>
      <c r="AS98" s="47">
        <v>0</v>
      </c>
      <c r="AT98" s="47" t="b">
        <f>OR(List1[[#This Row],[fragile2]]=1,List1[[#This Row],[Fragile]]="J")</f>
        <v>0</v>
      </c>
    </row>
    <row r="99" spans="1:46" x14ac:dyDescent="0.25">
      <c r="A99" s="22">
        <v>114</v>
      </c>
      <c r="C99" s="22" t="str">
        <f>List1[[#This Row],[Afkorting]]</f>
        <v>GRE</v>
      </c>
      <c r="D99" s="22" t="s">
        <v>2092</v>
      </c>
      <c r="E99" s="22" t="s">
        <v>2091</v>
      </c>
      <c r="F99" s="22" t="s">
        <v>2090</v>
      </c>
      <c r="G99" s="22" t="s">
        <v>3274</v>
      </c>
      <c r="I99" s="22" t="s">
        <v>2094</v>
      </c>
      <c r="M99" s="22" t="s">
        <v>2093</v>
      </c>
      <c r="P99" s="22" t="s">
        <v>1913</v>
      </c>
      <c r="Q99" s="22" t="e">
        <v>#N/A</v>
      </c>
      <c r="R99" s="22" t="e">
        <v>#REF!</v>
      </c>
      <c r="S99" s="22" t="s">
        <v>1913</v>
      </c>
      <c r="T99" s="22" t="s">
        <v>1913</v>
      </c>
      <c r="U99" s="22" t="s">
        <v>1913</v>
      </c>
      <c r="V99" s="22" t="s">
        <v>1913</v>
      </c>
      <c r="W99" s="22" t="s">
        <v>3052</v>
      </c>
      <c r="X99" s="22" t="s">
        <v>1913</v>
      </c>
      <c r="Y99" s="22" t="s">
        <v>1913</v>
      </c>
      <c r="Z99" s="22" t="s">
        <v>1913</v>
      </c>
      <c r="AA99" s="22" t="s">
        <v>1913</v>
      </c>
      <c r="AB99" s="22" t="s">
        <v>1913</v>
      </c>
      <c r="AC99" s="22" t="s">
        <v>1913</v>
      </c>
      <c r="AD99" s="22" t="s">
        <v>1913</v>
      </c>
      <c r="AE99" s="22" t="s">
        <v>1913</v>
      </c>
      <c r="AF99" s="22" t="s">
        <v>1913</v>
      </c>
      <c r="AG99" s="22" t="s">
        <v>1913</v>
      </c>
      <c r="AH99" s="22" t="s">
        <v>1913</v>
      </c>
      <c r="AI99" s="22" t="s">
        <v>1913</v>
      </c>
      <c r="AK99" s="26" t="s">
        <v>2092</v>
      </c>
      <c r="AL99" s="27">
        <v>114</v>
      </c>
      <c r="AM99" s="27" t="b">
        <v>1</v>
      </c>
      <c r="AN99" s="27" t="s">
        <v>2092</v>
      </c>
      <c r="AO99" s="27" t="b">
        <v>0</v>
      </c>
      <c r="AP99" s="47" t="s">
        <v>3402</v>
      </c>
      <c r="AQ99" s="47" t="b">
        <v>0</v>
      </c>
      <c r="AR99" s="33">
        <v>0</v>
      </c>
      <c r="AS99" s="47">
        <v>0</v>
      </c>
      <c r="AT99" s="47" t="b">
        <f>OR(List1[[#This Row],[fragile2]]=1,List1[[#This Row],[Fragile]]="J")</f>
        <v>0</v>
      </c>
    </row>
    <row r="100" spans="1:46" x14ac:dyDescent="0.25">
      <c r="A100" s="22">
        <v>498</v>
      </c>
      <c r="C100" s="22" t="str">
        <f>List1[[#This Row],[Afkorting]]</f>
        <v>GRO</v>
      </c>
      <c r="D100" s="22" t="s">
        <v>2566</v>
      </c>
      <c r="E100" s="22" t="s">
        <v>2566</v>
      </c>
      <c r="F100" s="22" t="s">
        <v>2565</v>
      </c>
      <c r="G100" s="22" t="s">
        <v>3306</v>
      </c>
      <c r="I100" s="22" t="s">
        <v>2568</v>
      </c>
      <c r="M100" s="22" t="s">
        <v>2567</v>
      </c>
      <c r="Q100" s="22" t="e">
        <v>#N/A</v>
      </c>
      <c r="R100" s="22" t="e">
        <v>#REF!</v>
      </c>
      <c r="W100" s="22" t="s">
        <v>3052</v>
      </c>
      <c r="AK100" s="26" t="s">
        <v>2566</v>
      </c>
      <c r="AL100" s="27">
        <v>498</v>
      </c>
      <c r="AM100" s="27" t="b">
        <v>1</v>
      </c>
      <c r="AN100" s="27" t="s">
        <v>2566</v>
      </c>
      <c r="AO100" s="27" t="b">
        <v>0</v>
      </c>
      <c r="AP100" s="47" t="s">
        <v>3402</v>
      </c>
      <c r="AQ100" s="47" t="b">
        <v>0</v>
      </c>
      <c r="AR100" s="33">
        <v>0</v>
      </c>
      <c r="AS100" s="47">
        <v>0</v>
      </c>
      <c r="AT100" s="47" t="b">
        <f>OR(List1[[#This Row],[fragile2]]=1,List1[[#This Row],[Fragile]]="J")</f>
        <v>0</v>
      </c>
    </row>
    <row r="101" spans="1:46" x14ac:dyDescent="0.25">
      <c r="A101" s="22">
        <v>426</v>
      </c>
      <c r="B101" s="22">
        <v>381</v>
      </c>
      <c r="C101" s="22" t="str">
        <f>List1[[#This Row],[Afkorting]]</f>
        <v>GDE</v>
      </c>
      <c r="D101" s="22" t="s">
        <v>1962</v>
      </c>
      <c r="E101" s="22" t="s">
        <v>1963</v>
      </c>
      <c r="F101" s="22" t="s">
        <v>1962</v>
      </c>
      <c r="G101" s="22" t="s">
        <v>3164</v>
      </c>
      <c r="I101" s="22" t="s">
        <v>1966</v>
      </c>
      <c r="K101" s="23">
        <v>498</v>
      </c>
      <c r="L101" s="22">
        <v>381</v>
      </c>
      <c r="M101" s="22" t="s">
        <v>1964</v>
      </c>
      <c r="N101" s="22" t="s">
        <v>3147</v>
      </c>
      <c r="O101" s="22" t="s">
        <v>3050</v>
      </c>
      <c r="P101" s="22" t="s">
        <v>1913</v>
      </c>
      <c r="R101" s="22" t="e">
        <v>#REF!</v>
      </c>
      <c r="S101" s="22" t="s">
        <v>1913</v>
      </c>
      <c r="T101" s="22" t="s">
        <v>3052</v>
      </c>
      <c r="U101" s="22" t="s">
        <v>1913</v>
      </c>
      <c r="V101" s="25" t="s">
        <v>1913</v>
      </c>
      <c r="W101" s="25" t="s">
        <v>3052</v>
      </c>
      <c r="X101" s="22" t="s">
        <v>3052</v>
      </c>
      <c r="Y101" s="22" t="s">
        <v>3052</v>
      </c>
      <c r="Z101" s="22" t="s">
        <v>1913</v>
      </c>
      <c r="AA101" s="22" t="s">
        <v>1913</v>
      </c>
      <c r="AB101" s="22" t="s">
        <v>1913</v>
      </c>
      <c r="AC101" s="22" t="s">
        <v>1913</v>
      </c>
      <c r="AD101" s="22" t="s">
        <v>1913</v>
      </c>
      <c r="AE101" s="22" t="s">
        <v>1913</v>
      </c>
      <c r="AF101" s="22" t="s">
        <v>3052</v>
      </c>
      <c r="AG101" s="22" t="s">
        <v>1913</v>
      </c>
      <c r="AH101" s="22" t="s">
        <v>1913</v>
      </c>
      <c r="AI101" s="22" t="s">
        <v>1913</v>
      </c>
      <c r="AJ101" s="22">
        <v>191</v>
      </c>
      <c r="AK101" s="26" t="s">
        <v>1962</v>
      </c>
      <c r="AL101" s="27">
        <v>426</v>
      </c>
      <c r="AM101" s="27" t="b">
        <v>1</v>
      </c>
      <c r="AN101" s="27" t="s">
        <v>1962</v>
      </c>
      <c r="AO101" s="27" t="b">
        <v>0</v>
      </c>
      <c r="AP101" s="47" t="s">
        <v>3050</v>
      </c>
      <c r="AQ101" s="47" t="b">
        <v>1</v>
      </c>
      <c r="AR101" s="33" t="s">
        <v>3050</v>
      </c>
      <c r="AS101" s="47">
        <v>0</v>
      </c>
      <c r="AT101" s="47" t="b">
        <f>OR(List1[[#This Row],[fragile2]]=1,List1[[#This Row],[Fragile]]="J")</f>
        <v>0</v>
      </c>
    </row>
    <row r="102" spans="1:46" x14ac:dyDescent="0.25">
      <c r="A102" s="22">
        <v>695</v>
      </c>
      <c r="C102" s="22">
        <f>List1[[#This Row],[Afkorting]]</f>
        <v>0</v>
      </c>
      <c r="D102" s="22" t="s">
        <v>1963</v>
      </c>
      <c r="E102" s="22" t="s">
        <v>1963</v>
      </c>
      <c r="F102" s="22" t="s">
        <v>1963</v>
      </c>
      <c r="L102" s="22">
        <v>384</v>
      </c>
      <c r="M102" s="22" t="s">
        <v>2321</v>
      </c>
      <c r="Q102" s="22" t="e">
        <v>#N/A</v>
      </c>
      <c r="R102" s="22" t="e">
        <v>#REF!</v>
      </c>
      <c r="W102" s="22" t="s">
        <v>3052</v>
      </c>
      <c r="AK102" s="26" t="s">
        <v>1963</v>
      </c>
      <c r="AL102" s="27">
        <v>695</v>
      </c>
      <c r="AM102" s="27" t="b">
        <v>1</v>
      </c>
      <c r="AN102" s="27" t="s">
        <v>1963</v>
      </c>
      <c r="AO102" s="27" t="b">
        <v>0</v>
      </c>
      <c r="AP102" s="47" t="e">
        <v>#N/A</v>
      </c>
      <c r="AQ102" s="33" t="e">
        <v>#N/A</v>
      </c>
      <c r="AR102" s="33">
        <v>0</v>
      </c>
      <c r="AS102" s="47"/>
      <c r="AT102" s="47" t="b">
        <f>OR(List1[[#This Row],[fragile2]]=1,List1[[#This Row],[Fragile]]="J")</f>
        <v>0</v>
      </c>
    </row>
    <row r="103" spans="1:46" x14ac:dyDescent="0.25">
      <c r="A103" s="22">
        <v>496</v>
      </c>
      <c r="C103" s="22" t="str">
        <f>List1[[#This Row],[Afkorting]]</f>
        <v>GUA</v>
      </c>
      <c r="D103" s="22" t="s">
        <v>2029</v>
      </c>
      <c r="E103" s="22" t="s">
        <v>2029</v>
      </c>
      <c r="F103" s="22" t="s">
        <v>2029</v>
      </c>
      <c r="G103" s="22" t="s">
        <v>3307</v>
      </c>
      <c r="I103" s="22" t="s">
        <v>2031</v>
      </c>
      <c r="M103" s="22" t="s">
        <v>2030</v>
      </c>
      <c r="Q103" s="22" t="e">
        <v>#N/A</v>
      </c>
      <c r="R103" s="22" t="e">
        <v>#REF!</v>
      </c>
      <c r="W103" s="22" t="s">
        <v>3052</v>
      </c>
      <c r="AK103" s="26" t="s">
        <v>2029</v>
      </c>
      <c r="AL103" s="27">
        <v>496</v>
      </c>
      <c r="AM103" s="27" t="b">
        <v>1</v>
      </c>
      <c r="AN103" s="27" t="s">
        <v>2029</v>
      </c>
      <c r="AO103" s="27" t="b">
        <v>0</v>
      </c>
      <c r="AP103" s="47" t="e">
        <v>#N/A</v>
      </c>
      <c r="AQ103" s="33" t="e">
        <v>#N/A</v>
      </c>
      <c r="AR103" s="33">
        <v>0</v>
      </c>
      <c r="AS103" s="47"/>
      <c r="AT103" s="47" t="b">
        <f>OR(List1[[#This Row],[fragile2]]=1,List1[[#This Row],[Fragile]]="J")</f>
        <v>0</v>
      </c>
    </row>
    <row r="104" spans="1:46" x14ac:dyDescent="0.25">
      <c r="A104" s="22">
        <v>681</v>
      </c>
      <c r="C104" s="22">
        <f>List1[[#This Row],[Afkorting]]</f>
        <v>0</v>
      </c>
      <c r="D104" s="22" t="s">
        <v>2820</v>
      </c>
      <c r="E104" s="22" t="s">
        <v>2820</v>
      </c>
      <c r="F104" s="22" t="s">
        <v>2820</v>
      </c>
      <c r="I104" s="22" t="s">
        <v>2822</v>
      </c>
      <c r="M104" s="22" t="s">
        <v>2821</v>
      </c>
      <c r="P104" s="22" t="s">
        <v>1913</v>
      </c>
      <c r="Q104" s="22" t="e">
        <v>#N/A</v>
      </c>
      <c r="R104" s="22" t="e">
        <v>#REF!</v>
      </c>
      <c r="S104" s="22" t="s">
        <v>1913</v>
      </c>
      <c r="T104" s="22" t="s">
        <v>3052</v>
      </c>
      <c r="U104" s="22" t="s">
        <v>1913</v>
      </c>
      <c r="V104" s="22" t="s">
        <v>1913</v>
      </c>
      <c r="W104" s="22" t="s">
        <v>3052</v>
      </c>
      <c r="X104" s="22" t="s">
        <v>1913</v>
      </c>
      <c r="Y104" s="22" t="s">
        <v>1913</v>
      </c>
      <c r="Z104" s="22" t="s">
        <v>1913</v>
      </c>
      <c r="AA104" s="22" t="s">
        <v>1913</v>
      </c>
      <c r="AB104" s="22" t="s">
        <v>1913</v>
      </c>
      <c r="AC104" s="22" t="s">
        <v>1913</v>
      </c>
      <c r="AD104" s="22" t="s">
        <v>1913</v>
      </c>
      <c r="AE104" s="22" t="s">
        <v>1913</v>
      </c>
      <c r="AF104" s="22" t="s">
        <v>1913</v>
      </c>
      <c r="AG104" s="22" t="s">
        <v>1913</v>
      </c>
      <c r="AH104" s="22" t="s">
        <v>1913</v>
      </c>
      <c r="AI104" s="22" t="s">
        <v>1913</v>
      </c>
      <c r="AK104" s="26" t="s">
        <v>2820</v>
      </c>
      <c r="AL104" s="27">
        <v>681</v>
      </c>
      <c r="AM104" s="27" t="b">
        <v>1</v>
      </c>
      <c r="AN104" s="27" t="s">
        <v>2820</v>
      </c>
      <c r="AO104" s="27" t="b">
        <v>0</v>
      </c>
      <c r="AP104" s="47" t="s">
        <v>3402</v>
      </c>
      <c r="AQ104" s="47" t="b">
        <v>0</v>
      </c>
      <c r="AR104" s="33">
        <v>0</v>
      </c>
      <c r="AS104" s="47">
        <v>0</v>
      </c>
      <c r="AT104" s="47" t="b">
        <f>OR(List1[[#This Row],[fragile2]]=1,List1[[#This Row],[Fragile]]="J")</f>
        <v>0</v>
      </c>
    </row>
    <row r="105" spans="1:46" x14ac:dyDescent="0.25">
      <c r="A105" s="22">
        <v>413</v>
      </c>
      <c r="B105" s="22">
        <v>347</v>
      </c>
      <c r="C105" s="22" t="str">
        <f>List1[[#This Row],[Afkorting]]</f>
        <v>GLA</v>
      </c>
      <c r="D105" s="22" t="s">
        <v>68</v>
      </c>
      <c r="E105" s="22" t="s">
        <v>68</v>
      </c>
      <c r="F105" s="22" t="s">
        <v>68</v>
      </c>
      <c r="G105" s="22" t="s">
        <v>3151</v>
      </c>
      <c r="I105" s="22" t="s">
        <v>2793</v>
      </c>
      <c r="J105" s="22" t="s">
        <v>68</v>
      </c>
      <c r="K105" s="23">
        <v>498</v>
      </c>
      <c r="L105" s="22">
        <v>347</v>
      </c>
      <c r="M105" s="22" t="s">
        <v>2791</v>
      </c>
      <c r="N105" s="22" t="s">
        <v>3147</v>
      </c>
      <c r="O105" s="22" t="s">
        <v>3055</v>
      </c>
      <c r="P105" s="22" t="s">
        <v>1913</v>
      </c>
      <c r="R105" s="22" t="e">
        <v>#REF!</v>
      </c>
      <c r="S105" s="22" t="s">
        <v>1913</v>
      </c>
      <c r="T105" s="22" t="s">
        <v>1913</v>
      </c>
      <c r="U105" s="22" t="s">
        <v>1913</v>
      </c>
      <c r="V105" s="25" t="s">
        <v>1913</v>
      </c>
      <c r="W105" s="25" t="s">
        <v>3052</v>
      </c>
      <c r="X105" s="22" t="s">
        <v>1913</v>
      </c>
      <c r="Y105" s="22" t="s">
        <v>3052</v>
      </c>
      <c r="Z105" s="22" t="s">
        <v>1913</v>
      </c>
      <c r="AA105" s="22" t="s">
        <v>1913</v>
      </c>
      <c r="AB105" s="22" t="s">
        <v>1913</v>
      </c>
      <c r="AC105" s="22" t="s">
        <v>1913</v>
      </c>
      <c r="AD105" s="22" t="s">
        <v>1913</v>
      </c>
      <c r="AE105" s="22" t="s">
        <v>1913</v>
      </c>
      <c r="AF105" s="22" t="s">
        <v>3052</v>
      </c>
      <c r="AG105" s="22" t="s">
        <v>1913</v>
      </c>
      <c r="AH105" s="22" t="s">
        <v>1913</v>
      </c>
      <c r="AI105" s="22" t="s">
        <v>1913</v>
      </c>
      <c r="AJ105" s="22">
        <v>192</v>
      </c>
      <c r="AK105" s="26" t="s">
        <v>68</v>
      </c>
      <c r="AL105" s="27">
        <v>413</v>
      </c>
      <c r="AM105" s="27" t="b">
        <v>1</v>
      </c>
      <c r="AN105" s="27" t="s">
        <v>68</v>
      </c>
      <c r="AO105" s="27" t="b">
        <v>0</v>
      </c>
      <c r="AP105" s="47" t="s">
        <v>3055</v>
      </c>
      <c r="AQ105" s="47" t="b">
        <v>1</v>
      </c>
      <c r="AR105" s="33" t="s">
        <v>3055</v>
      </c>
      <c r="AS105" s="47">
        <v>0</v>
      </c>
      <c r="AT105" s="47" t="b">
        <f>OR(List1[[#This Row],[fragile2]]=1,List1[[#This Row],[Fragile]]="J")</f>
        <v>0</v>
      </c>
    </row>
    <row r="106" spans="1:46" x14ac:dyDescent="0.25">
      <c r="A106" s="22">
        <v>338</v>
      </c>
      <c r="B106" s="22">
        <v>244</v>
      </c>
      <c r="C106" s="22" t="str">
        <f>List1[[#This Row],[Afkorting]]</f>
        <v>GBI</v>
      </c>
      <c r="D106" s="22" t="s">
        <v>1952</v>
      </c>
      <c r="E106" s="22" t="s">
        <v>1951</v>
      </c>
      <c r="F106" s="22" t="s">
        <v>1950</v>
      </c>
      <c r="G106" s="22" t="s">
        <v>3095</v>
      </c>
      <c r="I106" s="22" t="s">
        <v>1955</v>
      </c>
      <c r="J106" s="22" t="s">
        <v>1952</v>
      </c>
      <c r="K106" s="23">
        <v>289</v>
      </c>
      <c r="L106" s="22">
        <v>244</v>
      </c>
      <c r="M106" s="22" t="s">
        <v>1953</v>
      </c>
      <c r="N106" s="22" t="s">
        <v>3081</v>
      </c>
      <c r="O106" s="22" t="s">
        <v>2577</v>
      </c>
      <c r="P106" s="22" t="s">
        <v>1913</v>
      </c>
      <c r="R106" s="22" t="e">
        <v>#REF!</v>
      </c>
      <c r="S106" s="22" t="s">
        <v>3052</v>
      </c>
      <c r="T106" s="22" t="s">
        <v>3052</v>
      </c>
      <c r="U106" s="22" t="s">
        <v>1913</v>
      </c>
      <c r="V106" s="25" t="s">
        <v>3052</v>
      </c>
      <c r="W106" s="25" t="s">
        <v>3052</v>
      </c>
      <c r="X106" s="22" t="s">
        <v>3052</v>
      </c>
      <c r="Y106" s="22" t="s">
        <v>3052</v>
      </c>
      <c r="Z106" s="22" t="s">
        <v>3052</v>
      </c>
      <c r="AA106" s="24" t="s">
        <v>3086</v>
      </c>
      <c r="AB106" s="22" t="s">
        <v>1913</v>
      </c>
      <c r="AC106" s="22" t="s">
        <v>3052</v>
      </c>
      <c r="AD106" s="22" t="s">
        <v>1913</v>
      </c>
      <c r="AE106" s="22" t="s">
        <v>3052</v>
      </c>
      <c r="AF106" s="22" t="s">
        <v>1913</v>
      </c>
      <c r="AG106" s="22" t="s">
        <v>1913</v>
      </c>
      <c r="AH106" s="22" t="s">
        <v>1913</v>
      </c>
      <c r="AI106" s="22" t="s">
        <v>1913</v>
      </c>
      <c r="AJ106" s="22">
        <v>146</v>
      </c>
      <c r="AK106" s="26" t="s">
        <v>1952</v>
      </c>
      <c r="AL106" s="27">
        <v>338</v>
      </c>
      <c r="AM106" s="27" t="b">
        <v>1</v>
      </c>
      <c r="AN106" s="27" t="s">
        <v>1952</v>
      </c>
      <c r="AO106" s="27" t="b">
        <v>0</v>
      </c>
      <c r="AP106" s="47" t="s">
        <v>3401</v>
      </c>
      <c r="AQ106" s="47" t="b">
        <v>0</v>
      </c>
      <c r="AR106" s="33" t="s">
        <v>2577</v>
      </c>
      <c r="AS106" s="47">
        <v>1</v>
      </c>
      <c r="AT106" s="47" t="b">
        <f>OR(List1[[#This Row],[fragile2]]=1,List1[[#This Row],[Fragile]]="J")</f>
        <v>1</v>
      </c>
    </row>
    <row r="107" spans="1:46" x14ac:dyDescent="0.25">
      <c r="A107" s="22">
        <v>315</v>
      </c>
      <c r="B107" s="22">
        <v>243</v>
      </c>
      <c r="C107" s="22" t="str">
        <f>List1[[#This Row],[Afkorting]]</f>
        <v>GUI</v>
      </c>
      <c r="D107" s="22" t="s">
        <v>2879</v>
      </c>
      <c r="E107" s="22" t="s">
        <v>2878</v>
      </c>
      <c r="F107" s="22" t="s">
        <v>154</v>
      </c>
      <c r="G107" s="22" t="s">
        <v>3094</v>
      </c>
      <c r="I107" s="22" t="s">
        <v>2882</v>
      </c>
      <c r="J107" s="22" t="s">
        <v>2879</v>
      </c>
      <c r="K107" s="23">
        <v>289</v>
      </c>
      <c r="L107" s="22">
        <v>243</v>
      </c>
      <c r="M107" s="22" t="s">
        <v>2880</v>
      </c>
      <c r="N107" s="22" t="s">
        <v>3081</v>
      </c>
      <c r="O107" s="22" t="s">
        <v>2577</v>
      </c>
      <c r="P107" s="22" t="s">
        <v>1913</v>
      </c>
      <c r="Q107" s="22" t="s">
        <v>3094</v>
      </c>
      <c r="R107" s="22" t="e">
        <v>#REF!</v>
      </c>
      <c r="S107" s="22" t="s">
        <v>3052</v>
      </c>
      <c r="T107" s="22" t="s">
        <v>1913</v>
      </c>
      <c r="U107" s="22" t="s">
        <v>1913</v>
      </c>
      <c r="V107" s="25" t="s">
        <v>3052</v>
      </c>
      <c r="W107" s="25" t="s">
        <v>3052</v>
      </c>
      <c r="X107" s="22" t="s">
        <v>3052</v>
      </c>
      <c r="Y107" s="22" t="s">
        <v>3052</v>
      </c>
      <c r="Z107" s="22" t="s">
        <v>3052</v>
      </c>
      <c r="AA107" s="24" t="s">
        <v>3086</v>
      </c>
      <c r="AB107" s="22" t="s">
        <v>1913</v>
      </c>
      <c r="AC107" s="22" t="s">
        <v>3052</v>
      </c>
      <c r="AD107" s="22" t="s">
        <v>1913</v>
      </c>
      <c r="AE107" s="22" t="s">
        <v>3052</v>
      </c>
      <c r="AF107" s="22" t="s">
        <v>1913</v>
      </c>
      <c r="AG107" s="22" t="s">
        <v>1913</v>
      </c>
      <c r="AH107" s="22" t="s">
        <v>1913</v>
      </c>
      <c r="AI107" s="22" t="s">
        <v>1913</v>
      </c>
      <c r="AJ107" s="22">
        <v>145</v>
      </c>
      <c r="AK107" s="26" t="s">
        <v>2879</v>
      </c>
      <c r="AL107" s="27">
        <v>315</v>
      </c>
      <c r="AM107" s="27" t="b">
        <v>1</v>
      </c>
      <c r="AN107" s="27" t="s">
        <v>2879</v>
      </c>
      <c r="AO107" s="27" t="b">
        <v>0</v>
      </c>
      <c r="AP107" s="47" t="s">
        <v>3401</v>
      </c>
      <c r="AQ107" s="47" t="b">
        <v>0</v>
      </c>
      <c r="AR107" s="33" t="s">
        <v>2577</v>
      </c>
      <c r="AS107" s="47">
        <v>0</v>
      </c>
      <c r="AT107" s="47" t="b">
        <f>OR(List1[[#This Row],[fragile2]]=1,List1[[#This Row],[Fragile]]="J")</f>
        <v>1</v>
      </c>
    </row>
    <row r="108" spans="1:46" x14ac:dyDescent="0.25">
      <c r="A108" s="22">
        <v>521</v>
      </c>
      <c r="B108" s="22">
        <v>446</v>
      </c>
      <c r="C108" s="22" t="str">
        <f>List1[[#This Row],[Afkorting]]</f>
        <v>GUY</v>
      </c>
      <c r="D108" s="22" t="s">
        <v>2445</v>
      </c>
      <c r="E108" s="22" t="s">
        <v>2445</v>
      </c>
      <c r="F108" s="22" t="s">
        <v>2445</v>
      </c>
      <c r="G108" s="22" t="s">
        <v>2446</v>
      </c>
      <c r="I108" s="22" t="s">
        <v>2448</v>
      </c>
      <c r="K108" s="23">
        <v>498</v>
      </c>
      <c r="L108" s="22">
        <v>446</v>
      </c>
      <c r="M108" s="22" t="s">
        <v>2446</v>
      </c>
      <c r="N108" s="22" t="s">
        <v>3147</v>
      </c>
      <c r="O108" s="22" t="s">
        <v>3050</v>
      </c>
      <c r="P108" s="22" t="s">
        <v>1913</v>
      </c>
      <c r="R108" s="22" t="e">
        <v>#REF!</v>
      </c>
      <c r="S108" s="22" t="s">
        <v>1913</v>
      </c>
      <c r="T108" s="22" t="s">
        <v>3052</v>
      </c>
      <c r="U108" s="22" t="s">
        <v>1913</v>
      </c>
      <c r="V108" s="25" t="s">
        <v>1913</v>
      </c>
      <c r="W108" s="25" t="s">
        <v>3052</v>
      </c>
      <c r="X108" s="22" t="s">
        <v>3052</v>
      </c>
      <c r="Y108" s="22" t="s">
        <v>3052</v>
      </c>
      <c r="Z108" s="22" t="s">
        <v>3052</v>
      </c>
      <c r="AA108" s="22" t="s">
        <v>1913</v>
      </c>
      <c r="AB108" s="22" t="s">
        <v>1913</v>
      </c>
      <c r="AC108" s="22" t="s">
        <v>1913</v>
      </c>
      <c r="AD108" s="22" t="s">
        <v>1913</v>
      </c>
      <c r="AE108" s="22" t="s">
        <v>1913</v>
      </c>
      <c r="AF108" s="22" t="s">
        <v>3052</v>
      </c>
      <c r="AG108" s="22" t="s">
        <v>1913</v>
      </c>
      <c r="AH108" s="22" t="s">
        <v>1913</v>
      </c>
      <c r="AI108" s="22" t="s">
        <v>1913</v>
      </c>
      <c r="AJ108" s="22">
        <v>215</v>
      </c>
      <c r="AK108" s="26" t="s">
        <v>2445</v>
      </c>
      <c r="AL108" s="27">
        <v>521</v>
      </c>
      <c r="AM108" s="27" t="b">
        <v>1</v>
      </c>
      <c r="AN108" s="27" t="s">
        <v>2445</v>
      </c>
      <c r="AO108" s="27" t="b">
        <v>1</v>
      </c>
      <c r="AP108" s="47" t="s">
        <v>3050</v>
      </c>
      <c r="AQ108" s="47" t="b">
        <v>1</v>
      </c>
      <c r="AR108" s="33" t="s">
        <v>3055</v>
      </c>
      <c r="AS108" s="47">
        <v>0</v>
      </c>
      <c r="AT108" s="47" t="b">
        <f>OR(List1[[#This Row],[fragile2]]=1,List1[[#This Row],[Fragile]]="J")</f>
        <v>0</v>
      </c>
    </row>
    <row r="109" spans="1:46" x14ac:dyDescent="0.25">
      <c r="A109" s="22">
        <v>419</v>
      </c>
      <c r="B109" s="22">
        <v>349</v>
      </c>
      <c r="C109" s="22" t="str">
        <f>List1[[#This Row],[Afkorting]]</f>
        <v>HAI</v>
      </c>
      <c r="D109" s="22" t="s">
        <v>70</v>
      </c>
      <c r="E109" s="22" t="s">
        <v>70</v>
      </c>
      <c r="F109" s="22" t="s">
        <v>70</v>
      </c>
      <c r="G109" s="22" t="s">
        <v>3152</v>
      </c>
      <c r="I109" s="22" t="s">
        <v>2745</v>
      </c>
      <c r="J109" s="22" t="s">
        <v>70</v>
      </c>
      <c r="K109" s="23">
        <v>498</v>
      </c>
      <c r="L109" s="22">
        <v>349</v>
      </c>
      <c r="M109" s="22" t="s">
        <v>2743</v>
      </c>
      <c r="N109" s="22" t="s">
        <v>3147</v>
      </c>
      <c r="O109" s="22" t="s">
        <v>2577</v>
      </c>
      <c r="P109" s="22" t="s">
        <v>1913</v>
      </c>
      <c r="R109" s="22" t="e">
        <v>#REF!</v>
      </c>
      <c r="S109" s="22" t="s">
        <v>3052</v>
      </c>
      <c r="T109" s="22" t="s">
        <v>3052</v>
      </c>
      <c r="U109" s="22" t="s">
        <v>1913</v>
      </c>
      <c r="V109" s="25" t="s">
        <v>3052</v>
      </c>
      <c r="W109" s="25" t="s">
        <v>3052</v>
      </c>
      <c r="X109" s="22" t="s">
        <v>3052</v>
      </c>
      <c r="Y109" s="22" t="s">
        <v>3052</v>
      </c>
      <c r="Z109" s="22" t="s">
        <v>3052</v>
      </c>
      <c r="AA109" s="22" t="s">
        <v>1913</v>
      </c>
      <c r="AB109" s="22" t="s">
        <v>1913</v>
      </c>
      <c r="AC109" s="22" t="s">
        <v>1913</v>
      </c>
      <c r="AD109" s="22" t="s">
        <v>1913</v>
      </c>
      <c r="AE109" s="22" t="s">
        <v>1913</v>
      </c>
      <c r="AF109" s="22" t="s">
        <v>3052</v>
      </c>
      <c r="AG109" s="22" t="s">
        <v>1913</v>
      </c>
      <c r="AH109" s="22" t="s">
        <v>1913</v>
      </c>
      <c r="AI109" s="22" t="s">
        <v>1913</v>
      </c>
      <c r="AJ109" s="22">
        <v>193</v>
      </c>
      <c r="AK109" s="26" t="s">
        <v>70</v>
      </c>
      <c r="AL109" s="27">
        <v>419</v>
      </c>
      <c r="AM109" s="27" t="b">
        <v>1</v>
      </c>
      <c r="AN109" s="27" t="s">
        <v>70</v>
      </c>
      <c r="AO109" s="27" t="b">
        <v>0</v>
      </c>
      <c r="AP109" s="47" t="s">
        <v>3401</v>
      </c>
      <c r="AQ109" s="47" t="b">
        <v>0</v>
      </c>
      <c r="AR109" s="33" t="s">
        <v>2577</v>
      </c>
      <c r="AS109" s="47">
        <v>1</v>
      </c>
      <c r="AT109" s="47" t="b">
        <f>OR(List1[[#This Row],[fragile2]]=1,List1[[#This Row],[Fragile]]="J")</f>
        <v>1</v>
      </c>
    </row>
    <row r="110" spans="1:46" x14ac:dyDescent="0.25">
      <c r="A110" s="22">
        <v>682</v>
      </c>
      <c r="C110" s="22" t="str">
        <f>List1[[#This Row],[Afkorting]]</f>
        <v>HAW</v>
      </c>
      <c r="D110" s="22" t="s">
        <v>2649</v>
      </c>
      <c r="E110" s="22" t="s">
        <v>2649</v>
      </c>
      <c r="F110" s="22" t="s">
        <v>2649</v>
      </c>
      <c r="G110" s="22" t="s">
        <v>3308</v>
      </c>
      <c r="Q110" s="22" t="e">
        <v>#N/A</v>
      </c>
      <c r="R110" s="22" t="e">
        <v>#REF!</v>
      </c>
      <c r="W110" s="22" t="s">
        <v>3052</v>
      </c>
      <c r="AK110" s="26" t="s">
        <v>2649</v>
      </c>
      <c r="AL110" s="27">
        <v>682</v>
      </c>
      <c r="AM110" s="27" t="b">
        <v>1</v>
      </c>
      <c r="AN110" s="27" t="s">
        <v>2649</v>
      </c>
      <c r="AO110" s="27" t="b">
        <v>0</v>
      </c>
      <c r="AP110" s="47" t="e">
        <v>#N/A</v>
      </c>
      <c r="AQ110" s="33" t="e">
        <v>#N/A</v>
      </c>
      <c r="AR110" s="33">
        <v>0</v>
      </c>
      <c r="AS110" s="47"/>
      <c r="AT110" s="47" t="b">
        <f>OR(List1[[#This Row],[fragile2]]=1,List1[[#This Row],[Fragile]]="J")</f>
        <v>0</v>
      </c>
    </row>
    <row r="111" spans="1:46" x14ac:dyDescent="0.25">
      <c r="A111" s="22">
        <v>133</v>
      </c>
      <c r="C111" s="22" t="str">
        <f>List1[[#This Row],[Afkorting]]</f>
        <v>SSI</v>
      </c>
      <c r="D111" s="22" t="s">
        <v>2675</v>
      </c>
      <c r="E111" s="22" t="s">
        <v>2674</v>
      </c>
      <c r="F111" s="22" t="s">
        <v>2673</v>
      </c>
      <c r="G111" s="22" t="s">
        <v>3309</v>
      </c>
      <c r="M111" s="22" t="s">
        <v>2676</v>
      </c>
      <c r="Q111" s="22" t="e">
        <v>#N/A</v>
      </c>
      <c r="R111" s="22" t="e">
        <v>#REF!</v>
      </c>
      <c r="W111" s="22" t="s">
        <v>3052</v>
      </c>
      <c r="AK111" s="26" t="s">
        <v>2675</v>
      </c>
      <c r="AL111" s="27">
        <v>133</v>
      </c>
      <c r="AM111" s="27" t="b">
        <v>1</v>
      </c>
      <c r="AN111" s="27" t="s">
        <v>2675</v>
      </c>
      <c r="AO111" s="27" t="b">
        <v>0</v>
      </c>
      <c r="AP111" s="47" t="e">
        <v>#N/A</v>
      </c>
      <c r="AQ111" s="33" t="e">
        <v>#N/A</v>
      </c>
      <c r="AR111" s="33">
        <v>0</v>
      </c>
      <c r="AS111" s="47"/>
      <c r="AT111" s="47" t="b">
        <f>OR(List1[[#This Row],[fragile2]]=1,List1[[#This Row],[Fragile]]="J")</f>
        <v>0</v>
      </c>
    </row>
    <row r="112" spans="1:46" x14ac:dyDescent="0.25">
      <c r="A112" s="22">
        <v>414</v>
      </c>
      <c r="B112" s="22">
        <v>351</v>
      </c>
      <c r="C112" s="22" t="str">
        <f>List1[[#This Row],[Afkorting]]</f>
        <v>HAS</v>
      </c>
      <c r="D112" s="22" t="s">
        <v>71</v>
      </c>
      <c r="E112" s="22" t="s">
        <v>71</v>
      </c>
      <c r="F112" s="22" t="s">
        <v>155</v>
      </c>
      <c r="G112" s="22" t="s">
        <v>3153</v>
      </c>
      <c r="I112" s="22" t="s">
        <v>2363</v>
      </c>
      <c r="J112" s="22" t="s">
        <v>71</v>
      </c>
      <c r="K112" s="23">
        <v>498</v>
      </c>
      <c r="L112" s="22">
        <v>351</v>
      </c>
      <c r="M112" s="22" t="s">
        <v>2361</v>
      </c>
      <c r="N112" s="22" t="s">
        <v>3147</v>
      </c>
      <c r="O112" s="22" t="s">
        <v>3055</v>
      </c>
      <c r="P112" s="22" t="s">
        <v>1913</v>
      </c>
      <c r="R112" s="22" t="e">
        <v>#REF!</v>
      </c>
      <c r="S112" s="22" t="s">
        <v>1913</v>
      </c>
      <c r="T112" s="22" t="s">
        <v>1913</v>
      </c>
      <c r="U112" s="22" t="s">
        <v>1913</v>
      </c>
      <c r="V112" s="25" t="s">
        <v>1913</v>
      </c>
      <c r="W112" s="25" t="s">
        <v>3052</v>
      </c>
      <c r="X112" s="22" t="s">
        <v>1913</v>
      </c>
      <c r="Y112" s="22" t="s">
        <v>3052</v>
      </c>
      <c r="Z112" s="22" t="s">
        <v>3052</v>
      </c>
      <c r="AA112" s="22" t="s">
        <v>1913</v>
      </c>
      <c r="AB112" s="22" t="s">
        <v>1913</v>
      </c>
      <c r="AC112" s="22" t="s">
        <v>1913</v>
      </c>
      <c r="AD112" s="22" t="s">
        <v>1913</v>
      </c>
      <c r="AE112" s="22" t="s">
        <v>1913</v>
      </c>
      <c r="AF112" s="22" t="s">
        <v>3052</v>
      </c>
      <c r="AG112" s="22" t="s">
        <v>1913</v>
      </c>
      <c r="AH112" s="22" t="s">
        <v>1913</v>
      </c>
      <c r="AI112" s="22" t="s">
        <v>1913</v>
      </c>
      <c r="AJ112" s="22">
        <v>194</v>
      </c>
      <c r="AK112" s="26" t="s">
        <v>71</v>
      </c>
      <c r="AL112" s="27">
        <v>414</v>
      </c>
      <c r="AM112" s="27" t="b">
        <v>1</v>
      </c>
      <c r="AN112" s="27" t="s">
        <v>71</v>
      </c>
      <c r="AO112" s="27" t="b">
        <v>0</v>
      </c>
      <c r="AP112" s="47" t="s">
        <v>3055</v>
      </c>
      <c r="AQ112" s="47" t="b">
        <v>1</v>
      </c>
      <c r="AR112" s="33" t="s">
        <v>3055</v>
      </c>
      <c r="AS112" s="47">
        <v>0</v>
      </c>
      <c r="AT112" s="47" t="b">
        <f>OR(List1[[#This Row],[fragile2]]=1,List1[[#This Row],[Fragile]]="J")</f>
        <v>0</v>
      </c>
    </row>
    <row r="113" spans="1:46" x14ac:dyDescent="0.25">
      <c r="A113" s="22">
        <v>280</v>
      </c>
      <c r="C113" s="22" t="str">
        <f>List1[[#This Row],[Afkorting]]</f>
        <v>HKG</v>
      </c>
      <c r="D113" s="22" t="s">
        <v>2175</v>
      </c>
      <c r="E113" s="22" t="s">
        <v>2175</v>
      </c>
      <c r="F113" s="22" t="s">
        <v>2174</v>
      </c>
      <c r="G113" s="22" t="s">
        <v>2176</v>
      </c>
      <c r="I113" s="22" t="s">
        <v>2177</v>
      </c>
      <c r="M113" s="22" t="s">
        <v>2176</v>
      </c>
      <c r="P113" s="22" t="s">
        <v>1913</v>
      </c>
      <c r="Q113" s="22" t="e">
        <v>#N/A</v>
      </c>
      <c r="R113" s="22" t="e">
        <v>#REF!</v>
      </c>
      <c r="S113" s="22" t="s">
        <v>1913</v>
      </c>
      <c r="T113" s="22" t="s">
        <v>1913</v>
      </c>
      <c r="U113" s="22" t="s">
        <v>1913</v>
      </c>
      <c r="V113" s="22" t="s">
        <v>1913</v>
      </c>
      <c r="W113" s="22" t="s">
        <v>3052</v>
      </c>
      <c r="X113" s="22" t="s">
        <v>1913</v>
      </c>
      <c r="Y113" s="22" t="s">
        <v>1913</v>
      </c>
      <c r="Z113" s="22" t="s">
        <v>1913</v>
      </c>
      <c r="AA113" s="22" t="s">
        <v>1913</v>
      </c>
      <c r="AB113" s="22" t="s">
        <v>1913</v>
      </c>
      <c r="AC113" s="22" t="s">
        <v>1913</v>
      </c>
      <c r="AD113" s="22" t="s">
        <v>1913</v>
      </c>
      <c r="AE113" s="22" t="s">
        <v>1913</v>
      </c>
      <c r="AF113" s="22" t="s">
        <v>1913</v>
      </c>
      <c r="AG113" s="22" t="s">
        <v>1913</v>
      </c>
      <c r="AH113" s="22" t="s">
        <v>1913</v>
      </c>
      <c r="AI113" s="22" t="s">
        <v>1913</v>
      </c>
      <c r="AK113" s="26" t="s">
        <v>2175</v>
      </c>
      <c r="AL113" s="27">
        <v>280</v>
      </c>
      <c r="AM113" s="27" t="b">
        <v>1</v>
      </c>
      <c r="AN113" s="27" t="s">
        <v>2175</v>
      </c>
      <c r="AO113" s="27" t="b">
        <v>1</v>
      </c>
      <c r="AP113" s="47" t="s">
        <v>3402</v>
      </c>
      <c r="AQ113" s="47" t="b">
        <v>0</v>
      </c>
      <c r="AR113" s="33">
        <v>0</v>
      </c>
      <c r="AS113" s="47">
        <v>0</v>
      </c>
      <c r="AT113" s="47" t="b">
        <f>OR(List1[[#This Row],[fragile2]]=1,List1[[#This Row],[Fragile]]="J")</f>
        <v>0</v>
      </c>
    </row>
    <row r="114" spans="1:46" x14ac:dyDescent="0.25">
      <c r="A114" s="22">
        <v>115</v>
      </c>
      <c r="C114" s="22" t="str">
        <f>List1[[#This Row],[Afkorting]]</f>
        <v>HON</v>
      </c>
      <c r="D114" s="22" t="s">
        <v>2852</v>
      </c>
      <c r="E114" s="22" t="s">
        <v>2851</v>
      </c>
      <c r="F114" s="22" t="s">
        <v>2850</v>
      </c>
      <c r="G114" s="22" t="s">
        <v>3275</v>
      </c>
      <c r="I114" s="22" t="s">
        <v>2855</v>
      </c>
      <c r="L114" s="22">
        <v>75</v>
      </c>
      <c r="M114" s="22" t="s">
        <v>2853</v>
      </c>
      <c r="P114" s="22" t="s">
        <v>1913</v>
      </c>
      <c r="Q114" s="22" t="e">
        <v>#N/A</v>
      </c>
      <c r="R114" s="22" t="e">
        <v>#REF!</v>
      </c>
      <c r="S114" s="22" t="s">
        <v>1913</v>
      </c>
      <c r="T114" s="22" t="s">
        <v>1913</v>
      </c>
      <c r="U114" s="22" t="s">
        <v>1913</v>
      </c>
      <c r="V114" s="22" t="s">
        <v>1913</v>
      </c>
      <c r="W114" s="22" t="s">
        <v>3052</v>
      </c>
      <c r="X114" s="22" t="s">
        <v>1913</v>
      </c>
      <c r="Y114" s="22" t="s">
        <v>1913</v>
      </c>
      <c r="Z114" s="22" t="s">
        <v>1913</v>
      </c>
      <c r="AA114" s="22" t="s">
        <v>1913</v>
      </c>
      <c r="AB114" s="22" t="s">
        <v>1913</v>
      </c>
      <c r="AC114" s="22" t="s">
        <v>1913</v>
      </c>
      <c r="AD114" s="22" t="s">
        <v>1913</v>
      </c>
      <c r="AE114" s="22" t="s">
        <v>1913</v>
      </c>
      <c r="AF114" s="22" t="s">
        <v>1913</v>
      </c>
      <c r="AG114" s="22" t="s">
        <v>1913</v>
      </c>
      <c r="AH114" s="22" t="s">
        <v>1913</v>
      </c>
      <c r="AI114" s="22" t="s">
        <v>1913</v>
      </c>
      <c r="AK114" s="26" t="s">
        <v>2852</v>
      </c>
      <c r="AL114" s="27">
        <v>115</v>
      </c>
      <c r="AM114" s="27" t="b">
        <v>1</v>
      </c>
      <c r="AN114" s="27" t="s">
        <v>2852</v>
      </c>
      <c r="AO114" s="27" t="b">
        <v>0</v>
      </c>
      <c r="AP114" s="47" t="s">
        <v>3402</v>
      </c>
      <c r="AQ114" s="47" t="b">
        <v>0</v>
      </c>
      <c r="AR114" s="33">
        <v>0</v>
      </c>
      <c r="AS114" s="47">
        <v>0</v>
      </c>
      <c r="AT114" s="47" t="b">
        <f>OR(List1[[#This Row],[fragile2]]=1,List1[[#This Row],[Fragile]]="J")</f>
        <v>0</v>
      </c>
    </row>
    <row r="115" spans="1:46" x14ac:dyDescent="0.25">
      <c r="A115" s="22">
        <v>117</v>
      </c>
      <c r="C115" s="22" t="str">
        <f>List1[[#This Row],[Afkorting]]</f>
        <v>ISL</v>
      </c>
      <c r="D115" s="22" t="s">
        <v>2699</v>
      </c>
      <c r="E115" s="22" t="s">
        <v>2698</v>
      </c>
      <c r="F115" s="22" t="s">
        <v>2697</v>
      </c>
      <c r="G115" s="22" t="s">
        <v>2700</v>
      </c>
      <c r="I115" s="22" t="s">
        <v>2701</v>
      </c>
      <c r="M115" s="22" t="s">
        <v>2700</v>
      </c>
      <c r="Q115" s="22" t="e">
        <v>#N/A</v>
      </c>
      <c r="R115" s="22" t="e">
        <v>#REF!</v>
      </c>
      <c r="W115" s="22" t="s">
        <v>3052</v>
      </c>
      <c r="AK115" s="26" t="s">
        <v>2699</v>
      </c>
      <c r="AL115" s="27">
        <v>117</v>
      </c>
      <c r="AM115" s="27" t="b">
        <v>1</v>
      </c>
      <c r="AN115" s="27" t="s">
        <v>2699</v>
      </c>
      <c r="AO115" s="27" t="b">
        <v>1</v>
      </c>
      <c r="AP115" s="47" t="s">
        <v>3402</v>
      </c>
      <c r="AQ115" s="47" t="b">
        <v>0</v>
      </c>
      <c r="AR115" s="33">
        <v>0</v>
      </c>
      <c r="AS115" s="47">
        <v>0</v>
      </c>
      <c r="AT115" s="47" t="b">
        <f>OR(List1[[#This Row],[fragile2]]=1,List1[[#This Row],[Fragile]]="J")</f>
        <v>0</v>
      </c>
    </row>
    <row r="116" spans="1:46" x14ac:dyDescent="0.25">
      <c r="A116" s="22">
        <v>207</v>
      </c>
      <c r="B116" s="22">
        <v>645</v>
      </c>
      <c r="C116" s="22" t="str">
        <f>List1[[#This Row],[Afkorting]]</f>
        <v>IND</v>
      </c>
      <c r="D116" s="22" t="s">
        <v>156</v>
      </c>
      <c r="E116" s="22" t="s">
        <v>72</v>
      </c>
      <c r="F116" s="22" t="s">
        <v>156</v>
      </c>
      <c r="G116" s="22" t="s">
        <v>2706</v>
      </c>
      <c r="I116" s="22" t="s">
        <v>2708</v>
      </c>
      <c r="J116" s="22" t="s">
        <v>156</v>
      </c>
      <c r="K116" s="23">
        <v>798</v>
      </c>
      <c r="L116" s="22">
        <v>645</v>
      </c>
      <c r="M116" s="22" t="s">
        <v>2706</v>
      </c>
      <c r="N116" s="22" t="s">
        <v>3188</v>
      </c>
      <c r="O116" s="22" t="s">
        <v>3055</v>
      </c>
      <c r="P116" s="22" t="s">
        <v>1913</v>
      </c>
      <c r="R116" s="22" t="e">
        <v>#REF!</v>
      </c>
      <c r="S116" s="22" t="s">
        <v>1913</v>
      </c>
      <c r="T116" s="22" t="s">
        <v>1913</v>
      </c>
      <c r="U116" s="22" t="s">
        <v>1913</v>
      </c>
      <c r="V116" s="25" t="s">
        <v>1913</v>
      </c>
      <c r="W116" s="25" t="s">
        <v>3052</v>
      </c>
      <c r="X116" s="22" t="s">
        <v>1913</v>
      </c>
      <c r="Y116" s="22" t="s">
        <v>3052</v>
      </c>
      <c r="Z116" s="22" t="s">
        <v>1913</v>
      </c>
      <c r="AA116" s="22" t="s">
        <v>1913</v>
      </c>
      <c r="AB116" s="22" t="s">
        <v>1913</v>
      </c>
      <c r="AC116" s="22" t="s">
        <v>1913</v>
      </c>
      <c r="AD116" s="22" t="s">
        <v>1913</v>
      </c>
      <c r="AE116" s="22" t="s">
        <v>1913</v>
      </c>
      <c r="AF116" s="22" t="s">
        <v>1913</v>
      </c>
      <c r="AG116" s="22" t="s">
        <v>3052</v>
      </c>
      <c r="AH116" s="22" t="s">
        <v>1913</v>
      </c>
      <c r="AI116" s="22" t="s">
        <v>1913</v>
      </c>
      <c r="AJ116" s="22">
        <v>246</v>
      </c>
      <c r="AK116" s="26" t="s">
        <v>156</v>
      </c>
      <c r="AL116" s="27">
        <v>207</v>
      </c>
      <c r="AM116" s="27" t="b">
        <v>1</v>
      </c>
      <c r="AN116" s="27" t="s">
        <v>156</v>
      </c>
      <c r="AO116" s="27" t="b">
        <v>1</v>
      </c>
      <c r="AP116" s="47" t="s">
        <v>3055</v>
      </c>
      <c r="AQ116" s="47" t="b">
        <v>1</v>
      </c>
      <c r="AR116" s="33" t="s">
        <v>3055</v>
      </c>
      <c r="AS116" s="47">
        <v>0</v>
      </c>
      <c r="AT116" s="47" t="b">
        <f>OR(List1[[#This Row],[fragile2]]=1,List1[[#This Row],[Fragile]]="J")</f>
        <v>0</v>
      </c>
    </row>
    <row r="117" spans="1:46" x14ac:dyDescent="0.25">
      <c r="A117" s="22">
        <v>208</v>
      </c>
      <c r="B117" s="22">
        <v>738</v>
      </c>
      <c r="C117" s="22" t="str">
        <f>List1[[#This Row],[Afkorting]]</f>
        <v>INS</v>
      </c>
      <c r="D117" s="22" t="s">
        <v>73</v>
      </c>
      <c r="E117" s="22" t="s">
        <v>73</v>
      </c>
      <c r="F117" s="22" t="s">
        <v>157</v>
      </c>
      <c r="G117" s="22" t="s">
        <v>3226</v>
      </c>
      <c r="I117" s="22" t="s">
        <v>1888</v>
      </c>
      <c r="J117" s="22" t="s">
        <v>73</v>
      </c>
      <c r="K117" s="23">
        <v>798</v>
      </c>
      <c r="L117" s="22">
        <v>738</v>
      </c>
      <c r="M117" s="22" t="s">
        <v>2151</v>
      </c>
      <c r="N117" s="22" t="s">
        <v>3188</v>
      </c>
      <c r="O117" s="22" t="s">
        <v>3055</v>
      </c>
      <c r="P117" s="22" t="s">
        <v>1913</v>
      </c>
      <c r="R117" s="22" t="e">
        <v>#REF!</v>
      </c>
      <c r="S117" s="22" t="s">
        <v>1913</v>
      </c>
      <c r="T117" s="22" t="s">
        <v>1913</v>
      </c>
      <c r="U117" s="22" t="s">
        <v>1913</v>
      </c>
      <c r="V117" s="25" t="s">
        <v>1913</v>
      </c>
      <c r="W117" s="25" t="s">
        <v>3052</v>
      </c>
      <c r="X117" s="22" t="s">
        <v>1913</v>
      </c>
      <c r="Y117" s="22" t="s">
        <v>3052</v>
      </c>
      <c r="Z117" s="22" t="s">
        <v>1913</v>
      </c>
      <c r="AA117" s="22" t="s">
        <v>1913</v>
      </c>
      <c r="AB117" s="22" t="s">
        <v>1913</v>
      </c>
      <c r="AC117" s="22" t="s">
        <v>1913</v>
      </c>
      <c r="AD117" s="22" t="s">
        <v>1913</v>
      </c>
      <c r="AE117" s="22" t="s">
        <v>1913</v>
      </c>
      <c r="AF117" s="22" t="s">
        <v>1913</v>
      </c>
      <c r="AG117" s="22" t="s">
        <v>3052</v>
      </c>
      <c r="AH117" s="22" t="s">
        <v>1913</v>
      </c>
      <c r="AI117" s="22" t="s">
        <v>1913</v>
      </c>
      <c r="AJ117" s="22">
        <v>264</v>
      </c>
      <c r="AK117" s="26" t="s">
        <v>73</v>
      </c>
      <c r="AL117" s="27">
        <v>208</v>
      </c>
      <c r="AM117" s="27" t="b">
        <v>1</v>
      </c>
      <c r="AN117" s="27" t="s">
        <v>73</v>
      </c>
      <c r="AO117" s="27" t="b">
        <v>0</v>
      </c>
      <c r="AP117" s="47" t="s">
        <v>3055</v>
      </c>
      <c r="AQ117" s="47" t="b">
        <v>1</v>
      </c>
      <c r="AR117" s="33" t="s">
        <v>3055</v>
      </c>
      <c r="AS117" s="47">
        <v>0</v>
      </c>
      <c r="AT117" s="47" t="b">
        <f>OR(List1[[#This Row],[fragile2]]=1,List1[[#This Row],[Fragile]]="J")</f>
        <v>0</v>
      </c>
    </row>
    <row r="118" spans="1:46" x14ac:dyDescent="0.25">
      <c r="A118" s="22">
        <v>255</v>
      </c>
      <c r="B118" s="22">
        <v>540</v>
      </c>
      <c r="C118" s="22" t="str">
        <f>List1[[#This Row],[Afkorting]]</f>
        <v>IRA</v>
      </c>
      <c r="D118" s="22" t="s">
        <v>2186</v>
      </c>
      <c r="E118" s="22" t="s">
        <v>2186</v>
      </c>
      <c r="F118" s="22" t="s">
        <v>2186</v>
      </c>
      <c r="G118" s="22" t="s">
        <v>3187</v>
      </c>
      <c r="I118" s="22" t="s">
        <v>2189</v>
      </c>
      <c r="K118" s="23">
        <v>798</v>
      </c>
      <c r="L118" s="22">
        <v>540</v>
      </c>
      <c r="M118" s="22" t="s">
        <v>2187</v>
      </c>
      <c r="N118" s="22" t="s">
        <v>3188</v>
      </c>
      <c r="O118" s="22" t="s">
        <v>3050</v>
      </c>
      <c r="P118" s="22" t="s">
        <v>1913</v>
      </c>
      <c r="R118" s="22" t="e">
        <v>#REF!</v>
      </c>
      <c r="S118" s="22" t="s">
        <v>1913</v>
      </c>
      <c r="T118" s="22" t="s">
        <v>1913</v>
      </c>
      <c r="U118" s="22" t="s">
        <v>1913</v>
      </c>
      <c r="V118" s="25" t="s">
        <v>3052</v>
      </c>
      <c r="W118" s="25" t="s">
        <v>3052</v>
      </c>
      <c r="X118" s="22" t="s">
        <v>1913</v>
      </c>
      <c r="Y118" s="22" t="s">
        <v>3052</v>
      </c>
      <c r="Z118" s="22" t="s">
        <v>1913</v>
      </c>
      <c r="AA118" s="22" t="s">
        <v>1913</v>
      </c>
      <c r="AB118" s="22" t="s">
        <v>1913</v>
      </c>
      <c r="AC118" s="22" t="s">
        <v>1913</v>
      </c>
      <c r="AD118" s="22" t="s">
        <v>1913</v>
      </c>
      <c r="AE118" s="22" t="s">
        <v>1913</v>
      </c>
      <c r="AF118" s="22" t="s">
        <v>1913</v>
      </c>
      <c r="AG118" s="22" t="s">
        <v>3052</v>
      </c>
      <c r="AH118" s="22" t="s">
        <v>1913</v>
      </c>
      <c r="AI118" s="22" t="s">
        <v>1913</v>
      </c>
      <c r="AJ118" s="22">
        <v>228</v>
      </c>
      <c r="AK118" s="26" t="s">
        <v>2186</v>
      </c>
      <c r="AL118" s="27">
        <v>255</v>
      </c>
      <c r="AM118" s="27" t="b">
        <v>1</v>
      </c>
      <c r="AN118" s="27" t="s">
        <v>2186</v>
      </c>
      <c r="AO118" s="27" t="b">
        <v>0</v>
      </c>
      <c r="AP118" s="47" t="s">
        <v>3050</v>
      </c>
      <c r="AQ118" s="47" t="b">
        <v>1</v>
      </c>
      <c r="AR118" s="33" t="s">
        <v>3055</v>
      </c>
      <c r="AS118" s="47">
        <v>0</v>
      </c>
      <c r="AT118" s="47" t="b">
        <f>OR(List1[[#This Row],[fragile2]]=1,List1[[#This Row],[Fragile]]="J")</f>
        <v>1</v>
      </c>
    </row>
    <row r="119" spans="1:46" x14ac:dyDescent="0.25">
      <c r="A119" s="22">
        <v>254</v>
      </c>
      <c r="B119" s="22">
        <v>543</v>
      </c>
      <c r="C119" s="22" t="str">
        <f>List1[[#This Row],[Afkorting]]</f>
        <v>IRQ</v>
      </c>
      <c r="D119" s="22" t="s">
        <v>1938</v>
      </c>
      <c r="E119" s="22" t="s">
        <v>1938</v>
      </c>
      <c r="F119" s="22" t="s">
        <v>1937</v>
      </c>
      <c r="G119" s="22" t="s">
        <v>1939</v>
      </c>
      <c r="I119" s="22" t="s">
        <v>1941</v>
      </c>
      <c r="K119" s="23">
        <v>798</v>
      </c>
      <c r="L119" s="22">
        <v>543</v>
      </c>
      <c r="M119" s="22" t="s">
        <v>1939</v>
      </c>
      <c r="N119" s="22" t="s">
        <v>3188</v>
      </c>
      <c r="O119" s="22" t="s">
        <v>3050</v>
      </c>
      <c r="P119" s="22" t="s">
        <v>1913</v>
      </c>
      <c r="R119" s="22" t="e">
        <v>#REF!</v>
      </c>
      <c r="S119" s="22" t="s">
        <v>1913</v>
      </c>
      <c r="T119" s="22" t="s">
        <v>1913</v>
      </c>
      <c r="U119" s="22" t="s">
        <v>1913</v>
      </c>
      <c r="V119" s="25" t="s">
        <v>3052</v>
      </c>
      <c r="W119" s="25" t="s">
        <v>3052</v>
      </c>
      <c r="X119" s="22" t="s">
        <v>1913</v>
      </c>
      <c r="Y119" s="22" t="s">
        <v>3052</v>
      </c>
      <c r="Z119" s="22" t="s">
        <v>1913</v>
      </c>
      <c r="AA119" s="22" t="s">
        <v>1913</v>
      </c>
      <c r="AB119" s="22" t="s">
        <v>1913</v>
      </c>
      <c r="AC119" s="22" t="s">
        <v>1913</v>
      </c>
      <c r="AD119" s="22" t="s">
        <v>1913</v>
      </c>
      <c r="AE119" s="22" t="s">
        <v>1913</v>
      </c>
      <c r="AF119" s="22" t="s">
        <v>1913</v>
      </c>
      <c r="AG119" s="22" t="s">
        <v>3052</v>
      </c>
      <c r="AH119" s="22" t="s">
        <v>1913</v>
      </c>
      <c r="AI119" s="22" t="s">
        <v>1913</v>
      </c>
      <c r="AJ119" s="22">
        <v>229</v>
      </c>
      <c r="AK119" s="26" t="s">
        <v>1938</v>
      </c>
      <c r="AL119" s="27">
        <v>254</v>
      </c>
      <c r="AM119" s="27" t="b">
        <v>1</v>
      </c>
      <c r="AN119" s="27" t="s">
        <v>1938</v>
      </c>
      <c r="AO119" s="27" t="b">
        <v>1</v>
      </c>
      <c r="AP119" s="47" t="s">
        <v>3050</v>
      </c>
      <c r="AQ119" s="47" t="b">
        <v>1</v>
      </c>
      <c r="AR119" s="33" t="s">
        <v>3055</v>
      </c>
      <c r="AS119" s="47">
        <v>1</v>
      </c>
      <c r="AT119" s="47" t="b">
        <f>OR(List1[[#This Row],[fragile2]]=1,List1[[#This Row],[Fragile]]="J")</f>
        <v>1</v>
      </c>
    </row>
    <row r="120" spans="1:46" x14ac:dyDescent="0.25">
      <c r="A120" s="22">
        <v>116</v>
      </c>
      <c r="C120" s="22" t="str">
        <f>List1[[#This Row],[Afkorting]]</f>
        <v>EIR</v>
      </c>
      <c r="D120" s="22" t="s">
        <v>2097</v>
      </c>
      <c r="E120" s="22" t="s">
        <v>2096</v>
      </c>
      <c r="F120" s="22" t="s">
        <v>2095</v>
      </c>
      <c r="G120" s="22" t="s">
        <v>3310</v>
      </c>
      <c r="I120" s="22" t="s">
        <v>2099</v>
      </c>
      <c r="M120" s="22" t="s">
        <v>2098</v>
      </c>
      <c r="Q120" s="22" t="e">
        <v>#N/A</v>
      </c>
      <c r="R120" s="22" t="e">
        <v>#REF!</v>
      </c>
      <c r="W120" s="22" t="s">
        <v>3052</v>
      </c>
      <c r="AK120" s="26" t="s">
        <v>2097</v>
      </c>
      <c r="AL120" s="27">
        <v>116</v>
      </c>
      <c r="AM120" s="27" t="b">
        <v>1</v>
      </c>
      <c r="AN120" s="27" t="s">
        <v>2097</v>
      </c>
      <c r="AO120" s="27" t="b">
        <v>0</v>
      </c>
      <c r="AP120" s="47" t="s">
        <v>3402</v>
      </c>
      <c r="AQ120" s="47" t="b">
        <v>0</v>
      </c>
      <c r="AR120" s="33">
        <v>0</v>
      </c>
      <c r="AS120" s="47">
        <v>0</v>
      </c>
      <c r="AT120" s="47" t="b">
        <f>OR(List1[[#This Row],[fragile2]]=1,List1[[#This Row],[Fragile]]="J")</f>
        <v>0</v>
      </c>
    </row>
    <row r="121" spans="1:46" x14ac:dyDescent="0.25">
      <c r="A121" s="22">
        <v>256</v>
      </c>
      <c r="C121" s="22" t="str">
        <f>List1[[#This Row],[Afkorting]]</f>
        <v>ISR</v>
      </c>
      <c r="D121" s="22" t="s">
        <v>2891</v>
      </c>
      <c r="E121" s="22" t="s">
        <v>2892</v>
      </c>
      <c r="F121" s="22" t="s">
        <v>2891</v>
      </c>
      <c r="G121" s="22" t="s">
        <v>2893</v>
      </c>
      <c r="I121" s="22" t="s">
        <v>2895</v>
      </c>
      <c r="L121" s="22">
        <v>546</v>
      </c>
      <c r="M121" s="22" t="s">
        <v>2893</v>
      </c>
      <c r="P121" s="22" t="s">
        <v>1913</v>
      </c>
      <c r="Q121" s="22" t="e">
        <v>#N/A</v>
      </c>
      <c r="R121" s="22" t="e">
        <v>#REF!</v>
      </c>
      <c r="S121" s="22" t="s">
        <v>1913</v>
      </c>
      <c r="T121" s="22" t="s">
        <v>1913</v>
      </c>
      <c r="U121" s="22" t="s">
        <v>1913</v>
      </c>
      <c r="V121" s="22" t="s">
        <v>1913</v>
      </c>
      <c r="W121" s="22" t="s">
        <v>3052</v>
      </c>
      <c r="X121" s="22" t="s">
        <v>1913</v>
      </c>
      <c r="Y121" s="22" t="s">
        <v>1913</v>
      </c>
      <c r="Z121" s="22" t="s">
        <v>1913</v>
      </c>
      <c r="AA121" s="22" t="s">
        <v>1913</v>
      </c>
      <c r="AB121" s="22" t="s">
        <v>1913</v>
      </c>
      <c r="AC121" s="22" t="s">
        <v>1913</v>
      </c>
      <c r="AD121" s="22" t="s">
        <v>1913</v>
      </c>
      <c r="AE121" s="22" t="s">
        <v>1913</v>
      </c>
      <c r="AF121" s="22" t="s">
        <v>1913</v>
      </c>
      <c r="AG121" s="22" t="s">
        <v>1913</v>
      </c>
      <c r="AH121" s="22" t="s">
        <v>1913</v>
      </c>
      <c r="AI121" s="22" t="s">
        <v>1913</v>
      </c>
      <c r="AK121" s="26" t="s">
        <v>2891</v>
      </c>
      <c r="AL121" s="27">
        <v>256</v>
      </c>
      <c r="AM121" s="27" t="b">
        <v>1</v>
      </c>
      <c r="AN121" s="27" t="s">
        <v>2891</v>
      </c>
      <c r="AO121" s="27" t="b">
        <v>1</v>
      </c>
      <c r="AP121" s="47" t="s">
        <v>3402</v>
      </c>
      <c r="AQ121" s="47" t="b">
        <v>0</v>
      </c>
      <c r="AR121" s="33">
        <v>0</v>
      </c>
      <c r="AS121" s="47">
        <v>0</v>
      </c>
      <c r="AT121" s="47" t="b">
        <f>OR(List1[[#This Row],[fragile2]]=1,List1[[#This Row],[Fragile]]="J")</f>
        <v>0</v>
      </c>
    </row>
    <row r="122" spans="1:46" x14ac:dyDescent="0.25">
      <c r="A122" s="22">
        <v>128</v>
      </c>
      <c r="C122" s="22" t="str">
        <f>List1[[#This Row],[Afkorting]]</f>
        <v>ITA</v>
      </c>
      <c r="D122" s="22" t="s">
        <v>2131</v>
      </c>
      <c r="E122" s="22" t="s">
        <v>2131</v>
      </c>
      <c r="F122" s="22" t="s">
        <v>2130</v>
      </c>
      <c r="G122" s="22" t="s">
        <v>2132</v>
      </c>
      <c r="I122" s="22" t="s">
        <v>2133</v>
      </c>
      <c r="M122" s="22" t="s">
        <v>2132</v>
      </c>
      <c r="Q122" s="22" t="e">
        <v>#N/A</v>
      </c>
      <c r="R122" s="22" t="e">
        <v>#REF!</v>
      </c>
      <c r="W122" s="22" t="s">
        <v>3052</v>
      </c>
      <c r="AK122" s="26" t="s">
        <v>2131</v>
      </c>
      <c r="AL122" s="27">
        <v>128</v>
      </c>
      <c r="AM122" s="27" t="b">
        <v>1</v>
      </c>
      <c r="AN122" s="27" t="s">
        <v>2131</v>
      </c>
      <c r="AO122" s="27" t="b">
        <v>1</v>
      </c>
      <c r="AP122" s="47" t="s">
        <v>3402</v>
      </c>
      <c r="AQ122" s="47" t="b">
        <v>0</v>
      </c>
      <c r="AR122" s="33">
        <v>0</v>
      </c>
      <c r="AS122" s="47">
        <v>0</v>
      </c>
      <c r="AT122" s="47" t="b">
        <f>OR(List1[[#This Row],[fragile2]]=1,List1[[#This Row],[Fragile]]="J")</f>
        <v>0</v>
      </c>
    </row>
    <row r="123" spans="1:46" x14ac:dyDescent="0.25">
      <c r="A123" s="22">
        <v>415</v>
      </c>
      <c r="B123" s="22">
        <v>354</v>
      </c>
      <c r="C123" s="22" t="str">
        <f>List1[[#This Row],[Afkorting]]</f>
        <v>JAM</v>
      </c>
      <c r="D123" s="22" t="s">
        <v>2364</v>
      </c>
      <c r="E123" s="22" t="s">
        <v>2365</v>
      </c>
      <c r="F123" s="22" t="s">
        <v>2364</v>
      </c>
      <c r="G123" s="22" t="s">
        <v>2366</v>
      </c>
      <c r="I123" s="22" t="s">
        <v>2368</v>
      </c>
      <c r="K123" s="23">
        <v>498</v>
      </c>
      <c r="L123" s="22">
        <v>354</v>
      </c>
      <c r="M123" s="22" t="s">
        <v>2366</v>
      </c>
      <c r="N123" s="22" t="s">
        <v>3147</v>
      </c>
      <c r="O123" s="22" t="s">
        <v>3050</v>
      </c>
      <c r="P123" s="22" t="s">
        <v>1913</v>
      </c>
      <c r="R123" s="22" t="e">
        <v>#REF!</v>
      </c>
      <c r="S123" s="22" t="s">
        <v>1913</v>
      </c>
      <c r="T123" s="22" t="s">
        <v>3052</v>
      </c>
      <c r="U123" s="22" t="s">
        <v>1913</v>
      </c>
      <c r="V123" s="25" t="s">
        <v>1913</v>
      </c>
      <c r="W123" s="25" t="s">
        <v>3052</v>
      </c>
      <c r="X123" s="22" t="s">
        <v>3052</v>
      </c>
      <c r="Y123" s="22" t="s">
        <v>3052</v>
      </c>
      <c r="Z123" s="22" t="s">
        <v>1913</v>
      </c>
      <c r="AA123" s="22" t="s">
        <v>1913</v>
      </c>
      <c r="AB123" s="22" t="s">
        <v>1913</v>
      </c>
      <c r="AC123" s="22" t="s">
        <v>1913</v>
      </c>
      <c r="AD123" s="22" t="s">
        <v>1913</v>
      </c>
      <c r="AE123" s="22" t="s">
        <v>1913</v>
      </c>
      <c r="AF123" s="22" t="s">
        <v>3052</v>
      </c>
      <c r="AG123" s="22" t="s">
        <v>1913</v>
      </c>
      <c r="AH123" s="22" t="s">
        <v>1913</v>
      </c>
      <c r="AI123" s="22" t="s">
        <v>1913</v>
      </c>
      <c r="AJ123" s="22">
        <v>195</v>
      </c>
      <c r="AK123" s="26" t="s">
        <v>2364</v>
      </c>
      <c r="AL123" s="27">
        <v>415</v>
      </c>
      <c r="AM123" s="27" t="b">
        <v>1</v>
      </c>
      <c r="AN123" s="27" t="s">
        <v>2364</v>
      </c>
      <c r="AO123" s="27" t="b">
        <v>1</v>
      </c>
      <c r="AP123" s="47" t="s">
        <v>3050</v>
      </c>
      <c r="AQ123" s="47" t="b">
        <v>1</v>
      </c>
      <c r="AR123" s="33" t="s">
        <v>3050</v>
      </c>
      <c r="AS123" s="47">
        <v>0</v>
      </c>
      <c r="AT123" s="47" t="b">
        <f>OR(List1[[#This Row],[fragile2]]=1,List1[[#This Row],[Fragile]]="J")</f>
        <v>0</v>
      </c>
    </row>
    <row r="124" spans="1:46" x14ac:dyDescent="0.25">
      <c r="A124" s="22">
        <v>209</v>
      </c>
      <c r="C124" s="22" t="str">
        <f>List1[[#This Row],[Afkorting]]</f>
        <v>JAP</v>
      </c>
      <c r="D124" s="22" t="s">
        <v>2153</v>
      </c>
      <c r="E124" s="22" t="s">
        <v>2154</v>
      </c>
      <c r="F124" s="22" t="s">
        <v>2153</v>
      </c>
      <c r="G124" s="22" t="s">
        <v>3311</v>
      </c>
      <c r="I124" s="22" t="s">
        <v>2156</v>
      </c>
      <c r="M124" s="22" t="s">
        <v>2155</v>
      </c>
      <c r="Q124" s="22" t="e">
        <v>#N/A</v>
      </c>
      <c r="R124" s="22" t="e">
        <v>#REF!</v>
      </c>
      <c r="W124" s="22" t="s">
        <v>3052</v>
      </c>
      <c r="AK124" s="26" t="s">
        <v>2153</v>
      </c>
      <c r="AL124" s="27">
        <v>209</v>
      </c>
      <c r="AM124" s="27" t="b">
        <v>1</v>
      </c>
      <c r="AN124" s="27" t="s">
        <v>2153</v>
      </c>
      <c r="AO124" s="27" t="b">
        <v>0</v>
      </c>
      <c r="AP124" s="47" t="s">
        <v>3402</v>
      </c>
      <c r="AQ124" s="47" t="b">
        <v>0</v>
      </c>
      <c r="AR124" s="33">
        <v>0</v>
      </c>
      <c r="AS124" s="47">
        <v>0</v>
      </c>
      <c r="AT124" s="47" t="b">
        <f>OR(List1[[#This Row],[fragile2]]=1,List1[[#This Row],[Fragile]]="J")</f>
        <v>0</v>
      </c>
    </row>
    <row r="125" spans="1:46" x14ac:dyDescent="0.25">
      <c r="A125" s="22">
        <v>999</v>
      </c>
      <c r="C125" s="22" t="str">
        <f>List1[[#This Row],[Afkorting]]</f>
        <v>JUR</v>
      </c>
      <c r="D125" s="22" t="s">
        <v>1998</v>
      </c>
      <c r="E125" s="22" t="s">
        <v>1999</v>
      </c>
      <c r="F125" s="22" t="s">
        <v>1998</v>
      </c>
      <c r="G125" s="22" t="s">
        <v>3313</v>
      </c>
      <c r="Q125" s="22" t="e">
        <v>#N/A</v>
      </c>
      <c r="R125" s="22" t="e">
        <v>#REF!</v>
      </c>
      <c r="W125" s="22" t="s">
        <v>3052</v>
      </c>
      <c r="AK125" s="26" t="s">
        <v>1998</v>
      </c>
      <c r="AL125" s="27">
        <v>999</v>
      </c>
      <c r="AM125" s="27" t="b">
        <v>1</v>
      </c>
      <c r="AN125" s="27" t="s">
        <v>1998</v>
      </c>
      <c r="AO125" s="27" t="b">
        <v>0</v>
      </c>
      <c r="AP125" s="47" t="e">
        <v>#N/A</v>
      </c>
      <c r="AQ125" s="33" t="e">
        <v>#N/A</v>
      </c>
      <c r="AR125" s="33">
        <v>0</v>
      </c>
      <c r="AS125" s="47"/>
      <c r="AT125" s="47" t="b">
        <f>OR(List1[[#This Row],[fragile2]]=1,List1[[#This Row],[Fragile]]="J")</f>
        <v>0</v>
      </c>
    </row>
    <row r="126" spans="1:46" x14ac:dyDescent="0.25">
      <c r="A126" s="22">
        <v>257</v>
      </c>
      <c r="B126" s="22">
        <v>549</v>
      </c>
      <c r="C126" s="22" t="str">
        <f>List1[[#This Row],[Afkorting]]</f>
        <v>JOR</v>
      </c>
      <c r="D126" s="22" t="s">
        <v>2897</v>
      </c>
      <c r="E126" s="22" t="s">
        <v>2897</v>
      </c>
      <c r="F126" s="22" t="s">
        <v>2896</v>
      </c>
      <c r="G126" s="22" t="s">
        <v>2898</v>
      </c>
      <c r="I126" s="22" t="s">
        <v>2900</v>
      </c>
      <c r="K126" s="23">
        <v>798</v>
      </c>
      <c r="L126" s="22">
        <v>549</v>
      </c>
      <c r="M126" s="22" t="s">
        <v>2898</v>
      </c>
      <c r="N126" s="22" t="s">
        <v>3188</v>
      </c>
      <c r="O126" s="22" t="s">
        <v>3055</v>
      </c>
      <c r="P126" s="22" t="s">
        <v>1913</v>
      </c>
      <c r="R126" s="22" t="e">
        <v>#REF!</v>
      </c>
      <c r="S126" s="22" t="s">
        <v>1913</v>
      </c>
      <c r="T126" s="22" t="s">
        <v>1913</v>
      </c>
      <c r="U126" s="22" t="s">
        <v>1913</v>
      </c>
      <c r="V126" s="25" t="s">
        <v>1913</v>
      </c>
      <c r="W126" s="25" t="s">
        <v>3052</v>
      </c>
      <c r="X126" s="22" t="s">
        <v>1913</v>
      </c>
      <c r="Y126" s="22" t="s">
        <v>3052</v>
      </c>
      <c r="Z126" s="22" t="s">
        <v>1913</v>
      </c>
      <c r="AA126" s="22" t="s">
        <v>1913</v>
      </c>
      <c r="AB126" s="22" t="s">
        <v>1913</v>
      </c>
      <c r="AC126" s="22" t="s">
        <v>1913</v>
      </c>
      <c r="AD126" s="22" t="s">
        <v>1913</v>
      </c>
      <c r="AE126" s="22" t="s">
        <v>1913</v>
      </c>
      <c r="AF126" s="22" t="s">
        <v>1913</v>
      </c>
      <c r="AG126" s="22" t="s">
        <v>3052</v>
      </c>
      <c r="AH126" s="22" t="s">
        <v>1913</v>
      </c>
      <c r="AI126" s="22" t="s">
        <v>1913</v>
      </c>
      <c r="AJ126" s="22">
        <v>230</v>
      </c>
      <c r="AK126" s="26" t="s">
        <v>2897</v>
      </c>
      <c r="AL126" s="27">
        <v>257</v>
      </c>
      <c r="AM126" s="27" t="b">
        <v>1</v>
      </c>
      <c r="AN126" s="27" t="s">
        <v>2897</v>
      </c>
      <c r="AO126" s="27" t="b">
        <v>1</v>
      </c>
      <c r="AP126" s="47" t="s">
        <v>3055</v>
      </c>
      <c r="AQ126" s="47" t="b">
        <v>1</v>
      </c>
      <c r="AR126" s="33" t="s">
        <v>3055</v>
      </c>
      <c r="AS126" s="47">
        <v>0</v>
      </c>
      <c r="AT126" s="47" t="b">
        <f>OR(List1[[#This Row],[fragile2]]=1,List1[[#This Row],[Fragile]]="J")</f>
        <v>0</v>
      </c>
    </row>
    <row r="127" spans="1:46" x14ac:dyDescent="0.25">
      <c r="A127" s="22">
        <v>273</v>
      </c>
      <c r="B127" s="22">
        <v>613</v>
      </c>
      <c r="C127" s="22" t="str">
        <f>List1[[#This Row],[Afkorting]]</f>
        <v>KAZ</v>
      </c>
      <c r="D127" s="22" t="s">
        <v>2903</v>
      </c>
      <c r="E127" s="22" t="s">
        <v>2902</v>
      </c>
      <c r="F127" s="22" t="s">
        <v>2901</v>
      </c>
      <c r="G127" s="22" t="s">
        <v>2904</v>
      </c>
      <c r="I127" s="22" t="s">
        <v>2906</v>
      </c>
      <c r="K127" s="23">
        <v>798</v>
      </c>
      <c r="L127" s="22">
        <v>613</v>
      </c>
      <c r="M127" s="22" t="s">
        <v>2904</v>
      </c>
      <c r="N127" s="22" t="s">
        <v>3188</v>
      </c>
      <c r="O127" s="22" t="s">
        <v>3050</v>
      </c>
      <c r="P127" s="22" t="s">
        <v>1913</v>
      </c>
      <c r="R127" s="22" t="e">
        <v>#REF!</v>
      </c>
      <c r="S127" s="22" t="s">
        <v>1913</v>
      </c>
      <c r="T127" s="22" t="s">
        <v>1913</v>
      </c>
      <c r="U127" s="22" t="s">
        <v>3052</v>
      </c>
      <c r="V127" s="25" t="s">
        <v>1913</v>
      </c>
      <c r="W127" s="25" t="s">
        <v>3052</v>
      </c>
      <c r="X127" s="22" t="s">
        <v>1913</v>
      </c>
      <c r="Y127" s="22" t="s">
        <v>3052</v>
      </c>
      <c r="Z127" s="22" t="s">
        <v>1913</v>
      </c>
      <c r="AA127" s="22" t="s">
        <v>1913</v>
      </c>
      <c r="AB127" s="22" t="s">
        <v>1913</v>
      </c>
      <c r="AC127" s="22" t="s">
        <v>1913</v>
      </c>
      <c r="AD127" s="22" t="s">
        <v>1913</v>
      </c>
      <c r="AE127" s="22" t="s">
        <v>1913</v>
      </c>
      <c r="AF127" s="22" t="s">
        <v>1913</v>
      </c>
      <c r="AG127" s="22" t="s">
        <v>3052</v>
      </c>
      <c r="AH127" s="22" t="s">
        <v>1913</v>
      </c>
      <c r="AI127" s="22" t="s">
        <v>1913</v>
      </c>
      <c r="AJ127" s="22">
        <v>247</v>
      </c>
      <c r="AK127" s="26" t="s">
        <v>2903</v>
      </c>
      <c r="AL127" s="27">
        <v>273</v>
      </c>
      <c r="AM127" s="27" t="b">
        <v>1</v>
      </c>
      <c r="AN127" s="27" t="s">
        <v>2903</v>
      </c>
      <c r="AO127" s="27" t="b">
        <v>1</v>
      </c>
      <c r="AP127" s="47" t="s">
        <v>3050</v>
      </c>
      <c r="AQ127" s="47" t="b">
        <v>1</v>
      </c>
      <c r="AR127" s="33" t="s">
        <v>3050</v>
      </c>
      <c r="AS127" s="47">
        <v>0</v>
      </c>
      <c r="AT127" s="47" t="b">
        <f>OR(List1[[#This Row],[fragile2]]=1,List1[[#This Row],[Fragile]]="J")</f>
        <v>0</v>
      </c>
    </row>
    <row r="128" spans="1:46" x14ac:dyDescent="0.25">
      <c r="A128" s="22">
        <v>336</v>
      </c>
      <c r="B128" s="22">
        <v>248</v>
      </c>
      <c r="C128" s="22" t="str">
        <f>List1[[#This Row],[Afkorting]]</f>
        <v>KEN</v>
      </c>
      <c r="D128" s="22" t="s">
        <v>2292</v>
      </c>
      <c r="E128" s="22" t="s">
        <v>74</v>
      </c>
      <c r="F128" s="22" t="s">
        <v>74</v>
      </c>
      <c r="G128" s="22" t="s">
        <v>2293</v>
      </c>
      <c r="I128" s="22" t="s">
        <v>2295</v>
      </c>
      <c r="J128" s="22" t="s">
        <v>2292</v>
      </c>
      <c r="K128" s="23">
        <v>289</v>
      </c>
      <c r="L128" s="22">
        <v>248</v>
      </c>
      <c r="M128" s="22" t="s">
        <v>2293</v>
      </c>
      <c r="N128" s="22" t="s">
        <v>3081</v>
      </c>
      <c r="O128" s="22" t="s">
        <v>3055</v>
      </c>
      <c r="P128" s="22" t="s">
        <v>1913</v>
      </c>
      <c r="R128" s="22" t="e">
        <v>#REF!</v>
      </c>
      <c r="S128" s="22" t="s">
        <v>1913</v>
      </c>
      <c r="T128" s="22" t="s">
        <v>1913</v>
      </c>
      <c r="U128" s="22" t="s">
        <v>1913</v>
      </c>
      <c r="V128" s="25" t="s">
        <v>3052</v>
      </c>
      <c r="W128" s="25" t="s">
        <v>3052</v>
      </c>
      <c r="X128" s="22" t="s">
        <v>3052</v>
      </c>
      <c r="Y128" s="22" t="s">
        <v>3052</v>
      </c>
      <c r="Z128" s="22" t="s">
        <v>1913</v>
      </c>
      <c r="AA128" s="22" t="s">
        <v>1913</v>
      </c>
      <c r="AB128" s="22" t="s">
        <v>1913</v>
      </c>
      <c r="AC128" s="22" t="s">
        <v>3052</v>
      </c>
      <c r="AD128" s="22" t="s">
        <v>1913</v>
      </c>
      <c r="AE128" s="22" t="s">
        <v>3052</v>
      </c>
      <c r="AF128" s="22" t="s">
        <v>1913</v>
      </c>
      <c r="AG128" s="22" t="s">
        <v>1913</v>
      </c>
      <c r="AH128" s="22" t="s">
        <v>1913</v>
      </c>
      <c r="AI128" s="22" t="s">
        <v>1913</v>
      </c>
      <c r="AJ128" s="22">
        <v>147</v>
      </c>
      <c r="AK128" s="26" t="s">
        <v>2292</v>
      </c>
      <c r="AL128" s="27">
        <v>336</v>
      </c>
      <c r="AM128" s="27" t="b">
        <v>1</v>
      </c>
      <c r="AN128" s="27" t="s">
        <v>2292</v>
      </c>
      <c r="AO128" s="27" t="b">
        <v>1</v>
      </c>
      <c r="AP128" s="47" t="s">
        <v>3055</v>
      </c>
      <c r="AQ128" s="47" t="b">
        <v>1</v>
      </c>
      <c r="AR128" s="33" t="s">
        <v>3093</v>
      </c>
      <c r="AS128" s="47">
        <v>0</v>
      </c>
      <c r="AT128" s="47" t="b">
        <f>OR(List1[[#This Row],[fragile2]]=1,List1[[#This Row],[Fragile]]="J")</f>
        <v>1</v>
      </c>
    </row>
    <row r="129" spans="1:46" x14ac:dyDescent="0.25">
      <c r="A129" s="22">
        <v>622</v>
      </c>
      <c r="B129" s="22">
        <v>836</v>
      </c>
      <c r="C129" s="22" t="str">
        <f>List1[[#This Row],[Afkorting]]</f>
        <v>KIR</v>
      </c>
      <c r="D129" s="22" t="s">
        <v>2766</v>
      </c>
      <c r="E129" s="22" t="s">
        <v>2766</v>
      </c>
      <c r="F129" s="22" t="s">
        <v>2766</v>
      </c>
      <c r="G129" s="22" t="s">
        <v>2767</v>
      </c>
      <c r="I129" s="22" t="s">
        <v>2769</v>
      </c>
      <c r="K129" s="23">
        <v>889</v>
      </c>
      <c r="L129" s="22">
        <v>836</v>
      </c>
      <c r="M129" s="22" t="s">
        <v>2767</v>
      </c>
      <c r="N129" s="22" t="s">
        <v>3243</v>
      </c>
      <c r="O129" s="22" t="s">
        <v>2577</v>
      </c>
      <c r="P129" s="22" t="s">
        <v>1913</v>
      </c>
      <c r="R129" s="22" t="e">
        <v>#REF!</v>
      </c>
      <c r="S129" s="22" t="s">
        <v>3052</v>
      </c>
      <c r="T129" s="22" t="s">
        <v>3052</v>
      </c>
      <c r="U129" s="22" t="s">
        <v>1913</v>
      </c>
      <c r="V129" s="25" t="s">
        <v>3052</v>
      </c>
      <c r="W129" s="25" t="s">
        <v>3052</v>
      </c>
      <c r="X129" s="22" t="s">
        <v>3052</v>
      </c>
      <c r="Y129" s="22" t="s">
        <v>3052</v>
      </c>
      <c r="Z129" s="22" t="s">
        <v>1913</v>
      </c>
      <c r="AA129" s="22" t="s">
        <v>1913</v>
      </c>
      <c r="AB129" s="22" t="s">
        <v>1913</v>
      </c>
      <c r="AC129" s="22" t="s">
        <v>1913</v>
      </c>
      <c r="AD129" s="22" t="s">
        <v>1913</v>
      </c>
      <c r="AE129" s="22" t="s">
        <v>1913</v>
      </c>
      <c r="AF129" s="22" t="s">
        <v>1913</v>
      </c>
      <c r="AG129" s="22" t="s">
        <v>1913</v>
      </c>
      <c r="AH129" s="22" t="s">
        <v>3052</v>
      </c>
      <c r="AI129" s="22" t="s">
        <v>1913</v>
      </c>
      <c r="AJ129" s="22">
        <v>281</v>
      </c>
      <c r="AK129" s="26" t="s">
        <v>2766</v>
      </c>
      <c r="AL129" s="27">
        <v>622</v>
      </c>
      <c r="AM129" s="27" t="b">
        <v>1</v>
      </c>
      <c r="AN129" s="27" t="s">
        <v>2766</v>
      </c>
      <c r="AO129" s="27" t="b">
        <v>1</v>
      </c>
      <c r="AP129" s="47" t="s">
        <v>3055</v>
      </c>
      <c r="AQ129" s="47" t="b">
        <v>0</v>
      </c>
      <c r="AR129" s="33" t="s">
        <v>2577</v>
      </c>
      <c r="AS129" s="47">
        <v>1</v>
      </c>
      <c r="AT129" s="47" t="b">
        <f>OR(List1[[#This Row],[fragile2]]=1,List1[[#This Row],[Fragile]]="J")</f>
        <v>1</v>
      </c>
    </row>
    <row r="130" spans="1:46" x14ac:dyDescent="0.25">
      <c r="A130" s="22">
        <v>219</v>
      </c>
      <c r="B130" s="22">
        <v>740</v>
      </c>
      <c r="C130" s="22" t="str">
        <f>List1[[#This Row],[Afkorting]]</f>
        <v>CRN</v>
      </c>
      <c r="D130" s="22" t="s">
        <v>2993</v>
      </c>
      <c r="E130" s="22" t="s">
        <v>2992</v>
      </c>
      <c r="F130" s="22" t="s">
        <v>2991</v>
      </c>
      <c r="G130" s="22" t="s">
        <v>3227</v>
      </c>
      <c r="I130" s="22" t="s">
        <v>2996</v>
      </c>
      <c r="K130" s="23">
        <v>798</v>
      </c>
      <c r="L130" s="22">
        <v>740</v>
      </c>
      <c r="M130" s="22" t="s">
        <v>2994</v>
      </c>
      <c r="N130" s="22" t="s">
        <v>3188</v>
      </c>
      <c r="O130" s="22" t="s">
        <v>3401</v>
      </c>
      <c r="P130" s="22" t="s">
        <v>1913</v>
      </c>
      <c r="R130" s="22" t="e">
        <v>#REF!</v>
      </c>
      <c r="S130" s="22" t="s">
        <v>1913</v>
      </c>
      <c r="T130" s="22" t="s">
        <v>1913</v>
      </c>
      <c r="U130" s="22" t="s">
        <v>1913</v>
      </c>
      <c r="V130" s="25" t="s">
        <v>3052</v>
      </c>
      <c r="W130" s="25" t="s">
        <v>3052</v>
      </c>
      <c r="X130" s="22" t="s">
        <v>1913</v>
      </c>
      <c r="Y130" s="22" t="s">
        <v>3052</v>
      </c>
      <c r="Z130" s="22" t="s">
        <v>1913</v>
      </c>
      <c r="AA130" s="22" t="s">
        <v>1913</v>
      </c>
      <c r="AB130" s="22" t="s">
        <v>1913</v>
      </c>
      <c r="AC130" s="22" t="s">
        <v>1913</v>
      </c>
      <c r="AD130" s="22" t="s">
        <v>1913</v>
      </c>
      <c r="AE130" s="22" t="s">
        <v>1913</v>
      </c>
      <c r="AF130" s="22" t="s">
        <v>1913</v>
      </c>
      <c r="AG130" s="22" t="s">
        <v>3052</v>
      </c>
      <c r="AH130" s="22" t="s">
        <v>1913</v>
      </c>
      <c r="AI130" s="22" t="s">
        <v>1913</v>
      </c>
      <c r="AJ130" s="22">
        <v>265</v>
      </c>
      <c r="AK130" s="26" t="s">
        <v>2993</v>
      </c>
      <c r="AL130" s="27">
        <v>219</v>
      </c>
      <c r="AM130" s="27" t="b">
        <v>1</v>
      </c>
      <c r="AN130" s="27" t="s">
        <v>2993</v>
      </c>
      <c r="AO130" s="27" t="b">
        <v>0</v>
      </c>
      <c r="AP130" s="47" t="s">
        <v>3401</v>
      </c>
      <c r="AQ130" s="47" t="b">
        <v>1</v>
      </c>
      <c r="AR130" s="33" t="s">
        <v>3093</v>
      </c>
      <c r="AS130" s="47">
        <v>0</v>
      </c>
      <c r="AT130" s="47" t="b">
        <f>OR(List1[[#This Row],[fragile2]]=1,List1[[#This Row],[Fragile]]="J")</f>
        <v>1</v>
      </c>
    </row>
    <row r="131" spans="1:46" x14ac:dyDescent="0.25">
      <c r="A131" s="22">
        <v>206</v>
      </c>
      <c r="C131" s="22" t="str">
        <f>List1[[#This Row],[Afkorting]]</f>
        <v>CRS</v>
      </c>
      <c r="D131" s="22" t="s">
        <v>1928</v>
      </c>
      <c r="E131" s="22" t="s">
        <v>1927</v>
      </c>
      <c r="F131" s="22" t="s">
        <v>1926</v>
      </c>
      <c r="G131" s="22" t="s">
        <v>3314</v>
      </c>
      <c r="L131" s="22">
        <v>742</v>
      </c>
      <c r="M131" s="22" t="s">
        <v>1929</v>
      </c>
      <c r="Q131" s="22" t="e">
        <v>#N/A</v>
      </c>
      <c r="R131" s="22" t="e">
        <v>#REF!</v>
      </c>
      <c r="W131" s="22" t="s">
        <v>3052</v>
      </c>
      <c r="AK131" s="26" t="s">
        <v>1928</v>
      </c>
      <c r="AL131" s="27">
        <v>206</v>
      </c>
      <c r="AM131" s="27" t="b">
        <v>1</v>
      </c>
      <c r="AN131" s="27" t="s">
        <v>1928</v>
      </c>
      <c r="AO131" s="27" t="b">
        <v>0</v>
      </c>
      <c r="AP131" s="47" t="s">
        <v>3402</v>
      </c>
      <c r="AQ131" s="47" t="b">
        <v>0</v>
      </c>
      <c r="AR131" s="33">
        <v>0</v>
      </c>
      <c r="AS131" s="47">
        <v>0</v>
      </c>
      <c r="AT131" s="47" t="b">
        <f>OR(List1[[#This Row],[fragile2]]=1,List1[[#This Row],[Fragile]]="J")</f>
        <v>0</v>
      </c>
    </row>
    <row r="132" spans="1:46" x14ac:dyDescent="0.25">
      <c r="A132" s="22">
        <v>699</v>
      </c>
      <c r="B132" s="22">
        <v>57</v>
      </c>
      <c r="C132" s="22" t="str">
        <f>List1[[#This Row],[Afkorting]]</f>
        <v>KOS</v>
      </c>
      <c r="D132" s="22" t="s">
        <v>2907</v>
      </c>
      <c r="E132" s="22" t="s">
        <v>2907</v>
      </c>
      <c r="F132" s="22" t="s">
        <v>2907</v>
      </c>
      <c r="G132" s="22" t="s">
        <v>3053</v>
      </c>
      <c r="I132" s="22" t="s">
        <v>2909</v>
      </c>
      <c r="K132" s="23">
        <v>89</v>
      </c>
      <c r="L132" s="22">
        <v>57</v>
      </c>
      <c r="M132" s="22" t="s">
        <v>3053</v>
      </c>
      <c r="N132" s="22" t="s">
        <v>3049</v>
      </c>
      <c r="O132" s="22" t="s">
        <v>3055</v>
      </c>
      <c r="P132" s="22" t="s">
        <v>1913</v>
      </c>
      <c r="R132" s="24" t="s">
        <v>3051</v>
      </c>
      <c r="S132" s="22" t="s">
        <v>1913</v>
      </c>
      <c r="T132" s="22" t="s">
        <v>1913</v>
      </c>
      <c r="U132" s="22" t="s">
        <v>1913</v>
      </c>
      <c r="V132" s="25" t="s">
        <v>3052</v>
      </c>
      <c r="W132" s="25" t="s">
        <v>3052</v>
      </c>
      <c r="X132" s="22" t="s">
        <v>1913</v>
      </c>
      <c r="Y132" s="22" t="s">
        <v>3052</v>
      </c>
      <c r="Z132" s="22" t="s">
        <v>1913</v>
      </c>
      <c r="AA132" s="22" t="s">
        <v>1913</v>
      </c>
      <c r="AB132" s="22" t="s">
        <v>1913</v>
      </c>
      <c r="AC132" s="22" t="s">
        <v>1913</v>
      </c>
      <c r="AD132" s="22" t="s">
        <v>1913</v>
      </c>
      <c r="AE132" s="22" t="s">
        <v>1913</v>
      </c>
      <c r="AF132" s="22" t="s">
        <v>1913</v>
      </c>
      <c r="AG132" s="22" t="s">
        <v>1913</v>
      </c>
      <c r="AH132" s="22" t="s">
        <v>1913</v>
      </c>
      <c r="AI132" s="22" t="s">
        <v>3052</v>
      </c>
      <c r="AJ132" s="22">
        <v>113</v>
      </c>
      <c r="AK132" s="26" t="s">
        <v>2907</v>
      </c>
      <c r="AL132" s="27">
        <v>699</v>
      </c>
      <c r="AM132" s="27" t="b">
        <v>1</v>
      </c>
      <c r="AN132" s="27" t="s">
        <v>2907</v>
      </c>
      <c r="AO132" s="27" t="b">
        <v>1</v>
      </c>
      <c r="AP132" s="47" t="s">
        <v>3055</v>
      </c>
      <c r="AQ132" s="47" t="b">
        <v>1</v>
      </c>
      <c r="AR132" s="33" t="s">
        <v>3050</v>
      </c>
      <c r="AS132" s="47">
        <v>1</v>
      </c>
      <c r="AT132" s="47" t="b">
        <f>OR(List1[[#This Row],[fragile2]]=1,List1[[#This Row],[Fragile]]="J")</f>
        <v>1</v>
      </c>
    </row>
    <row r="133" spans="1:46" x14ac:dyDescent="0.25">
      <c r="A133" s="22">
        <v>264</v>
      </c>
      <c r="C133" s="22" t="str">
        <f>List1[[#This Row],[Afkorting]]</f>
        <v>KOW</v>
      </c>
      <c r="D133" s="22" t="s">
        <v>2203</v>
      </c>
      <c r="E133" s="22" t="s">
        <v>2202</v>
      </c>
      <c r="F133" s="22" t="s">
        <v>2201</v>
      </c>
      <c r="G133" s="22" t="s">
        <v>3278</v>
      </c>
      <c r="I133" s="22" t="s">
        <v>2205</v>
      </c>
      <c r="M133" s="22" t="s">
        <v>2204</v>
      </c>
      <c r="P133" s="22" t="s">
        <v>1913</v>
      </c>
      <c r="Q133" s="22" t="e">
        <v>#N/A</v>
      </c>
      <c r="R133" s="22" t="e">
        <v>#REF!</v>
      </c>
      <c r="S133" s="22" t="s">
        <v>1913</v>
      </c>
      <c r="T133" s="22" t="s">
        <v>1913</v>
      </c>
      <c r="U133" s="22" t="s">
        <v>1913</v>
      </c>
      <c r="V133" s="22" t="s">
        <v>1913</v>
      </c>
      <c r="W133" s="22" t="s">
        <v>3052</v>
      </c>
      <c r="X133" s="22" t="s">
        <v>1913</v>
      </c>
      <c r="Y133" s="22" t="s">
        <v>1913</v>
      </c>
      <c r="Z133" s="22" t="s">
        <v>1913</v>
      </c>
      <c r="AA133" s="22" t="s">
        <v>1913</v>
      </c>
      <c r="AB133" s="22" t="s">
        <v>1913</v>
      </c>
      <c r="AC133" s="22" t="s">
        <v>1913</v>
      </c>
      <c r="AD133" s="22" t="s">
        <v>1913</v>
      </c>
      <c r="AE133" s="22" t="s">
        <v>1913</v>
      </c>
      <c r="AF133" s="22" t="s">
        <v>1913</v>
      </c>
      <c r="AG133" s="22" t="s">
        <v>1913</v>
      </c>
      <c r="AH133" s="22" t="s">
        <v>1913</v>
      </c>
      <c r="AI133" s="22" t="s">
        <v>1913</v>
      </c>
      <c r="AK133" s="26" t="s">
        <v>2203</v>
      </c>
      <c r="AL133" s="27">
        <v>264</v>
      </c>
      <c r="AM133" s="27" t="b">
        <v>1</v>
      </c>
      <c r="AN133" s="27" t="s">
        <v>2203</v>
      </c>
      <c r="AO133" s="27" t="b">
        <v>0</v>
      </c>
      <c r="AP133" s="47" t="s">
        <v>3402</v>
      </c>
      <c r="AQ133" s="47" t="b">
        <v>0</v>
      </c>
      <c r="AR133" s="33">
        <v>0</v>
      </c>
      <c r="AS133" s="47">
        <v>0</v>
      </c>
      <c r="AT133" s="47" t="b">
        <f>OR(List1[[#This Row],[fragile2]]=1,List1[[#This Row],[Fragile]]="J")</f>
        <v>0</v>
      </c>
    </row>
    <row r="134" spans="1:46" x14ac:dyDescent="0.25">
      <c r="A134" s="22">
        <v>274</v>
      </c>
      <c r="B134" s="22">
        <v>614</v>
      </c>
      <c r="C134" s="22" t="str">
        <f>List1[[#This Row],[Afkorting]]</f>
        <v>KRG</v>
      </c>
      <c r="D134" s="22" t="s">
        <v>2587</v>
      </c>
      <c r="E134" s="22" t="s">
        <v>3198</v>
      </c>
      <c r="F134" s="22" t="s">
        <v>2585</v>
      </c>
      <c r="G134" s="22" t="s">
        <v>3199</v>
      </c>
      <c r="I134" s="22" t="s">
        <v>2590</v>
      </c>
      <c r="K134" s="23">
        <v>798</v>
      </c>
      <c r="L134" s="22">
        <v>614</v>
      </c>
      <c r="M134" s="22" t="s">
        <v>2588</v>
      </c>
      <c r="N134" s="22" t="s">
        <v>3188</v>
      </c>
      <c r="O134" s="22" t="s">
        <v>3055</v>
      </c>
      <c r="P134" s="22" t="s">
        <v>1913</v>
      </c>
      <c r="R134" s="22" t="e">
        <v>#REF!</v>
      </c>
      <c r="S134" s="22" t="s">
        <v>1913</v>
      </c>
      <c r="T134" s="22" t="s">
        <v>1913</v>
      </c>
      <c r="U134" s="22" t="s">
        <v>3052</v>
      </c>
      <c r="V134" s="25" t="s">
        <v>3052</v>
      </c>
      <c r="W134" s="25" t="s">
        <v>3052</v>
      </c>
      <c r="X134" s="22" t="s">
        <v>1913</v>
      </c>
      <c r="Y134" s="22" t="s">
        <v>3052</v>
      </c>
      <c r="Z134" s="22" t="s">
        <v>1913</v>
      </c>
      <c r="AA134" s="22" t="s">
        <v>1913</v>
      </c>
      <c r="AB134" s="22" t="s">
        <v>1913</v>
      </c>
      <c r="AC134" s="22" t="s">
        <v>1913</v>
      </c>
      <c r="AD134" s="22" t="s">
        <v>1913</v>
      </c>
      <c r="AE134" s="22" t="s">
        <v>1913</v>
      </c>
      <c r="AF134" s="22" t="s">
        <v>1913</v>
      </c>
      <c r="AG134" s="22" t="s">
        <v>3052</v>
      </c>
      <c r="AH134" s="22" t="s">
        <v>1913</v>
      </c>
      <c r="AI134" s="22" t="s">
        <v>1913</v>
      </c>
      <c r="AJ134" s="22">
        <v>248</v>
      </c>
      <c r="AK134" s="26" t="s">
        <v>2587</v>
      </c>
      <c r="AL134" s="27">
        <v>274</v>
      </c>
      <c r="AM134" s="27" t="b">
        <v>1</v>
      </c>
      <c r="AN134" s="27" t="s">
        <v>2587</v>
      </c>
      <c r="AO134" s="27" t="b">
        <v>0</v>
      </c>
      <c r="AP134" s="47" t="s">
        <v>3055</v>
      </c>
      <c r="AQ134" s="47" t="b">
        <v>1</v>
      </c>
      <c r="AR134" s="33" t="s">
        <v>3093</v>
      </c>
      <c r="AS134" s="47">
        <v>0</v>
      </c>
      <c r="AT134" s="47" t="b">
        <f>OR(List1[[#This Row],[fragile2]]=1,List1[[#This Row],[Fragile]]="J")</f>
        <v>1</v>
      </c>
    </row>
    <row r="135" spans="1:46" x14ac:dyDescent="0.25">
      <c r="A135" s="22">
        <v>210</v>
      </c>
      <c r="B135" s="22">
        <v>745</v>
      </c>
      <c r="C135" s="22" t="str">
        <f>List1[[#This Row],[Afkorting]]</f>
        <v>LAO</v>
      </c>
      <c r="D135" s="22" t="s">
        <v>75</v>
      </c>
      <c r="E135" s="22" t="s">
        <v>75</v>
      </c>
      <c r="F135" s="22" t="s">
        <v>75</v>
      </c>
      <c r="G135" s="22" t="s">
        <v>2157</v>
      </c>
      <c r="I135" s="22" t="s">
        <v>2159</v>
      </c>
      <c r="J135" s="22" t="s">
        <v>75</v>
      </c>
      <c r="K135" s="23">
        <v>798</v>
      </c>
      <c r="L135" s="22">
        <v>745</v>
      </c>
      <c r="M135" s="22" t="s">
        <v>2157</v>
      </c>
      <c r="N135" s="22" t="s">
        <v>3188</v>
      </c>
      <c r="O135" s="22" t="s">
        <v>2577</v>
      </c>
      <c r="P135" s="22" t="s">
        <v>1913</v>
      </c>
      <c r="R135" s="22" t="e">
        <v>#REF!</v>
      </c>
      <c r="S135" s="22" t="s">
        <v>3052</v>
      </c>
      <c r="T135" s="22" t="s">
        <v>1913</v>
      </c>
      <c r="U135" s="22" t="s">
        <v>3052</v>
      </c>
      <c r="V135" s="22" t="s">
        <v>1913</v>
      </c>
      <c r="W135" s="22" t="s">
        <v>3052</v>
      </c>
      <c r="X135" s="22" t="s">
        <v>1913</v>
      </c>
      <c r="Y135" s="22" t="s">
        <v>3052</v>
      </c>
      <c r="Z135" s="22" t="s">
        <v>1913</v>
      </c>
      <c r="AA135" s="22" t="s">
        <v>1913</v>
      </c>
      <c r="AB135" s="22" t="s">
        <v>1913</v>
      </c>
      <c r="AC135" s="22" t="s">
        <v>1913</v>
      </c>
      <c r="AD135" s="22" t="s">
        <v>1913</v>
      </c>
      <c r="AE135" s="22" t="s">
        <v>1913</v>
      </c>
      <c r="AF135" s="22" t="s">
        <v>1913</v>
      </c>
      <c r="AG135" s="22" t="s">
        <v>3052</v>
      </c>
      <c r="AH135" s="22" t="s">
        <v>1913</v>
      </c>
      <c r="AI135" s="22" t="s">
        <v>1913</v>
      </c>
      <c r="AJ135" s="22">
        <v>266</v>
      </c>
      <c r="AK135" s="26" t="s">
        <v>75</v>
      </c>
      <c r="AL135" s="27">
        <v>210</v>
      </c>
      <c r="AM135" s="27" t="b">
        <v>1</v>
      </c>
      <c r="AN135" s="27" t="s">
        <v>75</v>
      </c>
      <c r="AO135" s="27" t="b">
        <v>1</v>
      </c>
      <c r="AP135" s="47" t="s">
        <v>3055</v>
      </c>
      <c r="AQ135" s="47" t="b">
        <v>0</v>
      </c>
      <c r="AR135" s="33" t="s">
        <v>2577</v>
      </c>
      <c r="AS135" s="47">
        <v>0</v>
      </c>
      <c r="AT135" s="47" t="b">
        <f>OR(List1[[#This Row],[fragile2]]=1,List1[[#This Row],[Fragile]]="J")</f>
        <v>0</v>
      </c>
    </row>
    <row r="136" spans="1:46" x14ac:dyDescent="0.25">
      <c r="A136" s="22">
        <v>148</v>
      </c>
      <c r="C136" s="22" t="str">
        <f>List1[[#This Row],[Afkorting]]</f>
        <v>LET</v>
      </c>
      <c r="D136" s="22" t="s">
        <v>2509</v>
      </c>
      <c r="E136" s="22" t="s">
        <v>2508</v>
      </c>
      <c r="F136" s="22" t="s">
        <v>2507</v>
      </c>
      <c r="G136" s="22" t="s">
        <v>3315</v>
      </c>
      <c r="I136" s="22" t="s">
        <v>2512</v>
      </c>
      <c r="L136" s="22">
        <v>83</v>
      </c>
      <c r="M136" s="22" t="s">
        <v>2510</v>
      </c>
      <c r="Q136" s="22" t="e">
        <v>#N/A</v>
      </c>
      <c r="R136" s="22" t="e">
        <v>#REF!</v>
      </c>
      <c r="W136" s="22" t="s">
        <v>3052</v>
      </c>
      <c r="AK136" s="26" t="s">
        <v>2509</v>
      </c>
      <c r="AL136" s="27">
        <v>148</v>
      </c>
      <c r="AM136" s="27" t="b">
        <v>1</v>
      </c>
      <c r="AN136" s="27" t="s">
        <v>2509</v>
      </c>
      <c r="AO136" s="27" t="b">
        <v>0</v>
      </c>
      <c r="AP136" s="47" t="s">
        <v>3402</v>
      </c>
      <c r="AQ136" s="47" t="b">
        <v>0</v>
      </c>
      <c r="AR136" s="33">
        <v>0</v>
      </c>
      <c r="AS136" s="47">
        <v>0</v>
      </c>
      <c r="AT136" s="47" t="b">
        <f>OR(List1[[#This Row],[fragile2]]=1,List1[[#This Row],[Fragile]]="J")</f>
        <v>0</v>
      </c>
    </row>
    <row r="137" spans="1:46" x14ac:dyDescent="0.25">
      <c r="A137" s="22">
        <v>258</v>
      </c>
      <c r="B137" s="22">
        <v>555</v>
      </c>
      <c r="C137" s="22" t="str">
        <f>List1[[#This Row],[Afkorting]]</f>
        <v>LEB</v>
      </c>
      <c r="D137" s="22" t="s">
        <v>2719</v>
      </c>
      <c r="E137" s="22" t="s">
        <v>2718</v>
      </c>
      <c r="F137" s="22" t="s">
        <v>2717</v>
      </c>
      <c r="G137" s="22" t="s">
        <v>3190</v>
      </c>
      <c r="I137" s="22" t="s">
        <v>2722</v>
      </c>
      <c r="K137" s="23">
        <v>798</v>
      </c>
      <c r="L137" s="22">
        <v>555</v>
      </c>
      <c r="M137" s="22" t="s">
        <v>2720</v>
      </c>
      <c r="N137" s="22" t="s">
        <v>3188</v>
      </c>
      <c r="O137" s="22" t="s">
        <v>3050</v>
      </c>
      <c r="P137" s="22" t="s">
        <v>1913</v>
      </c>
      <c r="R137" s="22" t="e">
        <v>#REF!</v>
      </c>
      <c r="S137" s="22" t="s">
        <v>1913</v>
      </c>
      <c r="T137" s="22" t="s">
        <v>1913</v>
      </c>
      <c r="U137" s="22" t="s">
        <v>1913</v>
      </c>
      <c r="V137" s="25" t="s">
        <v>1913</v>
      </c>
      <c r="W137" s="25" t="s">
        <v>3052</v>
      </c>
      <c r="X137" s="22" t="s">
        <v>1913</v>
      </c>
      <c r="Y137" s="22" t="s">
        <v>3052</v>
      </c>
      <c r="Z137" s="22" t="s">
        <v>1913</v>
      </c>
      <c r="AA137" s="22" t="s">
        <v>1913</v>
      </c>
      <c r="AB137" s="22" t="s">
        <v>1913</v>
      </c>
      <c r="AC137" s="22" t="s">
        <v>1913</v>
      </c>
      <c r="AD137" s="22" t="s">
        <v>1913</v>
      </c>
      <c r="AE137" s="22" t="s">
        <v>1913</v>
      </c>
      <c r="AF137" s="22" t="s">
        <v>1913</v>
      </c>
      <c r="AG137" s="22" t="s">
        <v>3052</v>
      </c>
      <c r="AH137" s="22" t="s">
        <v>1913</v>
      </c>
      <c r="AI137" s="22" t="s">
        <v>1913</v>
      </c>
      <c r="AJ137" s="22">
        <v>231</v>
      </c>
      <c r="AK137" s="26" t="s">
        <v>2719</v>
      </c>
      <c r="AL137" s="27">
        <v>258</v>
      </c>
      <c r="AM137" s="27" t="b">
        <v>1</v>
      </c>
      <c r="AN137" s="27" t="s">
        <v>2719</v>
      </c>
      <c r="AO137" s="27" t="b">
        <v>0</v>
      </c>
      <c r="AP137" s="47" t="s">
        <v>3050</v>
      </c>
      <c r="AQ137" s="47" t="b">
        <v>1</v>
      </c>
      <c r="AR137" s="33" t="s">
        <v>3050</v>
      </c>
      <c r="AS137" s="47">
        <v>1</v>
      </c>
      <c r="AT137" s="47" t="b">
        <f>OR(List1[[#This Row],[fragile2]]=1,List1[[#This Row],[Fragile]]="J")</f>
        <v>1</v>
      </c>
    </row>
    <row r="138" spans="1:46" x14ac:dyDescent="0.25">
      <c r="A138" s="22">
        <v>301</v>
      </c>
      <c r="B138" s="22">
        <v>249</v>
      </c>
      <c r="C138" s="22" t="str">
        <f>List1[[#This Row],[Afkorting]]</f>
        <v>LES</v>
      </c>
      <c r="D138" s="22" t="s">
        <v>2215</v>
      </c>
      <c r="E138" s="22" t="s">
        <v>2215</v>
      </c>
      <c r="F138" s="22" t="s">
        <v>2215</v>
      </c>
      <c r="G138" s="22" t="s">
        <v>3098</v>
      </c>
      <c r="I138" s="22" t="s">
        <v>2218</v>
      </c>
      <c r="K138" s="23">
        <v>289</v>
      </c>
      <c r="L138" s="22">
        <v>249</v>
      </c>
      <c r="M138" s="22" t="s">
        <v>2216</v>
      </c>
      <c r="N138" s="22" t="s">
        <v>3081</v>
      </c>
      <c r="O138" s="22" t="s">
        <v>2577</v>
      </c>
      <c r="P138" s="22" t="s">
        <v>1913</v>
      </c>
      <c r="R138" s="22" t="e">
        <v>#REF!</v>
      </c>
      <c r="S138" s="22" t="s">
        <v>3052</v>
      </c>
      <c r="T138" s="22" t="s">
        <v>1913</v>
      </c>
      <c r="U138" s="22" t="s">
        <v>3052</v>
      </c>
      <c r="V138" s="25" t="s">
        <v>1913</v>
      </c>
      <c r="W138" s="25" t="s">
        <v>3052</v>
      </c>
      <c r="X138" s="22" t="s">
        <v>3052</v>
      </c>
      <c r="Y138" s="22" t="s">
        <v>3052</v>
      </c>
      <c r="Z138" s="22" t="s">
        <v>1913</v>
      </c>
      <c r="AA138" s="22" t="s">
        <v>1913</v>
      </c>
      <c r="AB138" s="22" t="s">
        <v>1913</v>
      </c>
      <c r="AC138" s="22" t="s">
        <v>3052</v>
      </c>
      <c r="AD138" s="22" t="s">
        <v>1913</v>
      </c>
      <c r="AE138" s="22" t="s">
        <v>3052</v>
      </c>
      <c r="AF138" s="22" t="s">
        <v>1913</v>
      </c>
      <c r="AG138" s="22" t="s">
        <v>1913</v>
      </c>
      <c r="AH138" s="22" t="s">
        <v>1913</v>
      </c>
      <c r="AI138" s="22" t="s">
        <v>1913</v>
      </c>
      <c r="AJ138" s="22">
        <v>148</v>
      </c>
      <c r="AK138" s="26" t="s">
        <v>2215</v>
      </c>
      <c r="AL138" s="27">
        <v>301</v>
      </c>
      <c r="AM138" s="27" t="b">
        <v>1</v>
      </c>
      <c r="AN138" s="27" t="s">
        <v>2215</v>
      </c>
      <c r="AO138" s="27" t="b">
        <v>0</v>
      </c>
      <c r="AP138" s="47" t="s">
        <v>3055</v>
      </c>
      <c r="AQ138" s="47" t="b">
        <v>0</v>
      </c>
      <c r="AR138" s="33" t="s">
        <v>2577</v>
      </c>
      <c r="AS138" s="47">
        <v>0</v>
      </c>
      <c r="AT138" s="47" t="b">
        <f>OR(List1[[#This Row],[fragile2]]=1,List1[[#This Row],[Fragile]]="J")</f>
        <v>0</v>
      </c>
    </row>
    <row r="139" spans="1:46" x14ac:dyDescent="0.25">
      <c r="A139" s="22">
        <v>318</v>
      </c>
      <c r="B139" s="22">
        <v>251</v>
      </c>
      <c r="C139" s="22" t="str">
        <f>List1[[#This Row],[Afkorting]]</f>
        <v>LIB</v>
      </c>
      <c r="D139" s="22" t="s">
        <v>2262</v>
      </c>
      <c r="E139" s="22" t="s">
        <v>2262</v>
      </c>
      <c r="F139" s="22" t="s">
        <v>2262</v>
      </c>
      <c r="G139" s="22" t="s">
        <v>3099</v>
      </c>
      <c r="I139" s="22" t="s">
        <v>2265</v>
      </c>
      <c r="K139" s="23">
        <v>289</v>
      </c>
      <c r="L139" s="22">
        <v>251</v>
      </c>
      <c r="M139" s="22" t="s">
        <v>2263</v>
      </c>
      <c r="N139" s="22" t="s">
        <v>3081</v>
      </c>
      <c r="O139" s="22" t="s">
        <v>2577</v>
      </c>
      <c r="P139" s="22" t="s">
        <v>1913</v>
      </c>
      <c r="R139" s="22" t="e">
        <v>#REF!</v>
      </c>
      <c r="S139" s="22" t="s">
        <v>3052</v>
      </c>
      <c r="T139" s="22" t="s">
        <v>1913</v>
      </c>
      <c r="U139" s="22" t="s">
        <v>1913</v>
      </c>
      <c r="V139" s="25" t="s">
        <v>3052</v>
      </c>
      <c r="W139" s="25" t="s">
        <v>3052</v>
      </c>
      <c r="X139" s="22" t="s">
        <v>3052</v>
      </c>
      <c r="Y139" s="22" t="s">
        <v>3052</v>
      </c>
      <c r="Z139" s="22" t="s">
        <v>3052</v>
      </c>
      <c r="AA139" s="24" t="s">
        <v>3086</v>
      </c>
      <c r="AB139" s="22" t="s">
        <v>1913</v>
      </c>
      <c r="AC139" s="22" t="s">
        <v>3052</v>
      </c>
      <c r="AD139" s="22" t="s">
        <v>1913</v>
      </c>
      <c r="AE139" s="22" t="s">
        <v>3052</v>
      </c>
      <c r="AF139" s="22" t="s">
        <v>1913</v>
      </c>
      <c r="AG139" s="22" t="s">
        <v>1913</v>
      </c>
      <c r="AH139" s="22" t="s">
        <v>1913</v>
      </c>
      <c r="AI139" s="22" t="s">
        <v>1913</v>
      </c>
      <c r="AJ139" s="22">
        <v>149</v>
      </c>
      <c r="AK139" s="26" t="s">
        <v>2262</v>
      </c>
      <c r="AL139" s="27">
        <v>318</v>
      </c>
      <c r="AM139" s="27" t="b">
        <v>1</v>
      </c>
      <c r="AN139" s="27" t="s">
        <v>2262</v>
      </c>
      <c r="AO139" s="27" t="b">
        <v>0</v>
      </c>
      <c r="AP139" s="47" t="s">
        <v>3401</v>
      </c>
      <c r="AQ139" s="47" t="b">
        <v>0</v>
      </c>
      <c r="AR139" s="33" t="s">
        <v>2577</v>
      </c>
      <c r="AS139" s="47">
        <v>1</v>
      </c>
      <c r="AT139" s="47" t="b">
        <f>OR(List1[[#This Row],[fragile2]]=1,List1[[#This Row],[Fragile]]="J")</f>
        <v>1</v>
      </c>
    </row>
    <row r="140" spans="1:46" x14ac:dyDescent="0.25">
      <c r="A140" s="22">
        <v>353</v>
      </c>
      <c r="B140" s="22">
        <v>133</v>
      </c>
      <c r="C140" s="22" t="str">
        <f>List1[[#This Row],[Afkorting]]</f>
        <v>LYE</v>
      </c>
      <c r="D140" s="22" t="s">
        <v>2336</v>
      </c>
      <c r="E140" s="22" t="s">
        <v>2335</v>
      </c>
      <c r="F140" s="22" t="s">
        <v>2334</v>
      </c>
      <c r="G140" s="22" t="s">
        <v>3072</v>
      </c>
      <c r="I140" s="22" t="s">
        <v>2339</v>
      </c>
      <c r="K140" s="23">
        <v>189</v>
      </c>
      <c r="L140" s="22">
        <v>133</v>
      </c>
      <c r="M140" s="22" t="s">
        <v>2337</v>
      </c>
      <c r="N140" s="22" t="s">
        <v>3070</v>
      </c>
      <c r="O140" s="22" t="s">
        <v>3050</v>
      </c>
      <c r="P140" s="22" t="s">
        <v>1913</v>
      </c>
      <c r="R140" s="22" t="e">
        <v>#REF!</v>
      </c>
      <c r="S140" s="22" t="s">
        <v>1913</v>
      </c>
      <c r="T140" s="22" t="s">
        <v>1913</v>
      </c>
      <c r="U140" s="22" t="s">
        <v>1913</v>
      </c>
      <c r="V140" s="25" t="s">
        <v>3052</v>
      </c>
      <c r="W140" s="25" t="s">
        <v>3052</v>
      </c>
      <c r="X140" s="22" t="s">
        <v>1913</v>
      </c>
      <c r="Y140" s="22" t="s">
        <v>3052</v>
      </c>
      <c r="Z140" s="22" t="s">
        <v>1913</v>
      </c>
      <c r="AA140" s="22" t="s">
        <v>1913</v>
      </c>
      <c r="AB140" s="22" t="s">
        <v>1913</v>
      </c>
      <c r="AC140" s="22" t="s">
        <v>3052</v>
      </c>
      <c r="AD140" s="22" t="s">
        <v>3052</v>
      </c>
      <c r="AE140" s="22" t="s">
        <v>1913</v>
      </c>
      <c r="AF140" s="22" t="s">
        <v>1913</v>
      </c>
      <c r="AG140" s="22" t="s">
        <v>1913</v>
      </c>
      <c r="AH140" s="22" t="s">
        <v>1913</v>
      </c>
      <c r="AI140" s="22" t="s">
        <v>1913</v>
      </c>
      <c r="AJ140" s="22">
        <v>119</v>
      </c>
      <c r="AK140" s="26" t="s">
        <v>2336</v>
      </c>
      <c r="AL140" s="27">
        <v>353</v>
      </c>
      <c r="AM140" s="27" t="b">
        <v>1</v>
      </c>
      <c r="AN140" s="27" t="s">
        <v>2336</v>
      </c>
      <c r="AO140" s="27" t="b">
        <v>0</v>
      </c>
      <c r="AP140" s="47" t="s">
        <v>3050</v>
      </c>
      <c r="AQ140" s="47" t="b">
        <v>1</v>
      </c>
      <c r="AR140" s="33" t="s">
        <v>3050</v>
      </c>
      <c r="AS140" s="47">
        <v>1</v>
      </c>
      <c r="AT140" s="47" t="b">
        <f>OR(List1[[#This Row],[fragile2]]=1,List1[[#This Row],[Fragile]]="J")</f>
        <v>1</v>
      </c>
    </row>
    <row r="141" spans="1:46" x14ac:dyDescent="0.25">
      <c r="A141" s="22">
        <v>118</v>
      </c>
      <c r="C141" s="22" t="str">
        <f>List1[[#This Row],[Afkorting]]</f>
        <v>LIE</v>
      </c>
      <c r="D141" s="22" t="s">
        <v>2100</v>
      </c>
      <c r="E141" s="22" t="s">
        <v>2100</v>
      </c>
      <c r="F141" s="22" t="s">
        <v>2100</v>
      </c>
      <c r="G141" s="22" t="s">
        <v>2101</v>
      </c>
      <c r="I141" s="22" t="s">
        <v>2102</v>
      </c>
      <c r="M141" s="22" t="s">
        <v>2101</v>
      </c>
      <c r="P141" s="22" t="s">
        <v>1913</v>
      </c>
      <c r="Q141" s="22" t="e">
        <v>#N/A</v>
      </c>
      <c r="R141" s="22" t="e">
        <v>#REF!</v>
      </c>
      <c r="S141" s="22" t="s">
        <v>1913</v>
      </c>
      <c r="T141" s="22" t="s">
        <v>1913</v>
      </c>
      <c r="U141" s="22" t="s">
        <v>1913</v>
      </c>
      <c r="V141" s="22" t="s">
        <v>1913</v>
      </c>
      <c r="W141" s="22" t="s">
        <v>3052</v>
      </c>
      <c r="X141" s="22" t="s">
        <v>1913</v>
      </c>
      <c r="Y141" s="22" t="s">
        <v>1913</v>
      </c>
      <c r="Z141" s="22" t="s">
        <v>1913</v>
      </c>
      <c r="AA141" s="22" t="s">
        <v>1913</v>
      </c>
      <c r="AB141" s="22" t="s">
        <v>1913</v>
      </c>
      <c r="AC141" s="22" t="s">
        <v>1913</v>
      </c>
      <c r="AD141" s="22" t="s">
        <v>1913</v>
      </c>
      <c r="AE141" s="22" t="s">
        <v>1913</v>
      </c>
      <c r="AF141" s="22" t="s">
        <v>1913</v>
      </c>
      <c r="AG141" s="22" t="s">
        <v>1913</v>
      </c>
      <c r="AH141" s="22" t="s">
        <v>1913</v>
      </c>
      <c r="AI141" s="22" t="s">
        <v>1913</v>
      </c>
      <c r="AK141" s="26" t="s">
        <v>2100</v>
      </c>
      <c r="AL141" s="27">
        <v>118</v>
      </c>
      <c r="AM141" s="27" t="b">
        <v>1</v>
      </c>
      <c r="AN141" s="27" t="s">
        <v>2100</v>
      </c>
      <c r="AO141" s="27" t="b">
        <v>1</v>
      </c>
      <c r="AP141" s="47" t="s">
        <v>3402</v>
      </c>
      <c r="AQ141" s="47" t="b">
        <v>0</v>
      </c>
      <c r="AR141" s="33">
        <v>0</v>
      </c>
      <c r="AS141" s="47">
        <v>0</v>
      </c>
      <c r="AT141" s="47" t="b">
        <f>OR(List1[[#This Row],[fragile2]]=1,List1[[#This Row],[Fragile]]="J")</f>
        <v>0</v>
      </c>
    </row>
    <row r="142" spans="1:46" x14ac:dyDescent="0.25">
      <c r="A142" s="22">
        <v>149</v>
      </c>
      <c r="C142" s="22" t="str">
        <f>List1[[#This Row],[Afkorting]]</f>
        <v>LIT</v>
      </c>
      <c r="D142" s="22" t="s">
        <v>2912</v>
      </c>
      <c r="E142" s="22" t="s">
        <v>2911</v>
      </c>
      <c r="F142" s="22" t="s">
        <v>2910</v>
      </c>
      <c r="G142" s="22" t="s">
        <v>3316</v>
      </c>
      <c r="I142" s="22" t="s">
        <v>2915</v>
      </c>
      <c r="L142" s="22">
        <v>84</v>
      </c>
      <c r="M142" s="22" t="s">
        <v>2913</v>
      </c>
      <c r="Q142" s="22" t="e">
        <v>#N/A</v>
      </c>
      <c r="R142" s="22" t="e">
        <v>#REF!</v>
      </c>
      <c r="W142" s="22" t="s">
        <v>3052</v>
      </c>
      <c r="AK142" s="26" t="s">
        <v>2912</v>
      </c>
      <c r="AL142" s="27">
        <v>149</v>
      </c>
      <c r="AM142" s="27" t="b">
        <v>1</v>
      </c>
      <c r="AN142" s="27" t="s">
        <v>2912</v>
      </c>
      <c r="AO142" s="27" t="b">
        <v>0</v>
      </c>
      <c r="AP142" s="47" t="s">
        <v>3402</v>
      </c>
      <c r="AQ142" s="47" t="b">
        <v>0</v>
      </c>
      <c r="AR142" s="33">
        <v>0</v>
      </c>
      <c r="AS142" s="47">
        <v>0</v>
      </c>
      <c r="AT142" s="47" t="b">
        <f>OR(List1[[#This Row],[fragile2]]=1,List1[[#This Row],[Fragile]]="J")</f>
        <v>0</v>
      </c>
    </row>
    <row r="143" spans="1:46" x14ac:dyDescent="0.25">
      <c r="A143" s="22">
        <v>113</v>
      </c>
      <c r="C143" s="22" t="str">
        <f>List1[[#This Row],[Afkorting]]</f>
        <v>LUX</v>
      </c>
      <c r="D143" s="22" t="s">
        <v>2087</v>
      </c>
      <c r="E143" s="22" t="s">
        <v>2086</v>
      </c>
      <c r="F143" s="22" t="s">
        <v>2086</v>
      </c>
      <c r="G143" s="22" t="s">
        <v>2088</v>
      </c>
      <c r="I143" s="22" t="s">
        <v>2089</v>
      </c>
      <c r="M143" s="22" t="s">
        <v>2088</v>
      </c>
      <c r="Q143" s="22" t="e">
        <v>#N/A</v>
      </c>
      <c r="R143" s="22" t="e">
        <v>#REF!</v>
      </c>
      <c r="W143" s="22" t="s">
        <v>3052</v>
      </c>
      <c r="AK143" s="26" t="s">
        <v>2087</v>
      </c>
      <c r="AL143" s="27">
        <v>113</v>
      </c>
      <c r="AM143" s="27" t="b">
        <v>1</v>
      </c>
      <c r="AN143" s="27" t="s">
        <v>2087</v>
      </c>
      <c r="AO143" s="27" t="b">
        <v>1</v>
      </c>
      <c r="AP143" s="47" t="s">
        <v>3402</v>
      </c>
      <c r="AQ143" s="47" t="b">
        <v>0</v>
      </c>
      <c r="AR143" s="33">
        <v>0</v>
      </c>
      <c r="AS143" s="47">
        <v>0</v>
      </c>
      <c r="AT143" s="47" t="b">
        <f>OR(List1[[#This Row],[fragile2]]=1,List1[[#This Row],[Fragile]]="J")</f>
        <v>0</v>
      </c>
    </row>
    <row r="144" spans="1:46" x14ac:dyDescent="0.25">
      <c r="A144" s="22">
        <v>281</v>
      </c>
      <c r="C144" s="22" t="str">
        <f>List1[[#This Row],[Afkorting]]</f>
        <v>MAC</v>
      </c>
      <c r="D144" s="22" t="s">
        <v>2498</v>
      </c>
      <c r="E144" s="22" t="s">
        <v>2498</v>
      </c>
      <c r="F144" s="22" t="s">
        <v>2498</v>
      </c>
      <c r="G144" s="22" t="s">
        <v>2499</v>
      </c>
      <c r="I144" s="22" t="s">
        <v>2500</v>
      </c>
      <c r="M144" s="22" t="s">
        <v>2499</v>
      </c>
      <c r="P144" s="22" t="s">
        <v>1913</v>
      </c>
      <c r="Q144" s="22" t="e">
        <v>#N/A</v>
      </c>
      <c r="R144" s="22" t="e">
        <v>#REF!</v>
      </c>
      <c r="S144" s="22" t="s">
        <v>1913</v>
      </c>
      <c r="T144" s="22" t="s">
        <v>1913</v>
      </c>
      <c r="U144" s="22" t="s">
        <v>1913</v>
      </c>
      <c r="V144" s="22" t="s">
        <v>1913</v>
      </c>
      <c r="W144" s="22" t="s">
        <v>3052</v>
      </c>
      <c r="X144" s="22" t="s">
        <v>1913</v>
      </c>
      <c r="Y144" s="22" t="s">
        <v>1913</v>
      </c>
      <c r="Z144" s="22" t="s">
        <v>1913</v>
      </c>
      <c r="AA144" s="22" t="s">
        <v>1913</v>
      </c>
      <c r="AB144" s="22" t="s">
        <v>1913</v>
      </c>
      <c r="AC144" s="22" t="s">
        <v>1913</v>
      </c>
      <c r="AD144" s="22" t="s">
        <v>1913</v>
      </c>
      <c r="AE144" s="22" t="s">
        <v>1913</v>
      </c>
      <c r="AF144" s="22" t="s">
        <v>1913</v>
      </c>
      <c r="AG144" s="22" t="s">
        <v>1913</v>
      </c>
      <c r="AH144" s="22" t="s">
        <v>1913</v>
      </c>
      <c r="AI144" s="22" t="s">
        <v>1913</v>
      </c>
      <c r="AK144" s="26" t="s">
        <v>2498</v>
      </c>
      <c r="AL144" s="27">
        <v>281</v>
      </c>
      <c r="AM144" s="27" t="b">
        <v>1</v>
      </c>
      <c r="AN144" s="27" t="s">
        <v>2498</v>
      </c>
      <c r="AO144" s="27" t="b">
        <v>1</v>
      </c>
      <c r="AP144" s="47" t="s">
        <v>3402</v>
      </c>
      <c r="AQ144" s="47" t="b">
        <v>0</v>
      </c>
      <c r="AR144" s="33">
        <v>0</v>
      </c>
      <c r="AS144" s="47">
        <v>0</v>
      </c>
      <c r="AT144" s="47" t="b">
        <f>OR(List1[[#This Row],[fragile2]]=1,List1[[#This Row],[Fragile]]="J")</f>
        <v>0</v>
      </c>
    </row>
    <row r="145" spans="1:46" x14ac:dyDescent="0.25">
      <c r="A145" s="22">
        <v>137</v>
      </c>
      <c r="B145" s="22">
        <v>66</v>
      </c>
      <c r="C145" s="22" t="str">
        <f>List1[[#This Row],[Afkorting]]</f>
        <v>MCD</v>
      </c>
      <c r="D145" s="22" t="s">
        <v>2846</v>
      </c>
      <c r="E145" s="22" t="s">
        <v>2845</v>
      </c>
      <c r="F145" s="22" t="s">
        <v>2844</v>
      </c>
      <c r="G145" s="22" t="s">
        <v>3056</v>
      </c>
      <c r="I145" s="22" t="s">
        <v>2849</v>
      </c>
      <c r="K145" s="23">
        <v>89</v>
      </c>
      <c r="L145" s="22">
        <v>66</v>
      </c>
      <c r="M145" s="22" t="s">
        <v>2847</v>
      </c>
      <c r="N145" s="22" t="s">
        <v>3049</v>
      </c>
      <c r="O145" s="22" t="s">
        <v>3050</v>
      </c>
      <c r="P145" s="22" t="s">
        <v>1913</v>
      </c>
      <c r="R145" s="22" t="e">
        <v>#REF!</v>
      </c>
      <c r="S145" s="22" t="s">
        <v>1913</v>
      </c>
      <c r="T145" s="22" t="s">
        <v>1913</v>
      </c>
      <c r="U145" s="22" t="s">
        <v>3052</v>
      </c>
      <c r="V145" s="25" t="s">
        <v>1913</v>
      </c>
      <c r="W145" s="25" t="s">
        <v>3052</v>
      </c>
      <c r="X145" s="22" t="s">
        <v>1913</v>
      </c>
      <c r="Y145" s="22" t="s">
        <v>3052</v>
      </c>
      <c r="Z145" s="22" t="s">
        <v>1913</v>
      </c>
      <c r="AA145" s="22" t="s">
        <v>1913</v>
      </c>
      <c r="AB145" s="22" t="s">
        <v>1913</v>
      </c>
      <c r="AC145" s="22" t="s">
        <v>1913</v>
      </c>
      <c r="AD145" s="22" t="s">
        <v>1913</v>
      </c>
      <c r="AE145" s="22" t="s">
        <v>1913</v>
      </c>
      <c r="AF145" s="22" t="s">
        <v>1913</v>
      </c>
      <c r="AG145" s="22" t="s">
        <v>1913</v>
      </c>
      <c r="AH145" s="22" t="s">
        <v>1913</v>
      </c>
      <c r="AI145" s="22" t="s">
        <v>3052</v>
      </c>
      <c r="AJ145" s="22">
        <v>105</v>
      </c>
      <c r="AK145" s="26" t="s">
        <v>2846</v>
      </c>
      <c r="AL145" s="27">
        <v>137</v>
      </c>
      <c r="AM145" s="27" t="b">
        <v>1</v>
      </c>
      <c r="AN145" s="27" t="s">
        <v>2846</v>
      </c>
      <c r="AO145" s="27" t="b">
        <v>0</v>
      </c>
      <c r="AP145" s="47" t="s">
        <v>3050</v>
      </c>
      <c r="AQ145" s="47" t="b">
        <v>1</v>
      </c>
      <c r="AR145" s="33" t="s">
        <v>3055</v>
      </c>
      <c r="AS145" s="47">
        <v>0</v>
      </c>
      <c r="AT145" s="47" t="b">
        <f>OR(List1[[#This Row],[fragile2]]=1,List1[[#This Row],[Fragile]]="J")</f>
        <v>0</v>
      </c>
    </row>
    <row r="146" spans="1:46" x14ac:dyDescent="0.25">
      <c r="A146" s="22">
        <v>324</v>
      </c>
      <c r="B146" s="22">
        <v>252</v>
      </c>
      <c r="C146" s="22" t="str">
        <f>List1[[#This Row],[Afkorting]]</f>
        <v>MAD</v>
      </c>
      <c r="D146" s="22" t="s">
        <v>76</v>
      </c>
      <c r="E146" s="22" t="s">
        <v>76</v>
      </c>
      <c r="F146" s="22" t="s">
        <v>158</v>
      </c>
      <c r="G146" s="22" t="s">
        <v>3100</v>
      </c>
      <c r="I146" s="22" t="s">
        <v>2918</v>
      </c>
      <c r="J146" s="22" t="s">
        <v>76</v>
      </c>
      <c r="K146" s="23">
        <v>289</v>
      </c>
      <c r="L146" s="22">
        <v>252</v>
      </c>
      <c r="M146" s="22" t="s">
        <v>2916</v>
      </c>
      <c r="N146" s="22" t="s">
        <v>3081</v>
      </c>
      <c r="O146" s="22" t="s">
        <v>2577</v>
      </c>
      <c r="P146" s="22" t="s">
        <v>1913</v>
      </c>
      <c r="R146" s="22" t="e">
        <v>#REF!</v>
      </c>
      <c r="S146" s="22" t="s">
        <v>3052</v>
      </c>
      <c r="T146" s="22" t="s">
        <v>1913</v>
      </c>
      <c r="U146" s="22" t="s">
        <v>1913</v>
      </c>
      <c r="V146" s="25" t="s">
        <v>3052</v>
      </c>
      <c r="W146" s="25" t="s">
        <v>3052</v>
      </c>
      <c r="X146" s="22" t="s">
        <v>3052</v>
      </c>
      <c r="Y146" s="22" t="s">
        <v>3052</v>
      </c>
      <c r="Z146" s="22" t="s">
        <v>3052</v>
      </c>
      <c r="AA146" s="22" t="s">
        <v>1913</v>
      </c>
      <c r="AB146" s="22" t="s">
        <v>1913</v>
      </c>
      <c r="AC146" s="22" t="s">
        <v>3052</v>
      </c>
      <c r="AD146" s="22" t="s">
        <v>1913</v>
      </c>
      <c r="AE146" s="22" t="s">
        <v>3052</v>
      </c>
      <c r="AF146" s="22" t="s">
        <v>1913</v>
      </c>
      <c r="AG146" s="22" t="s">
        <v>1913</v>
      </c>
      <c r="AH146" s="22" t="s">
        <v>1913</v>
      </c>
      <c r="AI146" s="22" t="s">
        <v>1913</v>
      </c>
      <c r="AJ146" s="22">
        <v>150</v>
      </c>
      <c r="AK146" s="26" t="s">
        <v>76</v>
      </c>
      <c r="AL146" s="27">
        <v>324</v>
      </c>
      <c r="AM146" s="27" t="b">
        <v>1</v>
      </c>
      <c r="AN146" s="27" t="s">
        <v>76</v>
      </c>
      <c r="AO146" s="27" t="b">
        <v>0</v>
      </c>
      <c r="AP146" s="47" t="s">
        <v>3401</v>
      </c>
      <c r="AQ146" s="47" t="b">
        <v>0</v>
      </c>
      <c r="AR146" s="33" t="s">
        <v>2577</v>
      </c>
      <c r="AS146" s="47">
        <v>0</v>
      </c>
      <c r="AT146" s="47" t="b">
        <f>OR(List1[[#This Row],[fragile2]]=1,List1[[#This Row],[Fragile]]="J")</f>
        <v>1</v>
      </c>
    </row>
    <row r="147" spans="1:46" x14ac:dyDescent="0.25">
      <c r="A147" s="22">
        <v>358</v>
      </c>
      <c r="B147" s="22">
        <v>253</v>
      </c>
      <c r="C147" s="22" t="str">
        <f>List1[[#This Row],[Afkorting]]</f>
        <v>MWI</v>
      </c>
      <c r="D147" s="22" t="s">
        <v>77</v>
      </c>
      <c r="E147" s="22" t="s">
        <v>77</v>
      </c>
      <c r="F147" s="22" t="s">
        <v>77</v>
      </c>
      <c r="G147" s="22" t="s">
        <v>2355</v>
      </c>
      <c r="I147" s="22" t="s">
        <v>2357</v>
      </c>
      <c r="K147" s="23">
        <v>289</v>
      </c>
      <c r="L147" s="22">
        <v>253</v>
      </c>
      <c r="M147" s="22" t="s">
        <v>2355</v>
      </c>
      <c r="N147" s="22" t="s">
        <v>3081</v>
      </c>
      <c r="O147" s="22" t="s">
        <v>2577</v>
      </c>
      <c r="P147" s="22" t="s">
        <v>1913</v>
      </c>
      <c r="R147" s="22" t="e">
        <v>#REF!</v>
      </c>
      <c r="S147" s="22" t="s">
        <v>3052</v>
      </c>
      <c r="T147" s="22" t="s">
        <v>1913</v>
      </c>
      <c r="U147" s="22" t="s">
        <v>3052</v>
      </c>
      <c r="V147" s="25" t="s">
        <v>3052</v>
      </c>
      <c r="W147" s="25" t="s">
        <v>3052</v>
      </c>
      <c r="X147" s="22" t="s">
        <v>3052</v>
      </c>
      <c r="Y147" s="22" t="s">
        <v>3052</v>
      </c>
      <c r="Z147" s="22" t="s">
        <v>3052</v>
      </c>
      <c r="AA147" s="22" t="s">
        <v>1913</v>
      </c>
      <c r="AB147" s="22" t="s">
        <v>1913</v>
      </c>
      <c r="AC147" s="22" t="s">
        <v>3052</v>
      </c>
      <c r="AD147" s="22" t="s">
        <v>1913</v>
      </c>
      <c r="AE147" s="22" t="s">
        <v>3052</v>
      </c>
      <c r="AF147" s="22" t="s">
        <v>1913</v>
      </c>
      <c r="AG147" s="22" t="s">
        <v>1913</v>
      </c>
      <c r="AH147" s="22" t="s">
        <v>1913</v>
      </c>
      <c r="AI147" s="22" t="s">
        <v>1913</v>
      </c>
      <c r="AJ147" s="22">
        <v>151</v>
      </c>
      <c r="AK147" s="26" t="s">
        <v>77</v>
      </c>
      <c r="AL147" s="27">
        <v>358</v>
      </c>
      <c r="AM147" s="27" t="b">
        <v>1</v>
      </c>
      <c r="AN147" s="27" t="s">
        <v>77</v>
      </c>
      <c r="AO147" s="27" t="b">
        <v>1</v>
      </c>
      <c r="AP147" s="47" t="s">
        <v>3401</v>
      </c>
      <c r="AQ147" s="47" t="b">
        <v>0</v>
      </c>
      <c r="AR147" s="33" t="s">
        <v>2577</v>
      </c>
      <c r="AS147" s="47">
        <v>0</v>
      </c>
      <c r="AT147" s="47" t="b">
        <f>OR(List1[[#This Row],[fragile2]]=1,List1[[#This Row],[Fragile]]="J")</f>
        <v>1</v>
      </c>
    </row>
    <row r="148" spans="1:46" x14ac:dyDescent="0.25">
      <c r="A148" s="22">
        <v>212</v>
      </c>
      <c r="B148" s="22">
        <v>751</v>
      </c>
      <c r="C148" s="22" t="str">
        <f>List1[[#This Row],[Afkorting]]</f>
        <v>MYA</v>
      </c>
      <c r="D148" s="22" t="s">
        <v>2921</v>
      </c>
      <c r="E148" s="22" t="s">
        <v>2920</v>
      </c>
      <c r="F148" s="22" t="s">
        <v>2919</v>
      </c>
      <c r="G148" s="22" t="s">
        <v>3228</v>
      </c>
      <c r="I148" s="22" t="s">
        <v>2924</v>
      </c>
      <c r="K148" s="23">
        <v>798</v>
      </c>
      <c r="L148" s="22">
        <v>751</v>
      </c>
      <c r="M148" s="22" t="s">
        <v>2922</v>
      </c>
      <c r="N148" s="22" t="s">
        <v>3188</v>
      </c>
      <c r="O148" s="22" t="s">
        <v>3050</v>
      </c>
      <c r="P148" s="22" t="s">
        <v>1913</v>
      </c>
      <c r="R148" s="22" t="e">
        <v>#REF!</v>
      </c>
      <c r="S148" s="22" t="s">
        <v>1913</v>
      </c>
      <c r="T148" s="22" t="s">
        <v>1913</v>
      </c>
      <c r="U148" s="22" t="s">
        <v>1913</v>
      </c>
      <c r="V148" s="25" t="s">
        <v>1913</v>
      </c>
      <c r="W148" s="25" t="s">
        <v>3052</v>
      </c>
      <c r="X148" s="22" t="s">
        <v>1913</v>
      </c>
      <c r="Y148" s="22" t="s">
        <v>3052</v>
      </c>
      <c r="Z148" s="22" t="s">
        <v>1913</v>
      </c>
      <c r="AA148" s="22" t="s">
        <v>1913</v>
      </c>
      <c r="AB148" s="22" t="s">
        <v>1913</v>
      </c>
      <c r="AC148" s="22" t="s">
        <v>1913</v>
      </c>
      <c r="AD148" s="22" t="s">
        <v>1913</v>
      </c>
      <c r="AE148" s="22" t="s">
        <v>1913</v>
      </c>
      <c r="AF148" s="22" t="s">
        <v>1913</v>
      </c>
      <c r="AG148" s="22" t="s">
        <v>3052</v>
      </c>
      <c r="AH148" s="22" t="s">
        <v>1913</v>
      </c>
      <c r="AI148" s="22" t="s">
        <v>1913</v>
      </c>
      <c r="AJ148" s="22">
        <v>267</v>
      </c>
      <c r="AK148" s="26" t="s">
        <v>2921</v>
      </c>
      <c r="AL148" s="27">
        <v>212</v>
      </c>
      <c r="AM148" s="27" t="b">
        <v>1</v>
      </c>
      <c r="AN148" s="27" t="s">
        <v>2921</v>
      </c>
      <c r="AO148" s="27" t="b">
        <v>0</v>
      </c>
      <c r="AP148" s="47" t="s">
        <v>3050</v>
      </c>
      <c r="AQ148" s="47" t="b">
        <v>1</v>
      </c>
      <c r="AR148" s="33" t="s">
        <v>3050</v>
      </c>
      <c r="AS148" s="47">
        <v>0</v>
      </c>
      <c r="AT148" s="47" t="b">
        <f>OR(List1[[#This Row],[fragile2]]=1,List1[[#This Row],[Fragile]]="J")</f>
        <v>0</v>
      </c>
    </row>
    <row r="149" spans="1:46" x14ac:dyDescent="0.25">
      <c r="A149" s="22">
        <v>222</v>
      </c>
      <c r="B149" s="22">
        <v>655</v>
      </c>
      <c r="C149" s="22" t="str">
        <f>List1[[#This Row],[Afkorting]]</f>
        <v>MES</v>
      </c>
      <c r="D149" s="22" t="s">
        <v>3211</v>
      </c>
      <c r="E149" s="22" t="s">
        <v>2006</v>
      </c>
      <c r="F149" s="22" t="s">
        <v>2005</v>
      </c>
      <c r="G149" s="22" t="s">
        <v>3212</v>
      </c>
      <c r="I149" s="22" t="s">
        <v>2010</v>
      </c>
      <c r="K149" s="23">
        <v>798</v>
      </c>
      <c r="L149" s="22">
        <v>655</v>
      </c>
      <c r="M149" s="22" t="s">
        <v>2008</v>
      </c>
      <c r="N149" s="22" t="s">
        <v>3188</v>
      </c>
      <c r="O149" s="22" t="s">
        <v>2577</v>
      </c>
      <c r="P149" s="22" t="s">
        <v>1913</v>
      </c>
      <c r="R149" s="22" t="e">
        <v>#REF!</v>
      </c>
      <c r="S149" s="22" t="s">
        <v>3052</v>
      </c>
      <c r="T149" s="22" t="s">
        <v>3052</v>
      </c>
      <c r="U149" s="22" t="s">
        <v>1913</v>
      </c>
      <c r="V149" s="25" t="s">
        <v>1913</v>
      </c>
      <c r="W149" s="25" t="s">
        <v>3052</v>
      </c>
      <c r="X149" s="22" t="s">
        <v>1913</v>
      </c>
      <c r="Y149" s="22" t="s">
        <v>3052</v>
      </c>
      <c r="Z149" s="22" t="s">
        <v>1913</v>
      </c>
      <c r="AA149" s="22" t="s">
        <v>1913</v>
      </c>
      <c r="AB149" s="22" t="s">
        <v>1913</v>
      </c>
      <c r="AC149" s="22" t="s">
        <v>1913</v>
      </c>
      <c r="AD149" s="22" t="s">
        <v>1913</v>
      </c>
      <c r="AE149" s="22" t="s">
        <v>1913</v>
      </c>
      <c r="AF149" s="22" t="s">
        <v>1913</v>
      </c>
      <c r="AG149" s="22" t="s">
        <v>3052</v>
      </c>
      <c r="AH149" s="22" t="s">
        <v>1913</v>
      </c>
      <c r="AI149" s="22" t="s">
        <v>1913</v>
      </c>
      <c r="AJ149" s="22">
        <v>249</v>
      </c>
      <c r="AK149" s="26" t="s">
        <v>3211</v>
      </c>
      <c r="AL149" s="27">
        <v>222</v>
      </c>
      <c r="AM149" s="27" t="b">
        <v>1</v>
      </c>
      <c r="AN149" s="27" t="s">
        <v>3211</v>
      </c>
      <c r="AO149" s="27" t="b">
        <v>0</v>
      </c>
      <c r="AP149" s="47" t="s">
        <v>3050</v>
      </c>
      <c r="AQ149" s="47" t="b">
        <v>0</v>
      </c>
      <c r="AR149" s="33" t="s">
        <v>2577</v>
      </c>
      <c r="AS149" s="47">
        <v>0</v>
      </c>
      <c r="AT149" s="47" t="b">
        <f>OR(List1[[#This Row],[fragile2]]=1,List1[[#This Row],[Fragile]]="J")</f>
        <v>0</v>
      </c>
    </row>
    <row r="150" spans="1:46" x14ac:dyDescent="0.25">
      <c r="A150" s="22">
        <v>319</v>
      </c>
      <c r="B150" s="22">
        <v>255</v>
      </c>
      <c r="C150" s="22" t="str">
        <f>List1[[#This Row],[Afkorting]]</f>
        <v>MLI</v>
      </c>
      <c r="D150" s="22" t="s">
        <v>78</v>
      </c>
      <c r="E150" s="22" t="s">
        <v>78</v>
      </c>
      <c r="F150" s="22" t="s">
        <v>159</v>
      </c>
      <c r="G150" s="22" t="s">
        <v>2266</v>
      </c>
      <c r="I150" s="22" t="s">
        <v>2268</v>
      </c>
      <c r="J150" s="22" t="s">
        <v>78</v>
      </c>
      <c r="K150" s="23">
        <v>289</v>
      </c>
      <c r="L150" s="22">
        <v>255</v>
      </c>
      <c r="M150" s="22" t="s">
        <v>2266</v>
      </c>
      <c r="N150" s="22" t="s">
        <v>3081</v>
      </c>
      <c r="O150" s="22" t="s">
        <v>2577</v>
      </c>
      <c r="P150" s="22" t="s">
        <v>3052</v>
      </c>
      <c r="Q150" s="22" t="s">
        <v>2266</v>
      </c>
      <c r="R150" s="22" t="e">
        <v>#REF!</v>
      </c>
      <c r="S150" s="22" t="s">
        <v>3052</v>
      </c>
      <c r="T150" s="22" t="s">
        <v>1913</v>
      </c>
      <c r="U150" s="22" t="s">
        <v>3052</v>
      </c>
      <c r="V150" s="25" t="s">
        <v>3052</v>
      </c>
      <c r="W150" s="25" t="s">
        <v>3052</v>
      </c>
      <c r="X150" s="22" t="s">
        <v>3052</v>
      </c>
      <c r="Y150" s="22" t="s">
        <v>3052</v>
      </c>
      <c r="Z150" s="22" t="s">
        <v>3052</v>
      </c>
      <c r="AA150" s="24" t="s">
        <v>3086</v>
      </c>
      <c r="AB150" s="22" t="s">
        <v>1913</v>
      </c>
      <c r="AC150" s="22" t="s">
        <v>3052</v>
      </c>
      <c r="AD150" s="22" t="s">
        <v>1913</v>
      </c>
      <c r="AE150" s="22" t="s">
        <v>3052</v>
      </c>
      <c r="AF150" s="22" t="s">
        <v>1913</v>
      </c>
      <c r="AG150" s="22" t="s">
        <v>1913</v>
      </c>
      <c r="AH150" s="22" t="s">
        <v>1913</v>
      </c>
      <c r="AI150" s="22" t="s">
        <v>1913</v>
      </c>
      <c r="AJ150" s="22">
        <v>152</v>
      </c>
      <c r="AK150" s="26" t="s">
        <v>78</v>
      </c>
      <c r="AL150" s="27">
        <v>319</v>
      </c>
      <c r="AM150" s="27" t="b">
        <v>1</v>
      </c>
      <c r="AN150" s="27" t="s">
        <v>78</v>
      </c>
      <c r="AO150" s="27" t="b">
        <v>1</v>
      </c>
      <c r="AP150" s="47" t="s">
        <v>3401</v>
      </c>
      <c r="AQ150" s="47" t="b">
        <v>0</v>
      </c>
      <c r="AR150" s="33" t="s">
        <v>2577</v>
      </c>
      <c r="AS150" s="47">
        <v>1</v>
      </c>
      <c r="AT150" s="47" t="b">
        <f>OR(List1[[#This Row],[fragile2]]=1,List1[[#This Row],[Fragile]]="J")</f>
        <v>1</v>
      </c>
    </row>
    <row r="151" spans="1:46" x14ac:dyDescent="0.25">
      <c r="A151" s="22">
        <v>119</v>
      </c>
      <c r="C151" s="22" t="str">
        <f>List1[[#This Row],[Afkorting]]</f>
        <v>MAL</v>
      </c>
      <c r="D151" s="22" t="s">
        <v>1922</v>
      </c>
      <c r="E151" s="22" t="s">
        <v>1923</v>
      </c>
      <c r="F151" s="22" t="s">
        <v>1922</v>
      </c>
      <c r="G151" s="22" t="s">
        <v>3280</v>
      </c>
      <c r="I151" s="22" t="s">
        <v>1925</v>
      </c>
      <c r="M151" s="22" t="s">
        <v>1924</v>
      </c>
      <c r="P151" s="22" t="s">
        <v>1913</v>
      </c>
      <c r="Q151" s="22" t="e">
        <v>#N/A</v>
      </c>
      <c r="R151" s="22" t="e">
        <v>#REF!</v>
      </c>
      <c r="S151" s="22" t="s">
        <v>1913</v>
      </c>
      <c r="T151" s="22" t="s">
        <v>1913</v>
      </c>
      <c r="U151" s="22" t="s">
        <v>1913</v>
      </c>
      <c r="V151" s="22" t="s">
        <v>1913</v>
      </c>
      <c r="W151" s="22" t="s">
        <v>3052</v>
      </c>
      <c r="X151" s="22" t="s">
        <v>1913</v>
      </c>
      <c r="Y151" s="22" t="s">
        <v>1913</v>
      </c>
      <c r="Z151" s="22" t="s">
        <v>1913</v>
      </c>
      <c r="AA151" s="22" t="s">
        <v>1913</v>
      </c>
      <c r="AB151" s="22" t="s">
        <v>1913</v>
      </c>
      <c r="AC151" s="22" t="s">
        <v>1913</v>
      </c>
      <c r="AD151" s="22" t="s">
        <v>1913</v>
      </c>
      <c r="AE151" s="22" t="s">
        <v>1913</v>
      </c>
      <c r="AF151" s="22" t="s">
        <v>1913</v>
      </c>
      <c r="AG151" s="22" t="s">
        <v>1913</v>
      </c>
      <c r="AH151" s="22" t="s">
        <v>1913</v>
      </c>
      <c r="AI151" s="22" t="s">
        <v>1913</v>
      </c>
      <c r="AK151" s="26" t="s">
        <v>1922</v>
      </c>
      <c r="AL151" s="27">
        <v>119</v>
      </c>
      <c r="AM151" s="27" t="b">
        <v>1</v>
      </c>
      <c r="AN151" s="27" t="s">
        <v>1922</v>
      </c>
      <c r="AO151" s="27" t="b">
        <v>0</v>
      </c>
      <c r="AP151" s="47" t="s">
        <v>3402</v>
      </c>
      <c r="AQ151" s="47" t="b">
        <v>0</v>
      </c>
      <c r="AR151" s="33">
        <v>0</v>
      </c>
      <c r="AS151" s="47">
        <v>0</v>
      </c>
      <c r="AT151" s="47" t="b">
        <f>OR(List1[[#This Row],[fragile2]]=1,List1[[#This Row],[Fragile]]="J")</f>
        <v>0</v>
      </c>
    </row>
    <row r="152" spans="1:46" x14ac:dyDescent="0.25">
      <c r="A152" s="22">
        <v>626</v>
      </c>
      <c r="B152" s="22">
        <v>859</v>
      </c>
      <c r="C152" s="22" t="str">
        <f>List1[[#This Row],[Afkorting]]</f>
        <v>MHL</v>
      </c>
      <c r="D152" s="22" t="s">
        <v>2641</v>
      </c>
      <c r="E152" s="22" t="s">
        <v>2640</v>
      </c>
      <c r="F152" s="22" t="s">
        <v>2639</v>
      </c>
      <c r="G152" s="22" t="s">
        <v>2642</v>
      </c>
      <c r="I152" s="22" t="s">
        <v>2644</v>
      </c>
      <c r="K152" s="23">
        <v>889</v>
      </c>
      <c r="L152" s="22">
        <v>859</v>
      </c>
      <c r="M152" s="22" t="s">
        <v>2642</v>
      </c>
      <c r="N152" s="22" t="s">
        <v>3243</v>
      </c>
      <c r="O152" s="22" t="s">
        <v>3050</v>
      </c>
      <c r="P152" s="22" t="s">
        <v>1913</v>
      </c>
      <c r="R152" s="22" t="e">
        <v>#REF!</v>
      </c>
      <c r="S152" s="22" t="s">
        <v>1913</v>
      </c>
      <c r="T152" s="22" t="s">
        <v>3052</v>
      </c>
      <c r="U152" s="22" t="s">
        <v>1913</v>
      </c>
      <c r="V152" s="25" t="s">
        <v>3052</v>
      </c>
      <c r="W152" s="25" t="s">
        <v>3052</v>
      </c>
      <c r="X152" s="22" t="s">
        <v>3052</v>
      </c>
      <c r="Y152" s="22" t="s">
        <v>3052</v>
      </c>
      <c r="Z152" s="22" t="s">
        <v>1913</v>
      </c>
      <c r="AA152" s="22" t="s">
        <v>1913</v>
      </c>
      <c r="AB152" s="22" t="s">
        <v>1913</v>
      </c>
      <c r="AC152" s="22" t="s">
        <v>1913</v>
      </c>
      <c r="AD152" s="22" t="s">
        <v>1913</v>
      </c>
      <c r="AE152" s="22" t="s">
        <v>1913</v>
      </c>
      <c r="AF152" s="22" t="s">
        <v>1913</v>
      </c>
      <c r="AG152" s="22" t="s">
        <v>1913</v>
      </c>
      <c r="AH152" s="22" t="s">
        <v>3052</v>
      </c>
      <c r="AI152" s="22" t="s">
        <v>1913</v>
      </c>
      <c r="AJ152" s="22">
        <v>282</v>
      </c>
      <c r="AK152" s="26" t="s">
        <v>2641</v>
      </c>
      <c r="AL152" s="27">
        <v>626</v>
      </c>
      <c r="AM152" s="27" t="b">
        <v>1</v>
      </c>
      <c r="AN152" s="27" t="s">
        <v>2641</v>
      </c>
      <c r="AO152" s="27" t="b">
        <v>1</v>
      </c>
      <c r="AP152" s="47" t="s">
        <v>3050</v>
      </c>
      <c r="AQ152" s="47" t="b">
        <v>1</v>
      </c>
      <c r="AR152" s="33" t="s">
        <v>3055</v>
      </c>
      <c r="AS152" s="47">
        <v>1</v>
      </c>
      <c r="AT152" s="47" t="b">
        <f>OR(List1[[#This Row],[fragile2]]=1,List1[[#This Row],[Fragile]]="J")</f>
        <v>1</v>
      </c>
    </row>
    <row r="153" spans="1:46" x14ac:dyDescent="0.25">
      <c r="A153" s="22">
        <v>497</v>
      </c>
      <c r="C153" s="22" t="str">
        <f>List1[[#This Row],[Afkorting]]</f>
        <v>MUE</v>
      </c>
      <c r="D153" s="22" t="s">
        <v>2408</v>
      </c>
      <c r="E153" s="22" t="s">
        <v>2408</v>
      </c>
      <c r="F153" s="22" t="s">
        <v>2408</v>
      </c>
      <c r="G153" s="22" t="s">
        <v>3319</v>
      </c>
      <c r="I153" s="22" t="s">
        <v>2410</v>
      </c>
      <c r="M153" s="22" t="s">
        <v>2409</v>
      </c>
      <c r="Q153" s="22" t="e">
        <v>#N/A</v>
      </c>
      <c r="R153" s="22" t="e">
        <v>#REF!</v>
      </c>
      <c r="W153" s="22" t="s">
        <v>3052</v>
      </c>
      <c r="AK153" s="26" t="s">
        <v>2408</v>
      </c>
      <c r="AL153" s="27">
        <v>497</v>
      </c>
      <c r="AM153" s="27" t="b">
        <v>1</v>
      </c>
      <c r="AN153" s="27" t="s">
        <v>2408</v>
      </c>
      <c r="AO153" s="27" t="b">
        <v>0</v>
      </c>
      <c r="AP153" s="47" t="e">
        <v>#N/A</v>
      </c>
      <c r="AQ153" s="33" t="e">
        <v>#N/A</v>
      </c>
      <c r="AR153" s="33">
        <v>0</v>
      </c>
      <c r="AS153" s="47"/>
      <c r="AT153" s="47" t="b">
        <f>OR(List1[[#This Row],[fragile2]]=1,List1[[#This Row],[Fragile]]="J")</f>
        <v>0</v>
      </c>
    </row>
    <row r="154" spans="1:46" x14ac:dyDescent="0.25">
      <c r="A154" s="22">
        <v>355</v>
      </c>
      <c r="B154" s="22">
        <v>256</v>
      </c>
      <c r="C154" s="22" t="str">
        <f>List1[[#This Row],[Afkorting]]</f>
        <v>MIE</v>
      </c>
      <c r="D154" s="22" t="s">
        <v>80</v>
      </c>
      <c r="E154" s="22" t="s">
        <v>80</v>
      </c>
      <c r="F154" s="22" t="s">
        <v>161</v>
      </c>
      <c r="G154" s="22" t="s">
        <v>3101</v>
      </c>
      <c r="I154" s="22" t="s">
        <v>2739</v>
      </c>
      <c r="J154" s="22" t="s">
        <v>80</v>
      </c>
      <c r="K154" s="23">
        <v>289</v>
      </c>
      <c r="L154" s="22">
        <v>256</v>
      </c>
      <c r="M154" s="22" t="s">
        <v>2737</v>
      </c>
      <c r="N154" s="22" t="s">
        <v>3081</v>
      </c>
      <c r="O154" s="22" t="s">
        <v>2577</v>
      </c>
      <c r="P154" s="22" t="s">
        <v>1913</v>
      </c>
      <c r="R154" s="22" t="e">
        <v>#REF!</v>
      </c>
      <c r="S154" s="22" t="s">
        <v>3052</v>
      </c>
      <c r="T154" s="22" t="s">
        <v>1913</v>
      </c>
      <c r="U154" s="22" t="s">
        <v>1913</v>
      </c>
      <c r="V154" s="22" t="s">
        <v>3052</v>
      </c>
      <c r="W154" s="22" t="s">
        <v>3052</v>
      </c>
      <c r="X154" s="22" t="s">
        <v>3052</v>
      </c>
      <c r="Y154" s="22" t="s">
        <v>3052</v>
      </c>
      <c r="Z154" s="22" t="s">
        <v>3052</v>
      </c>
      <c r="AA154" s="24" t="s">
        <v>3086</v>
      </c>
      <c r="AB154" s="22" t="s">
        <v>1913</v>
      </c>
      <c r="AC154" s="22" t="s">
        <v>3052</v>
      </c>
      <c r="AD154" s="22" t="s">
        <v>1913</v>
      </c>
      <c r="AE154" s="22" t="s">
        <v>3052</v>
      </c>
      <c r="AF154" s="22" t="s">
        <v>1913</v>
      </c>
      <c r="AG154" s="22" t="s">
        <v>1913</v>
      </c>
      <c r="AH154" s="22" t="s">
        <v>1913</v>
      </c>
      <c r="AI154" s="22" t="s">
        <v>1913</v>
      </c>
      <c r="AJ154" s="22">
        <v>153</v>
      </c>
      <c r="AK154" s="26" t="s">
        <v>80</v>
      </c>
      <c r="AL154" s="27">
        <v>355</v>
      </c>
      <c r="AM154" s="27" t="b">
        <v>1</v>
      </c>
      <c r="AN154" s="27" t="s">
        <v>80</v>
      </c>
      <c r="AO154" s="27" t="b">
        <v>0</v>
      </c>
      <c r="AP154" s="47" t="s">
        <v>3055</v>
      </c>
      <c r="AQ154" s="47" t="b">
        <v>0</v>
      </c>
      <c r="AR154" s="33" t="s">
        <v>2577</v>
      </c>
      <c r="AS154" s="47">
        <v>0</v>
      </c>
      <c r="AT154" s="47" t="b">
        <f>OR(List1[[#This Row],[fragile2]]=1,List1[[#This Row],[Fragile]]="J")</f>
        <v>1</v>
      </c>
    </row>
    <row r="155" spans="1:46" x14ac:dyDescent="0.25">
      <c r="A155" s="22">
        <v>317</v>
      </c>
      <c r="B155" s="22">
        <v>257</v>
      </c>
      <c r="C155" s="22" t="str">
        <f>List1[[#This Row],[Afkorting]]</f>
        <v>MAU</v>
      </c>
      <c r="D155" s="22" t="s">
        <v>1942</v>
      </c>
      <c r="E155" s="22" t="s">
        <v>1943</v>
      </c>
      <c r="F155" s="22" t="s">
        <v>1942</v>
      </c>
      <c r="G155" s="22" t="s">
        <v>3102</v>
      </c>
      <c r="I155" s="22" t="s">
        <v>1946</v>
      </c>
      <c r="K155" s="23">
        <v>289</v>
      </c>
      <c r="L155" s="22">
        <v>257</v>
      </c>
      <c r="M155" s="22" t="s">
        <v>1944</v>
      </c>
      <c r="N155" s="22" t="s">
        <v>3081</v>
      </c>
      <c r="O155" s="22" t="s">
        <v>3050</v>
      </c>
      <c r="P155" s="22" t="s">
        <v>1913</v>
      </c>
      <c r="R155" s="22" t="e">
        <v>#REF!</v>
      </c>
      <c r="S155" s="22" t="s">
        <v>1913</v>
      </c>
      <c r="T155" s="22" t="s">
        <v>3052</v>
      </c>
      <c r="U155" s="22" t="s">
        <v>1913</v>
      </c>
      <c r="V155" s="25" t="s">
        <v>1913</v>
      </c>
      <c r="W155" s="25" t="s">
        <v>3052</v>
      </c>
      <c r="X155" s="22" t="s">
        <v>3052</v>
      </c>
      <c r="Y155" s="22" t="s">
        <v>3052</v>
      </c>
      <c r="Z155" s="22" t="s">
        <v>1913</v>
      </c>
      <c r="AA155" s="22" t="s">
        <v>1913</v>
      </c>
      <c r="AB155" s="22" t="s">
        <v>1913</v>
      </c>
      <c r="AC155" s="22" t="s">
        <v>3052</v>
      </c>
      <c r="AD155" s="22" t="s">
        <v>1913</v>
      </c>
      <c r="AE155" s="22" t="s">
        <v>3052</v>
      </c>
      <c r="AF155" s="22" t="s">
        <v>1913</v>
      </c>
      <c r="AG155" s="22" t="s">
        <v>1913</v>
      </c>
      <c r="AH155" s="22" t="s">
        <v>1913</v>
      </c>
      <c r="AI155" s="22" t="s">
        <v>1913</v>
      </c>
      <c r="AJ155" s="22">
        <v>154</v>
      </c>
      <c r="AK155" s="26" t="s">
        <v>1942</v>
      </c>
      <c r="AL155" s="27">
        <v>317</v>
      </c>
      <c r="AM155" s="27" t="b">
        <v>1</v>
      </c>
      <c r="AN155" s="27" t="s">
        <v>1942</v>
      </c>
      <c r="AO155" s="27" t="b">
        <v>0</v>
      </c>
      <c r="AP155" s="47" t="s">
        <v>3050</v>
      </c>
      <c r="AQ155" s="47" t="b">
        <v>1</v>
      </c>
      <c r="AR155" s="33" t="s">
        <v>3050</v>
      </c>
      <c r="AS155" s="47">
        <v>0</v>
      </c>
      <c r="AT155" s="47" t="b">
        <f>OR(List1[[#This Row],[fragile2]]=1,List1[[#This Row],[Fragile]]="J")</f>
        <v>0</v>
      </c>
    </row>
    <row r="156" spans="1:46" x14ac:dyDescent="0.25">
      <c r="A156" s="22">
        <v>416</v>
      </c>
      <c r="B156" s="22">
        <v>358</v>
      </c>
      <c r="C156" s="22" t="str">
        <f>List1[[#This Row],[Afkorting]]</f>
        <v>MEX</v>
      </c>
      <c r="D156" s="22" t="s">
        <v>2925</v>
      </c>
      <c r="E156" s="22" t="s">
        <v>2926</v>
      </c>
      <c r="F156" s="22" t="s">
        <v>2925</v>
      </c>
      <c r="G156" s="22" t="s">
        <v>2927</v>
      </c>
      <c r="I156" s="22" t="s">
        <v>2929</v>
      </c>
      <c r="K156" s="23">
        <v>498</v>
      </c>
      <c r="L156" s="22">
        <v>358</v>
      </c>
      <c r="M156" s="22" t="s">
        <v>2927</v>
      </c>
      <c r="N156" s="22" t="s">
        <v>3147</v>
      </c>
      <c r="O156" s="22" t="s">
        <v>3050</v>
      </c>
      <c r="P156" s="22" t="s">
        <v>1913</v>
      </c>
      <c r="R156" s="22" t="e">
        <v>#REF!</v>
      </c>
      <c r="S156" s="22" t="s">
        <v>1913</v>
      </c>
      <c r="T156" s="22" t="s">
        <v>1913</v>
      </c>
      <c r="U156" s="22" t="s">
        <v>1913</v>
      </c>
      <c r="V156" s="25" t="s">
        <v>1913</v>
      </c>
      <c r="W156" s="25" t="s">
        <v>3052</v>
      </c>
      <c r="X156" s="22" t="s">
        <v>1913</v>
      </c>
      <c r="Y156" s="22" t="s">
        <v>3052</v>
      </c>
      <c r="Z156" s="22" t="s">
        <v>1913</v>
      </c>
      <c r="AA156" s="22" t="s">
        <v>1913</v>
      </c>
      <c r="AB156" s="22" t="s">
        <v>1913</v>
      </c>
      <c r="AC156" s="22" t="s">
        <v>1913</v>
      </c>
      <c r="AD156" s="22" t="s">
        <v>1913</v>
      </c>
      <c r="AE156" s="22" t="s">
        <v>1913</v>
      </c>
      <c r="AF156" s="22" t="s">
        <v>3052</v>
      </c>
      <c r="AG156" s="22" t="s">
        <v>1913</v>
      </c>
      <c r="AH156" s="22" t="s">
        <v>1913</v>
      </c>
      <c r="AI156" s="22" t="s">
        <v>1913</v>
      </c>
      <c r="AJ156" s="22">
        <v>196</v>
      </c>
      <c r="AK156" s="26" t="s">
        <v>2925</v>
      </c>
      <c r="AL156" s="27">
        <v>416</v>
      </c>
      <c r="AM156" s="27" t="b">
        <v>1</v>
      </c>
      <c r="AN156" s="27" t="s">
        <v>2925</v>
      </c>
      <c r="AO156" s="27" t="b">
        <v>1</v>
      </c>
      <c r="AP156" s="47" t="s">
        <v>3050</v>
      </c>
      <c r="AQ156" s="47" t="b">
        <v>1</v>
      </c>
      <c r="AR156" s="33" t="s">
        <v>3050</v>
      </c>
      <c r="AS156" s="47">
        <v>0</v>
      </c>
      <c r="AT156" s="47" t="b">
        <f>OR(List1[[#This Row],[fragile2]]=1,List1[[#This Row],[Fragile]]="J")</f>
        <v>0</v>
      </c>
    </row>
    <row r="157" spans="1:46" x14ac:dyDescent="0.25">
      <c r="A157" s="22">
        <v>625</v>
      </c>
      <c r="B157" s="22">
        <v>860</v>
      </c>
      <c r="C157" s="22" t="str">
        <f>List1[[#This Row],[Afkorting]]</f>
        <v>FSM</v>
      </c>
      <c r="D157" s="22" t="s">
        <v>2635</v>
      </c>
      <c r="E157" s="22" t="s">
        <v>2634</v>
      </c>
      <c r="F157" s="22" t="s">
        <v>2633</v>
      </c>
      <c r="G157" s="22" t="s">
        <v>2636</v>
      </c>
      <c r="I157" s="22" t="s">
        <v>2638</v>
      </c>
      <c r="K157" s="23">
        <v>889</v>
      </c>
      <c r="L157" s="22">
        <v>860</v>
      </c>
      <c r="M157" s="22" t="s">
        <v>2636</v>
      </c>
      <c r="N157" s="22" t="s">
        <v>3243</v>
      </c>
      <c r="O157" s="22" t="s">
        <v>3055</v>
      </c>
      <c r="P157" s="22" t="s">
        <v>1913</v>
      </c>
      <c r="R157" s="22" t="e">
        <v>#REF!</v>
      </c>
      <c r="S157" s="22" t="s">
        <v>1913</v>
      </c>
      <c r="T157" s="22" t="s">
        <v>3052</v>
      </c>
      <c r="U157" s="22" t="s">
        <v>1913</v>
      </c>
      <c r="V157" s="25" t="s">
        <v>3052</v>
      </c>
      <c r="W157" s="25" t="s">
        <v>3052</v>
      </c>
      <c r="X157" s="22" t="s">
        <v>3052</v>
      </c>
      <c r="Y157" s="22" t="s">
        <v>3052</v>
      </c>
      <c r="Z157" s="22" t="s">
        <v>1913</v>
      </c>
      <c r="AA157" s="22" t="s">
        <v>1913</v>
      </c>
      <c r="AB157" s="22" t="s">
        <v>1913</v>
      </c>
      <c r="AC157" s="22" t="s">
        <v>1913</v>
      </c>
      <c r="AD157" s="22" t="s">
        <v>1913</v>
      </c>
      <c r="AE157" s="22" t="s">
        <v>1913</v>
      </c>
      <c r="AF157" s="22" t="s">
        <v>1913</v>
      </c>
      <c r="AG157" s="22" t="s">
        <v>1913</v>
      </c>
      <c r="AH157" s="22" t="s">
        <v>3052</v>
      </c>
      <c r="AI157" s="22" t="s">
        <v>1913</v>
      </c>
      <c r="AJ157" s="22">
        <v>283</v>
      </c>
      <c r="AK157" s="26" t="s">
        <v>2635</v>
      </c>
      <c r="AL157" s="27">
        <v>625</v>
      </c>
      <c r="AM157" s="27" t="b">
        <v>1</v>
      </c>
      <c r="AN157" s="27" t="s">
        <v>2635</v>
      </c>
      <c r="AO157" s="27" t="b">
        <v>1</v>
      </c>
      <c r="AP157" s="47" t="s">
        <v>3055</v>
      </c>
      <c r="AQ157" s="47" t="b">
        <v>1</v>
      </c>
      <c r="AR157" s="33" t="s">
        <v>3055</v>
      </c>
      <c r="AS157" s="47">
        <v>1</v>
      </c>
      <c r="AT157" s="47" t="b">
        <f>OR(List1[[#This Row],[fragile2]]=1,List1[[#This Row],[Fragile]]="J")</f>
        <v>1</v>
      </c>
    </row>
    <row r="158" spans="1:46" x14ac:dyDescent="0.25">
      <c r="A158" s="22">
        <v>926</v>
      </c>
      <c r="B158" s="22">
        <v>589</v>
      </c>
      <c r="C158" s="22" t="str">
        <f>List1[[#This Row],[Afkorting]]</f>
        <v>RAS</v>
      </c>
      <c r="D158" s="22" t="s">
        <v>3192</v>
      </c>
      <c r="E158" s="22" t="s">
        <v>3193</v>
      </c>
      <c r="F158" s="22" t="s">
        <v>3194</v>
      </c>
      <c r="G158" s="22" t="s">
        <v>3195</v>
      </c>
      <c r="H158" s="22" t="s">
        <v>3196</v>
      </c>
      <c r="K158" s="22">
        <v>798</v>
      </c>
      <c r="L158" s="22">
        <v>589</v>
      </c>
      <c r="M158" s="22" t="s">
        <v>3197</v>
      </c>
      <c r="N158" s="22" t="s">
        <v>3188</v>
      </c>
      <c r="O158" s="22" t="s">
        <v>3055</v>
      </c>
      <c r="P158" s="22" t="s">
        <v>1913</v>
      </c>
      <c r="R158" s="22" t="e">
        <v>#REF!</v>
      </c>
      <c r="S158" s="22" t="s">
        <v>1913</v>
      </c>
      <c r="T158" s="22" t="s">
        <v>1913</v>
      </c>
      <c r="U158" s="22" t="s">
        <v>1913</v>
      </c>
      <c r="V158" s="25" t="s">
        <v>1913</v>
      </c>
      <c r="W158" s="25" t="s">
        <v>3052</v>
      </c>
      <c r="X158" s="22" t="s">
        <v>1913</v>
      </c>
      <c r="Y158" s="22" t="s">
        <v>3052</v>
      </c>
      <c r="Z158" s="22" t="s">
        <v>1913</v>
      </c>
      <c r="AA158" s="22" t="s">
        <v>1913</v>
      </c>
      <c r="AB158" s="22" t="s">
        <v>1913</v>
      </c>
      <c r="AC158" s="22" t="s">
        <v>1913</v>
      </c>
      <c r="AD158" s="22" t="s">
        <v>1913</v>
      </c>
      <c r="AE158" s="22" t="s">
        <v>1913</v>
      </c>
      <c r="AF158" s="22" t="s">
        <v>1913</v>
      </c>
      <c r="AG158" s="22" t="s">
        <v>3052</v>
      </c>
      <c r="AH158" s="22" t="s">
        <v>1913</v>
      </c>
      <c r="AI158" s="22" t="s">
        <v>1913</v>
      </c>
      <c r="AJ158" s="22">
        <v>237</v>
      </c>
      <c r="AK158" s="26" t="s">
        <v>3192</v>
      </c>
      <c r="AL158" s="27">
        <v>926</v>
      </c>
      <c r="AM158" s="27" t="b">
        <v>1</v>
      </c>
      <c r="AN158" s="27" t="s">
        <v>3192</v>
      </c>
      <c r="AO158" s="27" t="b">
        <v>0</v>
      </c>
      <c r="AP158" s="47" t="e">
        <v>#N/A</v>
      </c>
      <c r="AQ158" s="33" t="e">
        <v>#N/A</v>
      </c>
      <c r="AR158" s="33" t="s">
        <v>3055</v>
      </c>
      <c r="AS158" s="47"/>
      <c r="AT158" s="47" t="b">
        <f>OR(List1[[#This Row],[fragile2]]=1,List1[[#This Row],[Fragile]]="J")</f>
        <v>0</v>
      </c>
    </row>
    <row r="159" spans="1:46" x14ac:dyDescent="0.25">
      <c r="A159" s="22">
        <v>144</v>
      </c>
      <c r="B159" s="22">
        <v>93</v>
      </c>
      <c r="C159" s="22" t="str">
        <f>List1[[#This Row],[Afkorting]]</f>
        <v>MOL</v>
      </c>
      <c r="D159" s="22" t="s">
        <v>2515</v>
      </c>
      <c r="E159" s="22" t="s">
        <v>2514</v>
      </c>
      <c r="F159" s="22" t="s">
        <v>2513</v>
      </c>
      <c r="G159" s="22" t="s">
        <v>3068</v>
      </c>
      <c r="I159" s="22" t="s">
        <v>2518</v>
      </c>
      <c r="K159" s="23">
        <v>89</v>
      </c>
      <c r="L159" s="22">
        <v>93</v>
      </c>
      <c r="M159" s="22" t="s">
        <v>2516</v>
      </c>
      <c r="N159" s="22" t="s">
        <v>3049</v>
      </c>
      <c r="O159" s="22" t="s">
        <v>3055</v>
      </c>
      <c r="P159" s="22" t="s">
        <v>1913</v>
      </c>
      <c r="R159" s="22" t="e">
        <v>#REF!</v>
      </c>
      <c r="S159" s="22" t="s">
        <v>1913</v>
      </c>
      <c r="T159" s="22" t="s">
        <v>1913</v>
      </c>
      <c r="U159" s="22" t="s">
        <v>3052</v>
      </c>
      <c r="V159" s="25" t="s">
        <v>1913</v>
      </c>
      <c r="W159" s="25" t="s">
        <v>3052</v>
      </c>
      <c r="X159" s="22" t="s">
        <v>1913</v>
      </c>
      <c r="Y159" s="22" t="s">
        <v>3052</v>
      </c>
      <c r="Z159" s="22" t="s">
        <v>1913</v>
      </c>
      <c r="AA159" s="22" t="s">
        <v>1913</v>
      </c>
      <c r="AB159" s="22" t="s">
        <v>1913</v>
      </c>
      <c r="AC159" s="22" t="s">
        <v>1913</v>
      </c>
      <c r="AD159" s="22" t="s">
        <v>1913</v>
      </c>
      <c r="AE159" s="22" t="s">
        <v>1913</v>
      </c>
      <c r="AF159" s="22" t="s">
        <v>1913</v>
      </c>
      <c r="AG159" s="22" t="s">
        <v>1913</v>
      </c>
      <c r="AH159" s="22" t="s">
        <v>1913</v>
      </c>
      <c r="AI159" s="22" t="s">
        <v>3052</v>
      </c>
      <c r="AJ159" s="22">
        <v>106</v>
      </c>
      <c r="AK159" s="26" t="s">
        <v>2515</v>
      </c>
      <c r="AL159" s="27">
        <v>144</v>
      </c>
      <c r="AM159" s="27" t="b">
        <v>1</v>
      </c>
      <c r="AN159" s="27" t="s">
        <v>2515</v>
      </c>
      <c r="AO159" s="27" t="b">
        <v>0</v>
      </c>
      <c r="AP159" s="47" t="s">
        <v>3055</v>
      </c>
      <c r="AQ159" s="47" t="b">
        <v>1</v>
      </c>
      <c r="AR159" s="33" t="s">
        <v>3055</v>
      </c>
      <c r="AS159" s="47">
        <v>0</v>
      </c>
      <c r="AT159" s="47" t="b">
        <f>OR(List1[[#This Row],[fragile2]]=1,List1[[#This Row],[Fragile]]="J")</f>
        <v>0</v>
      </c>
    </row>
    <row r="160" spans="1:46" x14ac:dyDescent="0.25">
      <c r="A160" s="22">
        <v>120</v>
      </c>
      <c r="C160" s="22" t="str">
        <f>List1[[#This Row],[Afkorting]]</f>
        <v>MON</v>
      </c>
      <c r="D160" s="22" t="s">
        <v>2103</v>
      </c>
      <c r="E160" s="22" t="s">
        <v>2103</v>
      </c>
      <c r="F160" s="22" t="s">
        <v>2103</v>
      </c>
      <c r="G160" s="22" t="s">
        <v>3320</v>
      </c>
      <c r="I160" s="22" t="s">
        <v>2105</v>
      </c>
      <c r="M160" s="22" t="s">
        <v>2104</v>
      </c>
      <c r="Q160" s="22" t="e">
        <v>#N/A</v>
      </c>
      <c r="R160" s="22" t="e">
        <v>#REF!</v>
      </c>
      <c r="W160" s="22" t="s">
        <v>3052</v>
      </c>
      <c r="AK160" s="26" t="s">
        <v>2103</v>
      </c>
      <c r="AL160" s="27">
        <v>120</v>
      </c>
      <c r="AM160" s="27" t="b">
        <v>1</v>
      </c>
      <c r="AN160" s="27" t="s">
        <v>2103</v>
      </c>
      <c r="AO160" s="27" t="b">
        <v>0</v>
      </c>
      <c r="AP160" s="47" t="s">
        <v>3402</v>
      </c>
      <c r="AQ160" s="47" t="b">
        <v>0</v>
      </c>
      <c r="AR160" s="33">
        <v>0</v>
      </c>
      <c r="AS160" s="47">
        <v>0</v>
      </c>
      <c r="AT160" s="47" t="b">
        <f>OR(List1[[#This Row],[fragile2]]=1,List1[[#This Row],[Fragile]]="J")</f>
        <v>0</v>
      </c>
    </row>
    <row r="161" spans="1:46" x14ac:dyDescent="0.25">
      <c r="A161" s="22">
        <v>221</v>
      </c>
      <c r="B161" s="22">
        <v>753</v>
      </c>
      <c r="C161" s="22" t="str">
        <f>List1[[#This Row],[Afkorting]]</f>
        <v>MGL</v>
      </c>
      <c r="D161" s="22" t="s">
        <v>2161</v>
      </c>
      <c r="E161" s="22" t="s">
        <v>2161</v>
      </c>
      <c r="F161" s="22" t="s">
        <v>2160</v>
      </c>
      <c r="G161" s="22" t="s">
        <v>3229</v>
      </c>
      <c r="I161" s="22" t="s">
        <v>2164</v>
      </c>
      <c r="K161" s="23">
        <v>798</v>
      </c>
      <c r="L161" s="22">
        <v>753</v>
      </c>
      <c r="M161" s="22" t="s">
        <v>2162</v>
      </c>
      <c r="N161" s="22" t="s">
        <v>3188</v>
      </c>
      <c r="O161" s="22" t="s">
        <v>3055</v>
      </c>
      <c r="P161" s="22" t="s">
        <v>1913</v>
      </c>
      <c r="R161" s="22" t="e">
        <v>#REF!</v>
      </c>
      <c r="S161" s="22" t="s">
        <v>1913</v>
      </c>
      <c r="T161" s="22" t="s">
        <v>1913</v>
      </c>
      <c r="U161" s="22" t="s">
        <v>3052</v>
      </c>
      <c r="V161" s="25" t="s">
        <v>1913</v>
      </c>
      <c r="W161" s="25" t="s">
        <v>3052</v>
      </c>
      <c r="X161" s="22" t="s">
        <v>1913</v>
      </c>
      <c r="Y161" s="22" t="s">
        <v>3052</v>
      </c>
      <c r="Z161" s="22" t="s">
        <v>1913</v>
      </c>
      <c r="AA161" s="22" t="s">
        <v>1913</v>
      </c>
      <c r="AB161" s="22" t="s">
        <v>1913</v>
      </c>
      <c r="AC161" s="22" t="s">
        <v>1913</v>
      </c>
      <c r="AD161" s="22" t="s">
        <v>1913</v>
      </c>
      <c r="AE161" s="22" t="s">
        <v>1913</v>
      </c>
      <c r="AF161" s="22" t="s">
        <v>1913</v>
      </c>
      <c r="AG161" s="22" t="s">
        <v>3052</v>
      </c>
      <c r="AH161" s="22" t="s">
        <v>1913</v>
      </c>
      <c r="AI161" s="22" t="s">
        <v>1913</v>
      </c>
      <c r="AJ161" s="22">
        <v>268</v>
      </c>
      <c r="AK161" s="26" t="s">
        <v>2161</v>
      </c>
      <c r="AL161" s="27">
        <v>221</v>
      </c>
      <c r="AM161" s="27" t="b">
        <v>1</v>
      </c>
      <c r="AN161" s="27" t="s">
        <v>2161</v>
      </c>
      <c r="AO161" s="27" t="b">
        <v>0</v>
      </c>
      <c r="AP161" s="47" t="s">
        <v>3055</v>
      </c>
      <c r="AQ161" s="47" t="b">
        <v>1</v>
      </c>
      <c r="AR161" s="33" t="s">
        <v>3055</v>
      </c>
      <c r="AS161" s="47">
        <v>0</v>
      </c>
      <c r="AT161" s="47" t="b">
        <f>OR(List1[[#This Row],[fragile2]]=1,List1[[#This Row],[Fragile]]="J")</f>
        <v>0</v>
      </c>
    </row>
    <row r="162" spans="1:46" x14ac:dyDescent="0.25">
      <c r="A162" s="22">
        <v>151</v>
      </c>
      <c r="B162" s="22">
        <v>65</v>
      </c>
      <c r="C162" s="22" t="str">
        <f>List1[[#This Row],[Afkorting]]</f>
        <v>MNE</v>
      </c>
      <c r="D162" s="22" t="s">
        <v>2079</v>
      </c>
      <c r="E162" s="22" t="s">
        <v>2080</v>
      </c>
      <c r="F162" s="22" t="s">
        <v>2079</v>
      </c>
      <c r="G162" s="22" t="s">
        <v>2081</v>
      </c>
      <c r="I162" s="22" t="s">
        <v>2083</v>
      </c>
      <c r="K162" s="23">
        <v>89</v>
      </c>
      <c r="L162" s="22">
        <v>65</v>
      </c>
      <c r="M162" s="22" t="s">
        <v>2081</v>
      </c>
      <c r="N162" s="22" t="s">
        <v>3049</v>
      </c>
      <c r="O162" s="22" t="s">
        <v>3050</v>
      </c>
      <c r="P162" s="22" t="s">
        <v>1913</v>
      </c>
      <c r="R162" s="22" t="e">
        <v>#REF!</v>
      </c>
      <c r="S162" s="22" t="s">
        <v>1913</v>
      </c>
      <c r="T162" s="22" t="s">
        <v>1913</v>
      </c>
      <c r="U162" s="22" t="s">
        <v>1913</v>
      </c>
      <c r="V162" s="25" t="s">
        <v>1913</v>
      </c>
      <c r="W162" s="25" t="s">
        <v>3052</v>
      </c>
      <c r="X162" s="22" t="s">
        <v>1913</v>
      </c>
      <c r="Y162" s="22" t="s">
        <v>3052</v>
      </c>
      <c r="Z162" s="22" t="s">
        <v>1913</v>
      </c>
      <c r="AA162" s="22" t="s">
        <v>1913</v>
      </c>
      <c r="AB162" s="22" t="s">
        <v>1913</v>
      </c>
      <c r="AC162" s="22" t="s">
        <v>1913</v>
      </c>
      <c r="AD162" s="22" t="s">
        <v>1913</v>
      </c>
      <c r="AE162" s="22" t="s">
        <v>1913</v>
      </c>
      <c r="AF162" s="22" t="s">
        <v>1913</v>
      </c>
      <c r="AG162" s="22" t="s">
        <v>1913</v>
      </c>
      <c r="AH162" s="22" t="s">
        <v>1913</v>
      </c>
      <c r="AI162" s="22" t="s">
        <v>3052</v>
      </c>
      <c r="AJ162" s="22">
        <v>107</v>
      </c>
      <c r="AK162" s="26" t="s">
        <v>2079</v>
      </c>
      <c r="AL162" s="27">
        <v>151</v>
      </c>
      <c r="AM162" s="27" t="b">
        <v>1</v>
      </c>
      <c r="AN162" s="27" t="s">
        <v>2079</v>
      </c>
      <c r="AO162" s="27" t="b">
        <v>1</v>
      </c>
      <c r="AP162" s="47" t="s">
        <v>3050</v>
      </c>
      <c r="AQ162" s="47" t="b">
        <v>1</v>
      </c>
      <c r="AR162" s="33" t="s">
        <v>3050</v>
      </c>
      <c r="AS162" s="47">
        <v>0</v>
      </c>
      <c r="AT162" s="47" t="b">
        <f>OR(List1[[#This Row],[fragile2]]=1,List1[[#This Row],[Fragile]]="J")</f>
        <v>0</v>
      </c>
    </row>
    <row r="163" spans="1:46" x14ac:dyDescent="0.25">
      <c r="A163" s="22">
        <v>493</v>
      </c>
      <c r="B163" s="22">
        <v>385</v>
      </c>
      <c r="C163" s="22" t="str">
        <f>List1[[#This Row],[Afkorting]]</f>
        <v>MAT</v>
      </c>
      <c r="D163" s="22" t="s">
        <v>2561</v>
      </c>
      <c r="E163" s="22" t="s">
        <v>2560</v>
      </c>
      <c r="F163" s="22" t="s">
        <v>2559</v>
      </c>
      <c r="G163" s="22" t="s">
        <v>3169</v>
      </c>
      <c r="I163" s="22" t="s">
        <v>2564</v>
      </c>
      <c r="K163" s="23">
        <v>498</v>
      </c>
      <c r="L163" s="22">
        <v>385</v>
      </c>
      <c r="M163" s="22" t="s">
        <v>2562</v>
      </c>
      <c r="N163" s="22" t="s">
        <v>3147</v>
      </c>
      <c r="O163" s="22" t="s">
        <v>3050</v>
      </c>
      <c r="P163" s="22" t="s">
        <v>1913</v>
      </c>
      <c r="R163" s="22" t="e">
        <v>#REF!</v>
      </c>
      <c r="S163" s="22" t="s">
        <v>1913</v>
      </c>
      <c r="T163" s="22" t="s">
        <v>3052</v>
      </c>
      <c r="U163" s="22" t="s">
        <v>1913</v>
      </c>
      <c r="V163" s="25" t="s">
        <v>1913</v>
      </c>
      <c r="W163" s="25" t="s">
        <v>3052</v>
      </c>
      <c r="X163" s="22" t="s">
        <v>1913</v>
      </c>
      <c r="Y163" s="22" t="s">
        <v>3052</v>
      </c>
      <c r="Z163" s="22" t="s">
        <v>1913</v>
      </c>
      <c r="AA163" s="22" t="s">
        <v>1913</v>
      </c>
      <c r="AB163" s="22" t="s">
        <v>1913</v>
      </c>
      <c r="AC163" s="22" t="s">
        <v>1913</v>
      </c>
      <c r="AD163" s="22" t="s">
        <v>1913</v>
      </c>
      <c r="AE163" s="22" t="s">
        <v>1913</v>
      </c>
      <c r="AF163" s="22" t="s">
        <v>3052</v>
      </c>
      <c r="AG163" s="22" t="s">
        <v>1913</v>
      </c>
      <c r="AH163" s="22" t="s">
        <v>1913</v>
      </c>
      <c r="AI163" s="22" t="s">
        <v>1913</v>
      </c>
      <c r="AJ163" s="22">
        <v>197</v>
      </c>
      <c r="AK163" s="26" t="s">
        <v>2561</v>
      </c>
      <c r="AL163" s="27">
        <v>493</v>
      </c>
      <c r="AM163" s="27" t="b">
        <v>1</v>
      </c>
      <c r="AN163" s="27" t="s">
        <v>2561</v>
      </c>
      <c r="AO163" s="27" t="b">
        <v>0</v>
      </c>
      <c r="AP163" s="47" t="e">
        <v>#N/A</v>
      </c>
      <c r="AQ163" s="33" t="e">
        <v>#N/A</v>
      </c>
      <c r="AR163" s="33" t="s">
        <v>3050</v>
      </c>
      <c r="AS163" s="47"/>
      <c r="AT163" s="47" t="b">
        <f>OR(List1[[#This Row],[fragile2]]=1,List1[[#This Row],[Fragile]]="J")</f>
        <v>0</v>
      </c>
    </row>
    <row r="164" spans="1:46" x14ac:dyDescent="0.25">
      <c r="A164" s="22">
        <v>914</v>
      </c>
      <c r="C164" s="22" t="str">
        <f>List1[[#This Row],[Afkorting]]</f>
        <v>QP1</v>
      </c>
      <c r="D164" s="22" t="s">
        <v>3286</v>
      </c>
      <c r="E164" s="22" t="s">
        <v>3287</v>
      </c>
      <c r="F164" s="22" t="s">
        <v>3288</v>
      </c>
      <c r="G164" s="22" t="s">
        <v>3289</v>
      </c>
      <c r="L164" s="22">
        <v>105</v>
      </c>
      <c r="M164" s="22" t="s">
        <v>3289</v>
      </c>
      <c r="P164" s="22" t="s">
        <v>1913</v>
      </c>
      <c r="Q164" s="22" t="e">
        <v>#N/A</v>
      </c>
      <c r="R164" s="22" t="e">
        <v>#REF!</v>
      </c>
      <c r="S164" s="22" t="s">
        <v>1913</v>
      </c>
      <c r="T164" s="22" t="s">
        <v>1913</v>
      </c>
      <c r="U164" s="22" t="s">
        <v>1913</v>
      </c>
      <c r="V164" s="22" t="s">
        <v>1913</v>
      </c>
      <c r="W164" s="22" t="s">
        <v>3052</v>
      </c>
      <c r="X164" s="22" t="s">
        <v>1913</v>
      </c>
      <c r="Y164" s="22" t="s">
        <v>1913</v>
      </c>
      <c r="Z164" s="22" t="s">
        <v>1913</v>
      </c>
      <c r="AA164" s="22" t="s">
        <v>1913</v>
      </c>
      <c r="AB164" s="22" t="s">
        <v>1913</v>
      </c>
      <c r="AC164" s="22" t="s">
        <v>1913</v>
      </c>
      <c r="AD164" s="22" t="s">
        <v>1913</v>
      </c>
      <c r="AE164" s="22" t="s">
        <v>1913</v>
      </c>
      <c r="AF164" s="22" t="s">
        <v>1913</v>
      </c>
      <c r="AG164" s="22" t="s">
        <v>1913</v>
      </c>
      <c r="AH164" s="22" t="s">
        <v>1913</v>
      </c>
      <c r="AI164" s="22" t="s">
        <v>1913</v>
      </c>
      <c r="AK164" s="26" t="s">
        <v>3286</v>
      </c>
      <c r="AL164" s="27">
        <v>914</v>
      </c>
      <c r="AM164" s="27" t="b">
        <v>1</v>
      </c>
      <c r="AN164" s="27" t="s">
        <v>3286</v>
      </c>
      <c r="AO164" s="27" t="b">
        <v>1</v>
      </c>
      <c r="AP164" s="47" t="e">
        <v>#N/A</v>
      </c>
      <c r="AQ164" s="33" t="e">
        <v>#N/A</v>
      </c>
      <c r="AR164" s="33">
        <v>0</v>
      </c>
      <c r="AS164" s="47"/>
      <c r="AT164" s="47" t="b">
        <f>OR(List1[[#This Row],[fragile2]]=1,List1[[#This Row],[Fragile]]="J")</f>
        <v>0</v>
      </c>
    </row>
    <row r="165" spans="1:46" x14ac:dyDescent="0.25">
      <c r="A165" s="22">
        <v>354</v>
      </c>
      <c r="B165" s="22">
        <v>136</v>
      </c>
      <c r="C165" s="22" t="str">
        <f>List1[[#This Row],[Afkorting]]</f>
        <v>MOR</v>
      </c>
      <c r="D165" s="22" t="s">
        <v>2340</v>
      </c>
      <c r="E165" s="22" t="s">
        <v>79</v>
      </c>
      <c r="F165" s="22" t="s">
        <v>160</v>
      </c>
      <c r="G165" s="22" t="s">
        <v>3073</v>
      </c>
      <c r="I165" s="22" t="s">
        <v>2343</v>
      </c>
      <c r="J165" s="22" t="s">
        <v>2340</v>
      </c>
      <c r="K165" s="23">
        <v>189</v>
      </c>
      <c r="L165" s="22">
        <v>136</v>
      </c>
      <c r="M165" s="22" t="s">
        <v>2341</v>
      </c>
      <c r="N165" s="22" t="s">
        <v>3070</v>
      </c>
      <c r="O165" s="22" t="s">
        <v>3055</v>
      </c>
      <c r="P165" s="22" t="s">
        <v>3052</v>
      </c>
      <c r="Q165" s="22" t="s">
        <v>3073</v>
      </c>
      <c r="R165" s="22" t="e">
        <v>#REF!</v>
      </c>
      <c r="S165" s="22" t="s">
        <v>1913</v>
      </c>
      <c r="T165" s="22" t="s">
        <v>1913</v>
      </c>
      <c r="U165" s="22" t="s">
        <v>1913</v>
      </c>
      <c r="V165" s="25" t="s">
        <v>1913</v>
      </c>
      <c r="W165" s="25" t="s">
        <v>3052</v>
      </c>
      <c r="X165" s="22" t="s">
        <v>1913</v>
      </c>
      <c r="Y165" s="22" t="s">
        <v>3052</v>
      </c>
      <c r="Z165" s="22" t="s">
        <v>1913</v>
      </c>
      <c r="AA165" s="22" t="s">
        <v>1913</v>
      </c>
      <c r="AB165" s="22" t="s">
        <v>1913</v>
      </c>
      <c r="AC165" s="22" t="s">
        <v>3052</v>
      </c>
      <c r="AD165" s="22" t="s">
        <v>3052</v>
      </c>
      <c r="AE165" s="22" t="s">
        <v>1913</v>
      </c>
      <c r="AF165" s="22" t="s">
        <v>1913</v>
      </c>
      <c r="AG165" s="22" t="s">
        <v>1913</v>
      </c>
      <c r="AH165" s="22" t="s">
        <v>1913</v>
      </c>
      <c r="AI165" s="22" t="s">
        <v>1913</v>
      </c>
      <c r="AJ165" s="22">
        <v>120</v>
      </c>
      <c r="AK165" s="26" t="s">
        <v>2340</v>
      </c>
      <c r="AL165" s="27">
        <v>354</v>
      </c>
      <c r="AM165" s="27" t="b">
        <v>1</v>
      </c>
      <c r="AN165" s="27" t="s">
        <v>2340</v>
      </c>
      <c r="AO165" s="27" t="b">
        <v>0</v>
      </c>
      <c r="AP165" s="47" t="s">
        <v>3055</v>
      </c>
      <c r="AQ165" s="47" t="b">
        <v>1</v>
      </c>
      <c r="AR165" s="33" t="s">
        <v>3055</v>
      </c>
      <c r="AS165" s="47">
        <v>0</v>
      </c>
      <c r="AT165" s="47" t="b">
        <f>OR(List1[[#This Row],[fragile2]]=1,List1[[#This Row],[Fragile]]="J")</f>
        <v>0</v>
      </c>
    </row>
    <row r="166" spans="1:46" x14ac:dyDescent="0.25">
      <c r="A166" s="22">
        <v>340</v>
      </c>
      <c r="B166" s="22">
        <v>259</v>
      </c>
      <c r="C166" s="22" t="str">
        <f>List1[[#This Row],[Afkorting]]</f>
        <v>MOZ</v>
      </c>
      <c r="D166" s="22" t="s">
        <v>81</v>
      </c>
      <c r="E166" s="22" t="s">
        <v>81</v>
      </c>
      <c r="F166" s="22" t="s">
        <v>81</v>
      </c>
      <c r="G166" s="22" t="s">
        <v>2930</v>
      </c>
      <c r="I166" s="22" t="s">
        <v>2932</v>
      </c>
      <c r="J166" s="22" t="s">
        <v>81</v>
      </c>
      <c r="K166" s="23">
        <v>289</v>
      </c>
      <c r="L166" s="22">
        <v>259</v>
      </c>
      <c r="M166" s="22" t="s">
        <v>2930</v>
      </c>
      <c r="N166" s="22" t="s">
        <v>3081</v>
      </c>
      <c r="O166" s="22" t="s">
        <v>2577</v>
      </c>
      <c r="P166" s="22" t="s">
        <v>3052</v>
      </c>
      <c r="Q166" s="22" t="s">
        <v>2930</v>
      </c>
      <c r="R166" s="22" t="e">
        <v>#REF!</v>
      </c>
      <c r="S166" s="22" t="s">
        <v>3052</v>
      </c>
      <c r="T166" s="22" t="s">
        <v>1913</v>
      </c>
      <c r="U166" s="22" t="s">
        <v>1913</v>
      </c>
      <c r="V166" s="25" t="s">
        <v>1913</v>
      </c>
      <c r="W166" s="25" t="s">
        <v>3052</v>
      </c>
      <c r="X166" s="22" t="s">
        <v>3052</v>
      </c>
      <c r="Y166" s="22" t="s">
        <v>3052</v>
      </c>
      <c r="Z166" s="22" t="s">
        <v>3052</v>
      </c>
      <c r="AA166" s="22" t="s">
        <v>1913</v>
      </c>
      <c r="AB166" s="22" t="s">
        <v>1913</v>
      </c>
      <c r="AC166" s="22" t="s">
        <v>3052</v>
      </c>
      <c r="AD166" s="22" t="s">
        <v>1913</v>
      </c>
      <c r="AE166" s="22" t="s">
        <v>3052</v>
      </c>
      <c r="AF166" s="22" t="s">
        <v>1913</v>
      </c>
      <c r="AG166" s="22" t="s">
        <v>1913</v>
      </c>
      <c r="AH166" s="22" t="s">
        <v>1913</v>
      </c>
      <c r="AI166" s="22" t="s">
        <v>1913</v>
      </c>
      <c r="AJ166" s="22">
        <v>156</v>
      </c>
      <c r="AK166" s="26" t="s">
        <v>81</v>
      </c>
      <c r="AL166" s="27">
        <v>340</v>
      </c>
      <c r="AM166" s="27" t="b">
        <v>1</v>
      </c>
      <c r="AN166" s="27" t="s">
        <v>81</v>
      </c>
      <c r="AO166" s="27" t="b">
        <v>1</v>
      </c>
      <c r="AP166" s="47" t="s">
        <v>3401</v>
      </c>
      <c r="AQ166" s="47" t="b">
        <v>0</v>
      </c>
      <c r="AR166" s="33" t="s">
        <v>2577</v>
      </c>
      <c r="AS166" s="47">
        <v>1</v>
      </c>
      <c r="AT166" s="47" t="b">
        <f>OR(List1[[#This Row],[fragile2]]=1,List1[[#This Row],[Fragile]]="J")</f>
        <v>1</v>
      </c>
    </row>
    <row r="167" spans="1:46" x14ac:dyDescent="0.25">
      <c r="A167" s="22">
        <v>201</v>
      </c>
      <c r="B167" s="22">
        <v>635</v>
      </c>
      <c r="C167" s="22" t="str">
        <f>List1[[#This Row],[Afkorting]]</f>
        <v>BIR</v>
      </c>
      <c r="D167" s="24" t="s">
        <v>2147</v>
      </c>
      <c r="E167" s="22" t="s">
        <v>2146</v>
      </c>
      <c r="F167" s="22" t="s">
        <v>2145</v>
      </c>
      <c r="G167" s="22" t="s">
        <v>3209</v>
      </c>
      <c r="I167" s="22" t="s">
        <v>2150</v>
      </c>
      <c r="K167" s="23">
        <v>798</v>
      </c>
      <c r="L167" s="22">
        <v>635</v>
      </c>
      <c r="M167" s="22" t="s">
        <v>2148</v>
      </c>
      <c r="N167" s="22" t="s">
        <v>3188</v>
      </c>
      <c r="O167" s="22" t="s">
        <v>2577</v>
      </c>
      <c r="P167" s="22" t="s">
        <v>1913</v>
      </c>
      <c r="R167" s="22" t="e">
        <v>#REF!</v>
      </c>
      <c r="S167" s="22" t="s">
        <v>3052</v>
      </c>
      <c r="T167" s="22" t="s">
        <v>1913</v>
      </c>
      <c r="U167" s="22" t="s">
        <v>1913</v>
      </c>
      <c r="V167" s="25" t="s">
        <v>3052</v>
      </c>
      <c r="W167" s="25" t="s">
        <v>3052</v>
      </c>
      <c r="X167" s="22" t="s">
        <v>1913</v>
      </c>
      <c r="Y167" s="22" t="s">
        <v>3052</v>
      </c>
      <c r="Z167" s="22" t="s">
        <v>1913</v>
      </c>
      <c r="AA167" s="22" t="s">
        <v>1913</v>
      </c>
      <c r="AB167" s="22" t="s">
        <v>1913</v>
      </c>
      <c r="AC167" s="22" t="s">
        <v>1913</v>
      </c>
      <c r="AD167" s="22" t="s">
        <v>1913</v>
      </c>
      <c r="AE167" s="22" t="s">
        <v>1913</v>
      </c>
      <c r="AF167" s="22" t="s">
        <v>1913</v>
      </c>
      <c r="AG167" s="22" t="s">
        <v>3052</v>
      </c>
      <c r="AH167" s="22" t="s">
        <v>1913</v>
      </c>
      <c r="AI167" s="22" t="s">
        <v>1913</v>
      </c>
      <c r="AJ167" s="22">
        <v>250</v>
      </c>
      <c r="AK167" s="26" t="s">
        <v>2147</v>
      </c>
      <c r="AL167" s="27">
        <v>201</v>
      </c>
      <c r="AM167" s="27" t="b">
        <v>1</v>
      </c>
      <c r="AN167" s="27" t="s">
        <v>2147</v>
      </c>
      <c r="AO167" s="27" t="b">
        <v>0</v>
      </c>
      <c r="AP167" s="47" t="s">
        <v>3055</v>
      </c>
      <c r="AQ167" s="47" t="b">
        <v>0</v>
      </c>
      <c r="AR167" s="33" t="s">
        <v>2577</v>
      </c>
      <c r="AS167" s="47">
        <v>1</v>
      </c>
      <c r="AT167" s="47" t="b">
        <f>OR(List1[[#This Row],[fragile2]]=1,List1[[#This Row],[Fragile]]="J")</f>
        <v>1</v>
      </c>
    </row>
    <row r="168" spans="1:46" x14ac:dyDescent="0.25">
      <c r="A168" s="22">
        <v>384</v>
      </c>
      <c r="B168" s="22">
        <v>275</v>
      </c>
      <c r="C168" s="22" t="str">
        <f>List1[[#This Row],[Afkorting]]</f>
        <v>NAM</v>
      </c>
      <c r="D168" s="22" t="s">
        <v>2520</v>
      </c>
      <c r="E168" s="22" t="s">
        <v>2520</v>
      </c>
      <c r="F168" s="22" t="s">
        <v>2519</v>
      </c>
      <c r="G168" s="22" t="s">
        <v>2521</v>
      </c>
      <c r="I168" s="22" t="s">
        <v>2523</v>
      </c>
      <c r="J168" s="22" t="s">
        <v>2520</v>
      </c>
      <c r="K168" s="23">
        <v>289</v>
      </c>
      <c r="L168" s="22">
        <v>275</v>
      </c>
      <c r="M168" s="22" t="s">
        <v>2521</v>
      </c>
      <c r="N168" s="22" t="s">
        <v>3081</v>
      </c>
      <c r="O168" s="22" t="s">
        <v>3050</v>
      </c>
      <c r="P168" s="22" t="s">
        <v>1913</v>
      </c>
      <c r="R168" s="22" t="e">
        <v>#REF!</v>
      </c>
      <c r="S168" s="22" t="s">
        <v>1913</v>
      </c>
      <c r="T168" s="22" t="s">
        <v>1913</v>
      </c>
      <c r="U168" s="22" t="s">
        <v>1913</v>
      </c>
      <c r="V168" s="25" t="s">
        <v>1913</v>
      </c>
      <c r="W168" s="25" t="s">
        <v>3052</v>
      </c>
      <c r="X168" s="22" t="s">
        <v>3052</v>
      </c>
      <c r="Y168" s="22" t="s">
        <v>3052</v>
      </c>
      <c r="Z168" s="22" t="s">
        <v>1913</v>
      </c>
      <c r="AA168" s="22" t="s">
        <v>1913</v>
      </c>
      <c r="AB168" s="22" t="s">
        <v>1913</v>
      </c>
      <c r="AC168" s="22" t="s">
        <v>3052</v>
      </c>
      <c r="AD168" s="22" t="s">
        <v>1913</v>
      </c>
      <c r="AE168" s="22" t="s">
        <v>3052</v>
      </c>
      <c r="AF168" s="22" t="s">
        <v>1913</v>
      </c>
      <c r="AG168" s="22" t="s">
        <v>1913</v>
      </c>
      <c r="AH168" s="22" t="s">
        <v>1913</v>
      </c>
      <c r="AI168" s="22" t="s">
        <v>1913</v>
      </c>
      <c r="AJ168" s="22">
        <v>157</v>
      </c>
      <c r="AK168" s="26" t="s">
        <v>2520</v>
      </c>
      <c r="AL168" s="27">
        <v>384</v>
      </c>
      <c r="AM168" s="27" t="b">
        <v>1</v>
      </c>
      <c r="AN168" s="27" t="s">
        <v>2520</v>
      </c>
      <c r="AO168" s="27" t="b">
        <v>1</v>
      </c>
      <c r="AP168" s="47" t="s">
        <v>3050</v>
      </c>
      <c r="AQ168" s="47" t="b">
        <v>1</v>
      </c>
      <c r="AR168" s="33" t="s">
        <v>3055</v>
      </c>
      <c r="AS168" s="47">
        <v>0</v>
      </c>
      <c r="AT168" s="47" t="b">
        <f>OR(List1[[#This Row],[fragile2]]=1,List1[[#This Row],[Fragile]]="J")</f>
        <v>0</v>
      </c>
    </row>
    <row r="169" spans="1:46" x14ac:dyDescent="0.25">
      <c r="A169" s="22">
        <v>615</v>
      </c>
      <c r="B169" s="22">
        <v>845</v>
      </c>
      <c r="C169" s="22" t="str">
        <f>List1[[#This Row],[Afkorting]]</f>
        <v>NAU</v>
      </c>
      <c r="D169" s="22" t="s">
        <v>2804</v>
      </c>
      <c r="E169" s="22" t="s">
        <v>2804</v>
      </c>
      <c r="F169" s="22" t="s">
        <v>2803</v>
      </c>
      <c r="G169" s="22" t="s">
        <v>3245</v>
      </c>
      <c r="I169" s="22" t="s">
        <v>2807</v>
      </c>
      <c r="K169" s="23">
        <v>889</v>
      </c>
      <c r="L169" s="22">
        <v>845</v>
      </c>
      <c r="M169" s="22" t="s">
        <v>2805</v>
      </c>
      <c r="N169" s="22" t="s">
        <v>3243</v>
      </c>
      <c r="O169" s="22" t="s">
        <v>3050</v>
      </c>
      <c r="P169" s="22" t="s">
        <v>1913</v>
      </c>
      <c r="R169" s="22" t="e">
        <v>#REF!</v>
      </c>
      <c r="S169" s="22" t="s">
        <v>1913</v>
      </c>
      <c r="T169" s="22" t="s">
        <v>3052</v>
      </c>
      <c r="U169" s="22" t="s">
        <v>1913</v>
      </c>
      <c r="V169" s="25" t="s">
        <v>1913</v>
      </c>
      <c r="W169" s="25" t="s">
        <v>3052</v>
      </c>
      <c r="X169" s="22" t="s">
        <v>3052</v>
      </c>
      <c r="Y169" s="22" t="s">
        <v>3052</v>
      </c>
      <c r="Z169" s="22" t="s">
        <v>1913</v>
      </c>
      <c r="AA169" s="22" t="s">
        <v>1913</v>
      </c>
      <c r="AB169" s="22" t="s">
        <v>1913</v>
      </c>
      <c r="AC169" s="22" t="s">
        <v>1913</v>
      </c>
      <c r="AD169" s="22" t="s">
        <v>1913</v>
      </c>
      <c r="AE169" s="22" t="s">
        <v>1913</v>
      </c>
      <c r="AF169" s="22" t="s">
        <v>1913</v>
      </c>
      <c r="AG169" s="22" t="s">
        <v>1913</v>
      </c>
      <c r="AH169" s="22" t="s">
        <v>3052</v>
      </c>
      <c r="AI169" s="22" t="s">
        <v>1913</v>
      </c>
      <c r="AJ169" s="22">
        <v>284</v>
      </c>
      <c r="AK169" s="26" t="s">
        <v>2804</v>
      </c>
      <c r="AL169" s="27">
        <v>615</v>
      </c>
      <c r="AM169" s="27" t="b">
        <v>1</v>
      </c>
      <c r="AN169" s="27" t="s">
        <v>2804</v>
      </c>
      <c r="AO169" s="27" t="b">
        <v>0</v>
      </c>
      <c r="AP169" s="47" t="s">
        <v>3050</v>
      </c>
      <c r="AQ169" s="47" t="b">
        <v>1</v>
      </c>
      <c r="AR169" s="33" t="s">
        <v>3050</v>
      </c>
      <c r="AS169" s="47">
        <v>0</v>
      </c>
      <c r="AT169" s="47" t="b">
        <f>OR(List1[[#This Row],[fragile2]]=1,List1[[#This Row],[Fragile]]="J")</f>
        <v>0</v>
      </c>
    </row>
    <row r="170" spans="1:46" x14ac:dyDescent="0.25">
      <c r="A170" s="22">
        <v>213</v>
      </c>
      <c r="B170" s="22">
        <v>660</v>
      </c>
      <c r="C170" s="22" t="str">
        <f>List1[[#This Row],[Afkorting]]</f>
        <v>NEP</v>
      </c>
      <c r="D170" s="22" t="s">
        <v>82</v>
      </c>
      <c r="E170" s="22" t="s">
        <v>3001</v>
      </c>
      <c r="F170" s="22" t="s">
        <v>82</v>
      </c>
      <c r="G170" s="22" t="s">
        <v>3213</v>
      </c>
      <c r="I170" s="22" t="s">
        <v>3004</v>
      </c>
      <c r="J170" s="22" t="s">
        <v>82</v>
      </c>
      <c r="K170" s="23">
        <v>798</v>
      </c>
      <c r="L170" s="22">
        <v>660</v>
      </c>
      <c r="M170" s="22" t="s">
        <v>3002</v>
      </c>
      <c r="N170" s="22" t="s">
        <v>3188</v>
      </c>
      <c r="O170" s="22" t="s">
        <v>2577</v>
      </c>
      <c r="P170" s="22" t="s">
        <v>1913</v>
      </c>
      <c r="R170" s="22" t="e">
        <v>#REF!</v>
      </c>
      <c r="S170" s="22" t="s">
        <v>3052</v>
      </c>
      <c r="T170" s="22" t="s">
        <v>1913</v>
      </c>
      <c r="U170" s="22" t="s">
        <v>3052</v>
      </c>
      <c r="V170" s="25" t="s">
        <v>3052</v>
      </c>
      <c r="W170" s="25" t="s">
        <v>3052</v>
      </c>
      <c r="X170" s="22" t="s">
        <v>1913</v>
      </c>
      <c r="Y170" s="22" t="s">
        <v>3052</v>
      </c>
      <c r="Z170" s="22" t="s">
        <v>1913</v>
      </c>
      <c r="AA170" s="22" t="s">
        <v>1913</v>
      </c>
      <c r="AB170" s="22" t="s">
        <v>1913</v>
      </c>
      <c r="AC170" s="22" t="s">
        <v>1913</v>
      </c>
      <c r="AD170" s="22" t="s">
        <v>1913</v>
      </c>
      <c r="AE170" s="22" t="s">
        <v>1913</v>
      </c>
      <c r="AF170" s="22" t="s">
        <v>1913</v>
      </c>
      <c r="AG170" s="22" t="s">
        <v>3052</v>
      </c>
      <c r="AH170" s="22" t="s">
        <v>1913</v>
      </c>
      <c r="AI170" s="22" t="s">
        <v>1913</v>
      </c>
      <c r="AJ170" s="22">
        <v>251</v>
      </c>
      <c r="AK170" s="26" t="s">
        <v>82</v>
      </c>
      <c r="AL170" s="27">
        <v>213</v>
      </c>
      <c r="AM170" s="27" t="b">
        <v>1</v>
      </c>
      <c r="AN170" s="27" t="s">
        <v>82</v>
      </c>
      <c r="AO170" s="27" t="b">
        <v>0</v>
      </c>
      <c r="AP170" s="47" t="s">
        <v>3401</v>
      </c>
      <c r="AQ170" s="47" t="b">
        <v>0</v>
      </c>
      <c r="AR170" s="33" t="s">
        <v>2577</v>
      </c>
      <c r="AS170" s="47">
        <v>0</v>
      </c>
      <c r="AT170" s="47" t="b">
        <f>OR(List1[[#This Row],[fragile2]]=1,List1[[#This Row],[Fragile]]="J")</f>
        <v>1</v>
      </c>
    </row>
    <row r="171" spans="1:46" x14ac:dyDescent="0.25">
      <c r="A171" s="22">
        <v>129</v>
      </c>
      <c r="C171" s="22" t="str">
        <f>List1[[#This Row],[Afkorting]]</f>
        <v>NED</v>
      </c>
      <c r="D171" s="22" t="s">
        <v>2704</v>
      </c>
      <c r="E171" s="22" t="s">
        <v>2703</v>
      </c>
      <c r="F171" s="22" t="s">
        <v>2702</v>
      </c>
      <c r="G171" s="22" t="s">
        <v>3321</v>
      </c>
      <c r="I171" s="22" t="s">
        <v>522</v>
      </c>
      <c r="M171" s="22" t="s">
        <v>2705</v>
      </c>
      <c r="Q171" s="22" t="e">
        <v>#N/A</v>
      </c>
      <c r="R171" s="22" t="e">
        <v>#REF!</v>
      </c>
      <c r="W171" s="22" t="s">
        <v>3052</v>
      </c>
      <c r="AK171" s="26" t="s">
        <v>2704</v>
      </c>
      <c r="AL171" s="27">
        <v>129</v>
      </c>
      <c r="AM171" s="27" t="b">
        <v>1</v>
      </c>
      <c r="AN171" s="27" t="s">
        <v>2704</v>
      </c>
      <c r="AO171" s="27" t="b">
        <v>0</v>
      </c>
      <c r="AP171" s="47" t="s">
        <v>3402</v>
      </c>
      <c r="AQ171" s="47" t="b">
        <v>0</v>
      </c>
      <c r="AR171" s="33">
        <v>0</v>
      </c>
      <c r="AS171" s="47">
        <v>0</v>
      </c>
      <c r="AT171" s="47" t="b">
        <f>OR(List1[[#This Row],[fragile2]]=1,List1[[#This Row],[Fragile]]="J")</f>
        <v>0</v>
      </c>
    </row>
    <row r="172" spans="1:46" x14ac:dyDescent="0.25">
      <c r="A172" s="22">
        <v>482</v>
      </c>
      <c r="C172" s="22" t="str">
        <f>List1[[#This Row],[Afkorting]]</f>
        <v>ANN</v>
      </c>
      <c r="D172" s="22" t="s">
        <v>2542</v>
      </c>
      <c r="E172" s="22" t="s">
        <v>2541</v>
      </c>
      <c r="F172" s="22" t="s">
        <v>2540</v>
      </c>
      <c r="G172" s="22" t="s">
        <v>3281</v>
      </c>
      <c r="L172" s="22">
        <v>361</v>
      </c>
      <c r="M172" s="22" t="s">
        <v>2543</v>
      </c>
      <c r="P172" s="22" t="s">
        <v>1913</v>
      </c>
      <c r="Q172" s="22" t="e">
        <v>#N/A</v>
      </c>
      <c r="R172" s="22" t="e">
        <v>#REF!</v>
      </c>
      <c r="S172" s="22" t="s">
        <v>1913</v>
      </c>
      <c r="T172" s="22" t="s">
        <v>3052</v>
      </c>
      <c r="U172" s="22" t="s">
        <v>1913</v>
      </c>
      <c r="V172" s="22" t="s">
        <v>1913</v>
      </c>
      <c r="W172" s="22" t="s">
        <v>3052</v>
      </c>
      <c r="X172" s="22" t="s">
        <v>1913</v>
      </c>
      <c r="Y172" s="22" t="s">
        <v>1913</v>
      </c>
      <c r="Z172" s="22" t="s">
        <v>1913</v>
      </c>
      <c r="AA172" s="22" t="s">
        <v>1913</v>
      </c>
      <c r="AB172" s="22" t="s">
        <v>1913</v>
      </c>
      <c r="AC172" s="22" t="s">
        <v>1913</v>
      </c>
      <c r="AD172" s="22" t="s">
        <v>1913</v>
      </c>
      <c r="AE172" s="22" t="s">
        <v>1913</v>
      </c>
      <c r="AF172" s="22" t="s">
        <v>1913</v>
      </c>
      <c r="AG172" s="22" t="s">
        <v>1913</v>
      </c>
      <c r="AH172" s="22" t="s">
        <v>1913</v>
      </c>
      <c r="AI172" s="22" t="s">
        <v>1913</v>
      </c>
      <c r="AK172" s="26" t="s">
        <v>2542</v>
      </c>
      <c r="AL172" s="27">
        <v>482</v>
      </c>
      <c r="AM172" s="27" t="b">
        <v>1</v>
      </c>
      <c r="AN172" s="27" t="s">
        <v>2542</v>
      </c>
      <c r="AO172" s="27" t="b">
        <v>0</v>
      </c>
      <c r="AP172" s="47" t="e">
        <v>#N/A</v>
      </c>
      <c r="AQ172" s="33" t="e">
        <v>#N/A</v>
      </c>
      <c r="AR172" s="33">
        <v>0</v>
      </c>
      <c r="AS172" s="47"/>
      <c r="AT172" s="47" t="b">
        <f>OR(List1[[#This Row],[fragile2]]=1,List1[[#This Row],[Fragile]]="J")</f>
        <v>0</v>
      </c>
    </row>
    <row r="173" spans="1:46" x14ac:dyDescent="0.25">
      <c r="A173" s="22">
        <v>683</v>
      </c>
      <c r="C173" s="22" t="str">
        <f>List1[[#This Row],[Afkorting]]</f>
        <v>NCA</v>
      </c>
      <c r="D173" s="22" t="s">
        <v>2476</v>
      </c>
      <c r="E173" s="22" t="s">
        <v>2475</v>
      </c>
      <c r="F173" s="22" t="s">
        <v>2474</v>
      </c>
      <c r="G173" s="22" t="s">
        <v>3282</v>
      </c>
      <c r="I173" s="22" t="s">
        <v>2479</v>
      </c>
      <c r="L173" s="22">
        <v>850</v>
      </c>
      <c r="M173" s="22" t="s">
        <v>2477</v>
      </c>
      <c r="P173" s="22" t="s">
        <v>1913</v>
      </c>
      <c r="Q173" s="22" t="e">
        <v>#N/A</v>
      </c>
      <c r="R173" s="22" t="e">
        <v>#REF!</v>
      </c>
      <c r="S173" s="22" t="s">
        <v>1913</v>
      </c>
      <c r="T173" s="22" t="s">
        <v>3052</v>
      </c>
      <c r="U173" s="22" t="s">
        <v>1913</v>
      </c>
      <c r="V173" s="22" t="s">
        <v>1913</v>
      </c>
      <c r="W173" s="22" t="s">
        <v>3052</v>
      </c>
      <c r="X173" s="22" t="s">
        <v>1913</v>
      </c>
      <c r="Y173" s="22" t="s">
        <v>1913</v>
      </c>
      <c r="Z173" s="22" t="s">
        <v>1913</v>
      </c>
      <c r="AA173" s="22" t="s">
        <v>1913</v>
      </c>
      <c r="AB173" s="22" t="s">
        <v>1913</v>
      </c>
      <c r="AC173" s="22" t="s">
        <v>1913</v>
      </c>
      <c r="AD173" s="22" t="s">
        <v>1913</v>
      </c>
      <c r="AE173" s="22" t="s">
        <v>1913</v>
      </c>
      <c r="AF173" s="22" t="s">
        <v>1913</v>
      </c>
      <c r="AG173" s="22" t="s">
        <v>1913</v>
      </c>
      <c r="AH173" s="22" t="s">
        <v>1913</v>
      </c>
      <c r="AI173" s="22" t="s">
        <v>1913</v>
      </c>
      <c r="AK173" s="26" t="s">
        <v>2476</v>
      </c>
      <c r="AL173" s="27">
        <v>683</v>
      </c>
      <c r="AM173" s="27" t="b">
        <v>1</v>
      </c>
      <c r="AN173" s="27" t="s">
        <v>2476</v>
      </c>
      <c r="AO173" s="27" t="b">
        <v>0</v>
      </c>
      <c r="AP173" s="47" t="s">
        <v>3402</v>
      </c>
      <c r="AQ173" s="47" t="b">
        <v>0</v>
      </c>
      <c r="AR173" s="33">
        <v>0</v>
      </c>
      <c r="AS173" s="47">
        <v>0</v>
      </c>
      <c r="AT173" s="47" t="b">
        <f>OR(List1[[#This Row],[fragile2]]=1,List1[[#This Row],[Fragile]]="J")</f>
        <v>0</v>
      </c>
    </row>
    <row r="174" spans="1:46" x14ac:dyDescent="0.25">
      <c r="A174" s="22">
        <v>613</v>
      </c>
      <c r="C174" s="22" t="str">
        <f>List1[[#This Row],[Afkorting]]</f>
        <v>NZE</v>
      </c>
      <c r="D174" s="22" t="s">
        <v>2455</v>
      </c>
      <c r="E174" s="22" t="s">
        <v>2454</v>
      </c>
      <c r="F174" s="22" t="s">
        <v>2453</v>
      </c>
      <c r="G174" s="22" t="s">
        <v>3322</v>
      </c>
      <c r="I174" s="22" t="s">
        <v>2457</v>
      </c>
      <c r="M174" s="22" t="s">
        <v>2456</v>
      </c>
      <c r="Q174" s="22" t="e">
        <v>#N/A</v>
      </c>
      <c r="R174" s="22" t="e">
        <v>#REF!</v>
      </c>
      <c r="W174" s="22" t="s">
        <v>3052</v>
      </c>
      <c r="AK174" s="26" t="s">
        <v>2455</v>
      </c>
      <c r="AL174" s="27">
        <v>613</v>
      </c>
      <c r="AM174" s="27" t="b">
        <v>1</v>
      </c>
      <c r="AN174" s="27" t="s">
        <v>2455</v>
      </c>
      <c r="AO174" s="27" t="b">
        <v>0</v>
      </c>
      <c r="AP174" s="47" t="s">
        <v>3402</v>
      </c>
      <c r="AQ174" s="47" t="b">
        <v>0</v>
      </c>
      <c r="AR174" s="33">
        <v>0</v>
      </c>
      <c r="AS174" s="47">
        <v>0</v>
      </c>
      <c r="AT174" s="47" t="b">
        <f>OR(List1[[#This Row],[fragile2]]=1,List1[[#This Row],[Fragile]]="J")</f>
        <v>0</v>
      </c>
    </row>
    <row r="175" spans="1:46" x14ac:dyDescent="0.25">
      <c r="A175" s="22">
        <v>417</v>
      </c>
      <c r="B175" s="22">
        <v>364</v>
      </c>
      <c r="C175" s="22" t="str">
        <f>List1[[#This Row],[Afkorting]]</f>
        <v>NIC</v>
      </c>
      <c r="D175" s="22" t="s">
        <v>83</v>
      </c>
      <c r="E175" s="22" t="s">
        <v>83</v>
      </c>
      <c r="F175" s="22" t="s">
        <v>83</v>
      </c>
      <c r="G175" s="22" t="s">
        <v>2369</v>
      </c>
      <c r="I175" s="22" t="s">
        <v>2371</v>
      </c>
      <c r="J175" s="22" t="s">
        <v>83</v>
      </c>
      <c r="K175" s="23">
        <v>498</v>
      </c>
      <c r="L175" s="22">
        <v>364</v>
      </c>
      <c r="M175" s="22" t="s">
        <v>2369</v>
      </c>
      <c r="N175" s="22" t="s">
        <v>3147</v>
      </c>
      <c r="O175" s="22" t="s">
        <v>3055</v>
      </c>
      <c r="P175" s="22" t="s">
        <v>1913</v>
      </c>
      <c r="R175" s="22" t="e">
        <v>#REF!</v>
      </c>
      <c r="S175" s="22" t="s">
        <v>1913</v>
      </c>
      <c r="T175" s="22" t="s">
        <v>1913</v>
      </c>
      <c r="U175" s="22" t="s">
        <v>1913</v>
      </c>
      <c r="V175" s="25" t="s">
        <v>1913</v>
      </c>
      <c r="W175" s="25" t="s">
        <v>3052</v>
      </c>
      <c r="X175" s="22" t="s">
        <v>1913</v>
      </c>
      <c r="Y175" s="22" t="s">
        <v>3052</v>
      </c>
      <c r="Z175" s="22" t="s">
        <v>3052</v>
      </c>
      <c r="AA175" s="22" t="s">
        <v>1913</v>
      </c>
      <c r="AB175" s="22" t="s">
        <v>1913</v>
      </c>
      <c r="AC175" s="22" t="s">
        <v>1913</v>
      </c>
      <c r="AD175" s="22" t="s">
        <v>1913</v>
      </c>
      <c r="AE175" s="22" t="s">
        <v>1913</v>
      </c>
      <c r="AF175" s="22" t="s">
        <v>3052</v>
      </c>
      <c r="AG175" s="22" t="s">
        <v>1913</v>
      </c>
      <c r="AH175" s="22" t="s">
        <v>1913</v>
      </c>
      <c r="AI175" s="22" t="s">
        <v>1913</v>
      </c>
      <c r="AJ175" s="22">
        <v>198</v>
      </c>
      <c r="AK175" s="26" t="s">
        <v>83</v>
      </c>
      <c r="AL175" s="27">
        <v>417</v>
      </c>
      <c r="AM175" s="27" t="b">
        <v>1</v>
      </c>
      <c r="AN175" s="27" t="s">
        <v>83</v>
      </c>
      <c r="AO175" s="27" t="b">
        <v>1</v>
      </c>
      <c r="AP175" s="47" t="s">
        <v>3055</v>
      </c>
      <c r="AQ175" s="47" t="b">
        <v>1</v>
      </c>
      <c r="AR175" s="33" t="s">
        <v>3055</v>
      </c>
      <c r="AS175" s="47">
        <v>0</v>
      </c>
      <c r="AT175" s="47" t="b">
        <f>OR(List1[[#This Row],[fragile2]]=1,List1[[#This Row],[Fragile]]="J")</f>
        <v>0</v>
      </c>
    </row>
    <row r="176" spans="1:46" x14ac:dyDescent="0.25">
      <c r="A176" s="22">
        <v>321</v>
      </c>
      <c r="B176" s="22">
        <v>260</v>
      </c>
      <c r="C176" s="22" t="str">
        <f>List1[[#This Row],[Afkorting]]</f>
        <v>NER</v>
      </c>
      <c r="D176" s="22" t="s">
        <v>84</v>
      </c>
      <c r="E176" s="22" t="s">
        <v>84</v>
      </c>
      <c r="F176" s="22" t="s">
        <v>162</v>
      </c>
      <c r="G176" s="22" t="s">
        <v>2269</v>
      </c>
      <c r="I176" s="22" t="s">
        <v>2271</v>
      </c>
      <c r="J176" s="22" t="s">
        <v>84</v>
      </c>
      <c r="K176" s="23">
        <v>289</v>
      </c>
      <c r="L176" s="22">
        <v>260</v>
      </c>
      <c r="M176" s="22" t="s">
        <v>2269</v>
      </c>
      <c r="N176" s="22" t="s">
        <v>3081</v>
      </c>
      <c r="O176" s="22" t="s">
        <v>2577</v>
      </c>
      <c r="P176" s="22" t="s">
        <v>3052</v>
      </c>
      <c r="Q176" s="22" t="s">
        <v>2269</v>
      </c>
      <c r="R176" s="22" t="e">
        <v>#REF!</v>
      </c>
      <c r="S176" s="22" t="s">
        <v>3052</v>
      </c>
      <c r="T176" s="22" t="s">
        <v>1913</v>
      </c>
      <c r="U176" s="22" t="s">
        <v>3052</v>
      </c>
      <c r="V176" s="25" t="s">
        <v>3052</v>
      </c>
      <c r="W176" s="25" t="s">
        <v>3052</v>
      </c>
      <c r="X176" s="22" t="s">
        <v>3052</v>
      </c>
      <c r="Y176" s="22" t="s">
        <v>3052</v>
      </c>
      <c r="Z176" s="22" t="s">
        <v>3052</v>
      </c>
      <c r="AA176" s="24" t="s">
        <v>3086</v>
      </c>
      <c r="AB176" s="22" t="s">
        <v>1913</v>
      </c>
      <c r="AC176" s="22" t="s">
        <v>3052</v>
      </c>
      <c r="AD176" s="22" t="s">
        <v>1913</v>
      </c>
      <c r="AE176" s="22" t="s">
        <v>3052</v>
      </c>
      <c r="AF176" s="22" t="s">
        <v>1913</v>
      </c>
      <c r="AG176" s="22" t="s">
        <v>1913</v>
      </c>
      <c r="AH176" s="22" t="s">
        <v>1913</v>
      </c>
      <c r="AI176" s="22" t="s">
        <v>1913</v>
      </c>
      <c r="AJ176" s="22">
        <v>158</v>
      </c>
      <c r="AK176" s="26" t="s">
        <v>84</v>
      </c>
      <c r="AL176" s="27">
        <v>321</v>
      </c>
      <c r="AM176" s="27" t="b">
        <v>1</v>
      </c>
      <c r="AN176" s="27" t="s">
        <v>84</v>
      </c>
      <c r="AO176" s="27" t="b">
        <v>1</v>
      </c>
      <c r="AP176" s="47" t="s">
        <v>3401</v>
      </c>
      <c r="AQ176" s="47" t="b">
        <v>0</v>
      </c>
      <c r="AR176" s="33" t="s">
        <v>2577</v>
      </c>
      <c r="AS176" s="47">
        <v>0</v>
      </c>
      <c r="AT176" s="47" t="b">
        <f>OR(List1[[#This Row],[fragile2]]=1,List1[[#This Row],[Fragile]]="J")</f>
        <v>1</v>
      </c>
    </row>
    <row r="177" spans="1:46" x14ac:dyDescent="0.25">
      <c r="A177" s="22">
        <v>322</v>
      </c>
      <c r="B177" s="22">
        <v>261</v>
      </c>
      <c r="C177" s="22" t="str">
        <f>List1[[#This Row],[Afkorting]]</f>
        <v>NIG</v>
      </c>
      <c r="D177" s="22" t="s">
        <v>2272</v>
      </c>
      <c r="E177" s="22" t="s">
        <v>2273</v>
      </c>
      <c r="F177" s="22" t="s">
        <v>2272</v>
      </c>
      <c r="G177" s="22" t="s">
        <v>3104</v>
      </c>
      <c r="I177" s="22" t="s">
        <v>2276</v>
      </c>
      <c r="K177" s="23">
        <v>289</v>
      </c>
      <c r="L177" s="22">
        <v>261</v>
      </c>
      <c r="M177" s="22" t="s">
        <v>2274</v>
      </c>
      <c r="N177" s="22" t="s">
        <v>3081</v>
      </c>
      <c r="O177" s="22" t="s">
        <v>3055</v>
      </c>
      <c r="P177" s="22" t="s">
        <v>1913</v>
      </c>
      <c r="R177" s="22" t="e">
        <v>#REF!</v>
      </c>
      <c r="S177" s="22" t="s">
        <v>1913</v>
      </c>
      <c r="T177" s="22" t="s">
        <v>1913</v>
      </c>
      <c r="U177" s="22" t="s">
        <v>1913</v>
      </c>
      <c r="V177" s="25" t="s">
        <v>3052</v>
      </c>
      <c r="W177" s="25" t="s">
        <v>3052</v>
      </c>
      <c r="X177" s="22" t="s">
        <v>3052</v>
      </c>
      <c r="Y177" s="22" t="s">
        <v>3052</v>
      </c>
      <c r="Z177" s="22" t="s">
        <v>1913</v>
      </c>
      <c r="AA177" s="24" t="s">
        <v>3086</v>
      </c>
      <c r="AB177" s="22" t="s">
        <v>1913</v>
      </c>
      <c r="AC177" s="22" t="s">
        <v>3052</v>
      </c>
      <c r="AD177" s="22" t="s">
        <v>1913</v>
      </c>
      <c r="AE177" s="22" t="s">
        <v>3052</v>
      </c>
      <c r="AF177" s="22" t="s">
        <v>1913</v>
      </c>
      <c r="AG177" s="22" t="s">
        <v>1913</v>
      </c>
      <c r="AH177" s="22" t="s">
        <v>1913</v>
      </c>
      <c r="AI177" s="22" t="s">
        <v>1913</v>
      </c>
      <c r="AJ177" s="22">
        <v>159</v>
      </c>
      <c r="AK177" s="26" t="s">
        <v>2272</v>
      </c>
      <c r="AL177" s="27">
        <v>322</v>
      </c>
      <c r="AM177" s="27" t="b">
        <v>1</v>
      </c>
      <c r="AN177" s="27" t="s">
        <v>2272</v>
      </c>
      <c r="AO177" s="27" t="b">
        <v>0</v>
      </c>
      <c r="AP177" s="47" t="s">
        <v>3055</v>
      </c>
      <c r="AQ177" s="47" t="b">
        <v>1</v>
      </c>
      <c r="AR177" s="33" t="s">
        <v>3093</v>
      </c>
      <c r="AS177" s="47">
        <v>0</v>
      </c>
      <c r="AT177" s="47" t="b">
        <f>OR(List1[[#This Row],[fragile2]]=1,List1[[#This Row],[Fragile]]="J")</f>
        <v>1</v>
      </c>
    </row>
    <row r="178" spans="1:46" x14ac:dyDescent="0.25">
      <c r="A178" s="22">
        <v>685</v>
      </c>
      <c r="B178" s="22">
        <v>856</v>
      </c>
      <c r="C178" s="22" t="str">
        <f>List1[[#This Row],[Afkorting]]</f>
        <v>NIU</v>
      </c>
      <c r="D178" s="22" t="s">
        <v>2650</v>
      </c>
      <c r="E178" s="22" t="s">
        <v>2650</v>
      </c>
      <c r="F178" s="22" t="s">
        <v>2650</v>
      </c>
      <c r="G178" s="22" t="s">
        <v>2651</v>
      </c>
      <c r="I178" s="22" t="s">
        <v>2653</v>
      </c>
      <c r="K178" s="23">
        <v>889</v>
      </c>
      <c r="L178" s="22">
        <v>856</v>
      </c>
      <c r="M178" s="22" t="s">
        <v>2651</v>
      </c>
      <c r="N178" s="22" t="s">
        <v>3243</v>
      </c>
      <c r="O178" s="22" t="s">
        <v>3055</v>
      </c>
      <c r="P178" s="22" t="s">
        <v>1913</v>
      </c>
      <c r="R178" s="22" t="e">
        <v>#REF!</v>
      </c>
      <c r="S178" s="22" t="s">
        <v>1913</v>
      </c>
      <c r="T178" s="22" t="s">
        <v>3052</v>
      </c>
      <c r="U178" s="22" t="s">
        <v>1913</v>
      </c>
      <c r="V178" s="25" t="s">
        <v>1913</v>
      </c>
      <c r="W178" s="25" t="s">
        <v>3052</v>
      </c>
      <c r="X178" s="22" t="s">
        <v>3052</v>
      </c>
      <c r="Y178" s="22" t="s">
        <v>3052</v>
      </c>
      <c r="Z178" s="22" t="s">
        <v>1913</v>
      </c>
      <c r="AA178" s="22" t="s">
        <v>1913</v>
      </c>
      <c r="AB178" s="22" t="s">
        <v>1913</v>
      </c>
      <c r="AC178" s="22" t="s">
        <v>1913</v>
      </c>
      <c r="AD178" s="22" t="s">
        <v>1913</v>
      </c>
      <c r="AE178" s="22" t="s">
        <v>1913</v>
      </c>
      <c r="AF178" s="22" t="s">
        <v>1913</v>
      </c>
      <c r="AG178" s="22" t="s">
        <v>1913</v>
      </c>
      <c r="AH178" s="22" t="s">
        <v>3052</v>
      </c>
      <c r="AI178" s="22" t="s">
        <v>1913</v>
      </c>
      <c r="AJ178" s="22">
        <v>285</v>
      </c>
      <c r="AK178" s="26" t="s">
        <v>2650</v>
      </c>
      <c r="AL178" s="27">
        <v>685</v>
      </c>
      <c r="AM178" s="27" t="b">
        <v>1</v>
      </c>
      <c r="AN178" s="27" t="s">
        <v>2650</v>
      </c>
      <c r="AO178" s="27" t="b">
        <v>1</v>
      </c>
      <c r="AP178" s="47" t="e">
        <v>#N/A</v>
      </c>
      <c r="AQ178" s="33" t="e">
        <v>#N/A</v>
      </c>
      <c r="AR178" s="33" t="s">
        <v>3055</v>
      </c>
      <c r="AS178" s="47"/>
      <c r="AT178" s="47" t="b">
        <f>OR(List1[[#This Row],[fragile2]]=1,List1[[#This Row],[Fragile]]="J")</f>
        <v>0</v>
      </c>
    </row>
    <row r="179" spans="1:46" x14ac:dyDescent="0.25">
      <c r="A179" s="22">
        <v>624</v>
      </c>
      <c r="C179" s="22" t="str">
        <f>List1[[#This Row],[Afkorting]]</f>
        <v>MRD</v>
      </c>
      <c r="D179" s="22" t="s">
        <v>3283</v>
      </c>
      <c r="E179" s="22" t="s">
        <v>2629</v>
      </c>
      <c r="F179" s="22" t="s">
        <v>2628</v>
      </c>
      <c r="G179" s="22" t="s">
        <v>3284</v>
      </c>
      <c r="L179" s="22">
        <v>858</v>
      </c>
      <c r="M179" s="22" t="s">
        <v>2631</v>
      </c>
      <c r="P179" s="22" t="s">
        <v>1913</v>
      </c>
      <c r="Q179" s="22" t="e">
        <v>#N/A</v>
      </c>
      <c r="R179" s="22" t="e">
        <v>#REF!</v>
      </c>
      <c r="S179" s="22" t="s">
        <v>1913</v>
      </c>
      <c r="T179" s="22" t="s">
        <v>3052</v>
      </c>
      <c r="U179" s="22" t="s">
        <v>1913</v>
      </c>
      <c r="V179" s="22" t="s">
        <v>1913</v>
      </c>
      <c r="W179" s="22" t="s">
        <v>3052</v>
      </c>
      <c r="X179" s="22" t="s">
        <v>1913</v>
      </c>
      <c r="Y179" s="22" t="s">
        <v>1913</v>
      </c>
      <c r="Z179" s="22" t="s">
        <v>1913</v>
      </c>
      <c r="AA179" s="22" t="s">
        <v>1913</v>
      </c>
      <c r="AB179" s="22" t="s">
        <v>1913</v>
      </c>
      <c r="AC179" s="22" t="s">
        <v>1913</v>
      </c>
      <c r="AD179" s="22" t="s">
        <v>1913</v>
      </c>
      <c r="AE179" s="22" t="s">
        <v>1913</v>
      </c>
      <c r="AF179" s="22" t="s">
        <v>1913</v>
      </c>
      <c r="AG179" s="22" t="s">
        <v>1913</v>
      </c>
      <c r="AH179" s="22" t="s">
        <v>1913</v>
      </c>
      <c r="AI179" s="22" t="s">
        <v>1913</v>
      </c>
      <c r="AK179" s="26" t="s">
        <v>3283</v>
      </c>
      <c r="AL179" s="27">
        <v>624</v>
      </c>
      <c r="AM179" s="27" t="b">
        <v>1</v>
      </c>
      <c r="AN179" s="27" t="s">
        <v>3283</v>
      </c>
      <c r="AO179" s="27" t="b">
        <v>0</v>
      </c>
      <c r="AP179" s="47" t="s">
        <v>3402</v>
      </c>
      <c r="AQ179" s="47" t="b">
        <v>0</v>
      </c>
      <c r="AR179" s="33">
        <v>0</v>
      </c>
      <c r="AS179" s="47">
        <v>0</v>
      </c>
      <c r="AT179" s="47" t="b">
        <f>OR(List1[[#This Row],[fragile2]]=1,List1[[#This Row],[Fragile]]="J")</f>
        <v>0</v>
      </c>
    </row>
    <row r="180" spans="1:46" x14ac:dyDescent="0.25">
      <c r="A180" s="22">
        <v>121</v>
      </c>
      <c r="C180" s="22" t="str">
        <f>List1[[#This Row],[Afkorting]]</f>
        <v>NOR</v>
      </c>
      <c r="D180" s="22" t="s">
        <v>2685</v>
      </c>
      <c r="E180" s="22" t="s">
        <v>2684</v>
      </c>
      <c r="F180" s="22" t="s">
        <v>2683</v>
      </c>
      <c r="G180" s="22" t="s">
        <v>2686</v>
      </c>
      <c r="I180" s="22" t="s">
        <v>2687</v>
      </c>
      <c r="M180" s="22" t="s">
        <v>2686</v>
      </c>
      <c r="P180" s="22" t="s">
        <v>1913</v>
      </c>
      <c r="Q180" s="22" t="e">
        <v>#N/A</v>
      </c>
      <c r="R180" s="22" t="e">
        <v>#REF!</v>
      </c>
      <c r="S180" s="22" t="s">
        <v>1913</v>
      </c>
      <c r="T180" s="22" t="s">
        <v>1913</v>
      </c>
      <c r="U180" s="22" t="s">
        <v>1913</v>
      </c>
      <c r="V180" s="22" t="s">
        <v>1913</v>
      </c>
      <c r="W180" s="22" t="s">
        <v>3052</v>
      </c>
      <c r="X180" s="22" t="s">
        <v>1913</v>
      </c>
      <c r="Y180" s="22" t="s">
        <v>1913</v>
      </c>
      <c r="Z180" s="22" t="s">
        <v>1913</v>
      </c>
      <c r="AA180" s="22" t="s">
        <v>1913</v>
      </c>
      <c r="AB180" s="22" t="s">
        <v>1913</v>
      </c>
      <c r="AC180" s="22" t="s">
        <v>1913</v>
      </c>
      <c r="AD180" s="22" t="s">
        <v>1913</v>
      </c>
      <c r="AE180" s="22" t="s">
        <v>1913</v>
      </c>
      <c r="AF180" s="22" t="s">
        <v>1913</v>
      </c>
      <c r="AG180" s="22" t="s">
        <v>1913</v>
      </c>
      <c r="AH180" s="22" t="s">
        <v>1913</v>
      </c>
      <c r="AI180" s="22" t="s">
        <v>1913</v>
      </c>
      <c r="AK180" s="26" t="s">
        <v>2685</v>
      </c>
      <c r="AL180" s="27">
        <v>121</v>
      </c>
      <c r="AM180" s="27" t="b">
        <v>1</v>
      </c>
      <c r="AN180" s="27" t="s">
        <v>2685</v>
      </c>
      <c r="AO180" s="27" t="b">
        <v>1</v>
      </c>
      <c r="AP180" s="47" t="s">
        <v>3402</v>
      </c>
      <c r="AQ180" s="47" t="b">
        <v>0</v>
      </c>
      <c r="AR180" s="33">
        <v>0</v>
      </c>
      <c r="AS180" s="47">
        <v>0</v>
      </c>
      <c r="AT180" s="47" t="b">
        <f>OR(List1[[#This Row],[fragile2]]=1,List1[[#This Row],[Fragile]]="J")</f>
        <v>0</v>
      </c>
    </row>
    <row r="181" spans="1:46" x14ac:dyDescent="0.25">
      <c r="A181" s="22">
        <v>969</v>
      </c>
      <c r="B181" s="22">
        <v>889</v>
      </c>
      <c r="C181" s="22" t="str">
        <f>List1[[#This Row],[Afkorting]]</f>
        <v>ROC</v>
      </c>
      <c r="D181" s="22" t="s">
        <v>3253</v>
      </c>
      <c r="E181" s="22" t="s">
        <v>3254</v>
      </c>
      <c r="F181" s="22" t="s">
        <v>3255</v>
      </c>
      <c r="G181" s="22" t="s">
        <v>3256</v>
      </c>
      <c r="H181" s="22" t="s">
        <v>3042</v>
      </c>
      <c r="K181" s="22">
        <v>889</v>
      </c>
      <c r="L181" s="22">
        <v>889</v>
      </c>
      <c r="M181" s="22" t="s">
        <v>3257</v>
      </c>
      <c r="N181" s="22" t="s">
        <v>3243</v>
      </c>
      <c r="O181" s="22" t="s">
        <v>3055</v>
      </c>
      <c r="P181" s="22" t="s">
        <v>1913</v>
      </c>
      <c r="R181" s="22" t="e">
        <v>#REF!</v>
      </c>
      <c r="S181" s="22" t="s">
        <v>1913</v>
      </c>
      <c r="T181" s="22" t="s">
        <v>1913</v>
      </c>
      <c r="U181" s="22" t="s">
        <v>1913</v>
      </c>
      <c r="V181" s="25" t="s">
        <v>1913</v>
      </c>
      <c r="W181" s="25" t="s">
        <v>3052</v>
      </c>
      <c r="X181" s="22" t="s">
        <v>1913</v>
      </c>
      <c r="Y181" s="22" t="s">
        <v>3052</v>
      </c>
      <c r="Z181" s="22" t="s">
        <v>1913</v>
      </c>
      <c r="AA181" s="22" t="s">
        <v>1913</v>
      </c>
      <c r="AB181" s="22" t="s">
        <v>1913</v>
      </c>
      <c r="AC181" s="22" t="s">
        <v>1913</v>
      </c>
      <c r="AD181" s="22" t="s">
        <v>1913</v>
      </c>
      <c r="AE181" s="22" t="s">
        <v>1913</v>
      </c>
      <c r="AF181" s="22" t="s">
        <v>1913</v>
      </c>
      <c r="AG181" s="22" t="s">
        <v>1913</v>
      </c>
      <c r="AH181" s="22" t="s">
        <v>3052</v>
      </c>
      <c r="AI181" s="22" t="s">
        <v>1913</v>
      </c>
      <c r="AJ181" s="22">
        <v>295</v>
      </c>
      <c r="AK181" s="26" t="s">
        <v>3253</v>
      </c>
      <c r="AL181" s="27">
        <v>969</v>
      </c>
      <c r="AM181" s="27" t="b">
        <v>1</v>
      </c>
      <c r="AN181" s="27" t="s">
        <v>3253</v>
      </c>
      <c r="AO181" s="27" t="b">
        <v>0</v>
      </c>
      <c r="AP181" s="47" t="e">
        <v>#N/A</v>
      </c>
      <c r="AQ181" s="33" t="e">
        <v>#N/A</v>
      </c>
      <c r="AR181" s="33" t="s">
        <v>3055</v>
      </c>
      <c r="AS181" s="47"/>
      <c r="AT181" s="47" t="b">
        <f>OR(List1[[#This Row],[fragile2]]=1,List1[[#This Row],[Fragile]]="J")</f>
        <v>0</v>
      </c>
    </row>
    <row r="182" spans="1:46" x14ac:dyDescent="0.25">
      <c r="A182" s="22">
        <v>266</v>
      </c>
      <c r="B182" s="22">
        <v>558</v>
      </c>
      <c r="C182" s="22" t="str">
        <f>List1[[#This Row],[Afkorting]]</f>
        <v>OMA</v>
      </c>
      <c r="D182" s="22" t="s">
        <v>2724</v>
      </c>
      <c r="E182" s="22" t="s">
        <v>2724</v>
      </c>
      <c r="F182" s="22" t="s">
        <v>2723</v>
      </c>
      <c r="G182" s="22" t="s">
        <v>3191</v>
      </c>
      <c r="I182" s="22" t="s">
        <v>2727</v>
      </c>
      <c r="K182" s="23">
        <v>798</v>
      </c>
      <c r="L182" s="22">
        <v>558</v>
      </c>
      <c r="M182" s="22" t="s">
        <v>2725</v>
      </c>
      <c r="N182" s="22" t="s">
        <v>3188</v>
      </c>
      <c r="O182" s="22" t="s">
        <v>3402</v>
      </c>
      <c r="P182" s="22" t="s">
        <v>1913</v>
      </c>
      <c r="R182" s="22" t="e">
        <v>#REF!</v>
      </c>
      <c r="S182" s="22" t="s">
        <v>1913</v>
      </c>
      <c r="T182" s="22" t="s">
        <v>1913</v>
      </c>
      <c r="U182" s="22" t="s">
        <v>1913</v>
      </c>
      <c r="V182" s="25" t="s">
        <v>1913</v>
      </c>
      <c r="W182" s="25" t="s">
        <v>3052</v>
      </c>
      <c r="X182" s="22" t="s">
        <v>1913</v>
      </c>
      <c r="Y182" s="22" t="s">
        <v>3052</v>
      </c>
      <c r="Z182" s="22" t="s">
        <v>1913</v>
      </c>
      <c r="AA182" s="22" t="s">
        <v>1913</v>
      </c>
      <c r="AB182" s="22" t="s">
        <v>1913</v>
      </c>
      <c r="AC182" s="22" t="s">
        <v>1913</v>
      </c>
      <c r="AD182" s="22" t="s">
        <v>1913</v>
      </c>
      <c r="AE182" s="22" t="s">
        <v>1913</v>
      </c>
      <c r="AF182" s="22" t="s">
        <v>1913</v>
      </c>
      <c r="AG182" s="22" t="s">
        <v>3052</v>
      </c>
      <c r="AH182" s="22" t="s">
        <v>1913</v>
      </c>
      <c r="AI182" s="22" t="s">
        <v>1913</v>
      </c>
      <c r="AJ182" s="22">
        <v>232</v>
      </c>
      <c r="AK182" s="26" t="s">
        <v>2724</v>
      </c>
      <c r="AL182" s="27">
        <v>266</v>
      </c>
      <c r="AM182" s="27" t="b">
        <v>1</v>
      </c>
      <c r="AN182" s="27" t="s">
        <v>2724</v>
      </c>
      <c r="AO182" s="27" t="b">
        <v>0</v>
      </c>
      <c r="AP182" s="47" t="s">
        <v>3402</v>
      </c>
      <c r="AQ182" s="47" t="b">
        <v>1</v>
      </c>
      <c r="AR182" s="33" t="s">
        <v>3050</v>
      </c>
      <c r="AS182" s="47">
        <v>0</v>
      </c>
      <c r="AT182" s="47" t="b">
        <f>OR(List1[[#This Row],[fragile2]]=1,List1[[#This Row],[Fragile]]="J")</f>
        <v>0</v>
      </c>
    </row>
    <row r="183" spans="1:46" x14ac:dyDescent="0.25">
      <c r="A183" s="22">
        <v>259</v>
      </c>
      <c r="B183" s="22">
        <v>665</v>
      </c>
      <c r="C183" s="22" t="str">
        <f>List1[[#This Row],[Afkorting]]</f>
        <v>PAK</v>
      </c>
      <c r="D183" s="22" t="s">
        <v>2943</v>
      </c>
      <c r="E183" s="22" t="s">
        <v>2943</v>
      </c>
      <c r="F183" s="22" t="s">
        <v>2943</v>
      </c>
      <c r="G183" s="22" t="s">
        <v>2944</v>
      </c>
      <c r="I183" s="22" t="s">
        <v>2946</v>
      </c>
      <c r="K183" s="23">
        <v>798</v>
      </c>
      <c r="L183" s="22">
        <v>665</v>
      </c>
      <c r="M183" s="22" t="s">
        <v>2944</v>
      </c>
      <c r="N183" s="22" t="s">
        <v>3188</v>
      </c>
      <c r="O183" s="22" t="s">
        <v>3055</v>
      </c>
      <c r="P183" s="22" t="s">
        <v>1913</v>
      </c>
      <c r="R183" s="22" t="e">
        <v>#REF!</v>
      </c>
      <c r="S183" s="22" t="s">
        <v>1913</v>
      </c>
      <c r="T183" s="22" t="s">
        <v>1913</v>
      </c>
      <c r="U183" s="22" t="s">
        <v>1913</v>
      </c>
      <c r="V183" s="25" t="s">
        <v>3052</v>
      </c>
      <c r="W183" s="25" t="s">
        <v>3052</v>
      </c>
      <c r="X183" s="22" t="s">
        <v>1913</v>
      </c>
      <c r="Y183" s="22" t="s">
        <v>3052</v>
      </c>
      <c r="Z183" s="22" t="s">
        <v>1913</v>
      </c>
      <c r="AA183" s="22" t="s">
        <v>1913</v>
      </c>
      <c r="AB183" s="22" t="s">
        <v>1913</v>
      </c>
      <c r="AC183" s="22" t="s">
        <v>1913</v>
      </c>
      <c r="AD183" s="22" t="s">
        <v>1913</v>
      </c>
      <c r="AE183" s="22" t="s">
        <v>1913</v>
      </c>
      <c r="AF183" s="22" t="s">
        <v>1913</v>
      </c>
      <c r="AG183" s="22" t="s">
        <v>3052</v>
      </c>
      <c r="AH183" s="22" t="s">
        <v>1913</v>
      </c>
      <c r="AI183" s="22" t="s">
        <v>1913</v>
      </c>
      <c r="AJ183" s="22">
        <v>252</v>
      </c>
      <c r="AK183" s="26" t="s">
        <v>2943</v>
      </c>
      <c r="AL183" s="27">
        <v>259</v>
      </c>
      <c r="AM183" s="27" t="b">
        <v>1</v>
      </c>
      <c r="AN183" s="27" t="s">
        <v>2943</v>
      </c>
      <c r="AO183" s="27" t="b">
        <v>1</v>
      </c>
      <c r="AP183" s="47" t="s">
        <v>3055</v>
      </c>
      <c r="AQ183" s="47" t="b">
        <v>1</v>
      </c>
      <c r="AR183" s="33" t="s">
        <v>3093</v>
      </c>
      <c r="AS183" s="47">
        <v>0</v>
      </c>
      <c r="AT183" s="47" t="b">
        <f>OR(List1[[#This Row],[fragile2]]=1,List1[[#This Row],[Fragile]]="J")</f>
        <v>1</v>
      </c>
    </row>
    <row r="184" spans="1:46" x14ac:dyDescent="0.25">
      <c r="A184" s="22">
        <v>679</v>
      </c>
      <c r="B184" s="22">
        <v>861</v>
      </c>
      <c r="C184" s="22" t="str">
        <f>List1[[#This Row],[Afkorting]]</f>
        <v>PLW</v>
      </c>
      <c r="D184" s="22" t="s">
        <v>2645</v>
      </c>
      <c r="E184" s="22" t="s">
        <v>2645</v>
      </c>
      <c r="F184" s="22" t="s">
        <v>2645</v>
      </c>
      <c r="G184" s="22" t="s">
        <v>2646</v>
      </c>
      <c r="I184" s="22" t="s">
        <v>2648</v>
      </c>
      <c r="K184" s="23">
        <v>889</v>
      </c>
      <c r="L184" s="22">
        <v>861</v>
      </c>
      <c r="M184" s="22" t="s">
        <v>2646</v>
      </c>
      <c r="N184" s="22" t="s">
        <v>3243</v>
      </c>
      <c r="O184" s="22" t="s">
        <v>3402</v>
      </c>
      <c r="P184" s="22" t="s">
        <v>1913</v>
      </c>
      <c r="R184" s="22" t="e">
        <v>#REF!</v>
      </c>
      <c r="S184" s="22" t="s">
        <v>1913</v>
      </c>
      <c r="T184" s="22" t="s">
        <v>3052</v>
      </c>
      <c r="U184" s="22" t="s">
        <v>1913</v>
      </c>
      <c r="V184" s="25" t="s">
        <v>1913</v>
      </c>
      <c r="W184" s="25" t="s">
        <v>3052</v>
      </c>
      <c r="X184" s="22" t="s">
        <v>3052</v>
      </c>
      <c r="Y184" s="22" t="s">
        <v>3052</v>
      </c>
      <c r="Z184" s="22" t="s">
        <v>1913</v>
      </c>
      <c r="AA184" s="22" t="s">
        <v>1913</v>
      </c>
      <c r="AB184" s="22" t="s">
        <v>1913</v>
      </c>
      <c r="AC184" s="22" t="s">
        <v>1913</v>
      </c>
      <c r="AD184" s="22" t="s">
        <v>1913</v>
      </c>
      <c r="AE184" s="22" t="s">
        <v>1913</v>
      </c>
      <c r="AF184" s="22" t="s">
        <v>1913</v>
      </c>
      <c r="AG184" s="22" t="s">
        <v>1913</v>
      </c>
      <c r="AH184" s="22" t="s">
        <v>3052</v>
      </c>
      <c r="AI184" s="22" t="s">
        <v>1913</v>
      </c>
      <c r="AJ184" s="22">
        <v>286</v>
      </c>
      <c r="AK184" s="26" t="s">
        <v>2645</v>
      </c>
      <c r="AL184" s="27">
        <v>679</v>
      </c>
      <c r="AM184" s="27" t="b">
        <v>1</v>
      </c>
      <c r="AN184" s="27" t="s">
        <v>2645</v>
      </c>
      <c r="AO184" s="27" t="b">
        <v>1</v>
      </c>
      <c r="AP184" s="47" t="s">
        <v>3402</v>
      </c>
      <c r="AQ184" s="47" t="b">
        <v>1</v>
      </c>
      <c r="AR184" s="33" t="s">
        <v>3050</v>
      </c>
      <c r="AS184" s="47">
        <v>0</v>
      </c>
      <c r="AT184" s="47" t="b">
        <f>OR(List1[[#This Row],[fragile2]]=1,List1[[#This Row],[Fragile]]="J")</f>
        <v>0</v>
      </c>
    </row>
    <row r="185" spans="1:46" x14ac:dyDescent="0.25">
      <c r="A185" s="22">
        <v>278</v>
      </c>
      <c r="B185" s="22">
        <v>550</v>
      </c>
      <c r="C185" s="22" t="str">
        <f>List1[[#This Row],[Afkorting]]</f>
        <v>PZA</v>
      </c>
      <c r="D185" s="22" t="s">
        <v>2525</v>
      </c>
      <c r="E185" s="22" t="s">
        <v>2524</v>
      </c>
      <c r="F185" s="22" t="s">
        <v>85</v>
      </c>
      <c r="G185" s="22" t="s">
        <v>3189</v>
      </c>
      <c r="I185" s="22" t="s">
        <v>2528</v>
      </c>
      <c r="J185" s="22" t="s">
        <v>2525</v>
      </c>
      <c r="K185" s="23">
        <v>798</v>
      </c>
      <c r="L185" s="22">
        <v>550</v>
      </c>
      <c r="M185" s="22" t="s">
        <v>2526</v>
      </c>
      <c r="N185" s="22" t="s">
        <v>3188</v>
      </c>
      <c r="O185" s="22" t="s">
        <v>3055</v>
      </c>
      <c r="P185" s="22" t="s">
        <v>3052</v>
      </c>
      <c r="Q185" s="22" t="s">
        <v>3189</v>
      </c>
      <c r="R185" s="22" t="e">
        <v>#REF!</v>
      </c>
      <c r="S185" s="22" t="s">
        <v>1913</v>
      </c>
      <c r="T185" s="22" t="s">
        <v>1913</v>
      </c>
      <c r="U185" s="22" t="s">
        <v>1913</v>
      </c>
      <c r="V185" s="25" t="s">
        <v>3052</v>
      </c>
      <c r="W185" s="25" t="s">
        <v>3052</v>
      </c>
      <c r="X185" s="22" t="s">
        <v>1913</v>
      </c>
      <c r="Y185" s="22" t="s">
        <v>3052</v>
      </c>
      <c r="Z185" s="22" t="s">
        <v>1913</v>
      </c>
      <c r="AA185" s="22" t="s">
        <v>1913</v>
      </c>
      <c r="AB185" s="22" t="s">
        <v>1913</v>
      </c>
      <c r="AC185" s="22" t="s">
        <v>1913</v>
      </c>
      <c r="AD185" s="22" t="s">
        <v>1913</v>
      </c>
      <c r="AE185" s="22" t="s">
        <v>1913</v>
      </c>
      <c r="AF185" s="22" t="s">
        <v>1913</v>
      </c>
      <c r="AG185" s="22" t="s">
        <v>3052</v>
      </c>
      <c r="AH185" s="22" t="s">
        <v>1913</v>
      </c>
      <c r="AI185" s="22" t="s">
        <v>1913</v>
      </c>
      <c r="AJ185" s="22">
        <v>233</v>
      </c>
      <c r="AK185" s="26" t="s">
        <v>2525</v>
      </c>
      <c r="AL185" s="27">
        <v>278</v>
      </c>
      <c r="AM185" s="27" t="b">
        <v>1</v>
      </c>
      <c r="AN185" s="27" t="s">
        <v>2525</v>
      </c>
      <c r="AO185" s="27" t="b">
        <v>0</v>
      </c>
      <c r="AP185" s="47" t="s">
        <v>3055</v>
      </c>
      <c r="AQ185" s="47" t="b">
        <v>1</v>
      </c>
      <c r="AR185" s="33" t="s">
        <v>3055</v>
      </c>
      <c r="AS185" s="47">
        <v>1</v>
      </c>
      <c r="AT185" s="47" t="b">
        <f>OR(List1[[#This Row],[fragile2]]=1,List1[[#This Row],[Fragile]]="J")</f>
        <v>1</v>
      </c>
    </row>
    <row r="186" spans="1:46" x14ac:dyDescent="0.25">
      <c r="A186" s="22">
        <v>418</v>
      </c>
      <c r="B186" s="22">
        <v>366</v>
      </c>
      <c r="C186" s="22" t="str">
        <f>List1[[#This Row],[Afkorting]]</f>
        <v>PAN</v>
      </c>
      <c r="D186" s="22" t="s">
        <v>2372</v>
      </c>
      <c r="E186" s="22" t="s">
        <v>2372</v>
      </c>
      <c r="F186" s="22" t="s">
        <v>2372</v>
      </c>
      <c r="G186" s="22" t="s">
        <v>2373</v>
      </c>
      <c r="I186" s="22" t="s">
        <v>2375</v>
      </c>
      <c r="K186" s="23">
        <v>498</v>
      </c>
      <c r="L186" s="22">
        <v>366</v>
      </c>
      <c r="M186" s="22" t="s">
        <v>2373</v>
      </c>
      <c r="N186" s="22" t="s">
        <v>3147</v>
      </c>
      <c r="O186" s="22" t="s">
        <v>3050</v>
      </c>
      <c r="P186" s="22" t="s">
        <v>1913</v>
      </c>
      <c r="R186" s="22" t="e">
        <v>#REF!</v>
      </c>
      <c r="S186" s="22" t="s">
        <v>1913</v>
      </c>
      <c r="T186" s="22" t="s">
        <v>1913</v>
      </c>
      <c r="U186" s="22" t="s">
        <v>1913</v>
      </c>
      <c r="V186" s="25" t="s">
        <v>1913</v>
      </c>
      <c r="W186" s="25" t="s">
        <v>3052</v>
      </c>
      <c r="X186" s="22" t="s">
        <v>1913</v>
      </c>
      <c r="Y186" s="22" t="s">
        <v>3052</v>
      </c>
      <c r="Z186" s="22" t="s">
        <v>1913</v>
      </c>
      <c r="AA186" s="22" t="s">
        <v>1913</v>
      </c>
      <c r="AB186" s="22" t="s">
        <v>1913</v>
      </c>
      <c r="AC186" s="22" t="s">
        <v>1913</v>
      </c>
      <c r="AD186" s="22" t="s">
        <v>1913</v>
      </c>
      <c r="AE186" s="22" t="s">
        <v>1913</v>
      </c>
      <c r="AF186" s="22" t="s">
        <v>3052</v>
      </c>
      <c r="AG186" s="22" t="s">
        <v>1913</v>
      </c>
      <c r="AH186" s="22" t="s">
        <v>1913</v>
      </c>
      <c r="AI186" s="22" t="s">
        <v>1913</v>
      </c>
      <c r="AJ186" s="22">
        <v>199</v>
      </c>
      <c r="AK186" s="26" t="s">
        <v>2372</v>
      </c>
      <c r="AL186" s="27">
        <v>418</v>
      </c>
      <c r="AM186" s="27" t="b">
        <v>1</v>
      </c>
      <c r="AN186" s="27" t="s">
        <v>2372</v>
      </c>
      <c r="AO186" s="27" t="b">
        <v>1</v>
      </c>
      <c r="AP186" s="47" t="s">
        <v>3050</v>
      </c>
      <c r="AQ186" s="47" t="b">
        <v>1</v>
      </c>
      <c r="AR186" s="33" t="s">
        <v>3050</v>
      </c>
      <c r="AS186" s="47">
        <v>0</v>
      </c>
      <c r="AT186" s="47" t="b">
        <f>OR(List1[[#This Row],[fragile2]]=1,List1[[#This Row],[Fragile]]="J")</f>
        <v>0</v>
      </c>
    </row>
    <row r="187" spans="1:46" x14ac:dyDescent="0.25">
      <c r="A187" s="22">
        <v>619</v>
      </c>
      <c r="B187" s="22">
        <v>862</v>
      </c>
      <c r="C187" s="22" t="str">
        <f>List1[[#This Row],[Afkorting]]</f>
        <v>PAP</v>
      </c>
      <c r="D187" s="22" t="s">
        <v>2470</v>
      </c>
      <c r="E187" s="22" t="s">
        <v>2469</v>
      </c>
      <c r="F187" s="22" t="s">
        <v>2468</v>
      </c>
      <c r="G187" s="22" t="s">
        <v>3247</v>
      </c>
      <c r="I187" s="22" t="s">
        <v>2473</v>
      </c>
      <c r="K187" s="23">
        <v>889</v>
      </c>
      <c r="L187" s="22">
        <v>862</v>
      </c>
      <c r="M187" s="22" t="s">
        <v>2471</v>
      </c>
      <c r="N187" s="22" t="s">
        <v>3243</v>
      </c>
      <c r="O187" s="22" t="s">
        <v>3055</v>
      </c>
      <c r="P187" s="22" t="s">
        <v>1913</v>
      </c>
      <c r="R187" s="22" t="e">
        <v>#REF!</v>
      </c>
      <c r="S187" s="22" t="s">
        <v>1913</v>
      </c>
      <c r="T187" s="22" t="s">
        <v>3052</v>
      </c>
      <c r="U187" s="22" t="s">
        <v>1913</v>
      </c>
      <c r="V187" s="25" t="s">
        <v>1913</v>
      </c>
      <c r="W187" s="25" t="s">
        <v>3052</v>
      </c>
      <c r="X187" s="22" t="s">
        <v>3052</v>
      </c>
      <c r="Y187" s="22" t="s">
        <v>3052</v>
      </c>
      <c r="Z187" s="22" t="s">
        <v>1913</v>
      </c>
      <c r="AA187" s="22" t="s">
        <v>1913</v>
      </c>
      <c r="AB187" s="22" t="s">
        <v>1913</v>
      </c>
      <c r="AC187" s="22" t="s">
        <v>1913</v>
      </c>
      <c r="AD187" s="22" t="s">
        <v>1913</v>
      </c>
      <c r="AE187" s="22" t="s">
        <v>1913</v>
      </c>
      <c r="AF187" s="22" t="s">
        <v>1913</v>
      </c>
      <c r="AG187" s="22" t="s">
        <v>1913</v>
      </c>
      <c r="AH187" s="22" t="s">
        <v>3052</v>
      </c>
      <c r="AI187" s="22" t="s">
        <v>1913</v>
      </c>
      <c r="AJ187" s="22">
        <v>287</v>
      </c>
      <c r="AK187" s="26" t="s">
        <v>2470</v>
      </c>
      <c r="AL187" s="27">
        <v>619</v>
      </c>
      <c r="AM187" s="27" t="b">
        <v>1</v>
      </c>
      <c r="AN187" s="27" t="s">
        <v>2470</v>
      </c>
      <c r="AO187" s="27" t="b">
        <v>0</v>
      </c>
      <c r="AP187" s="47" t="s">
        <v>3055</v>
      </c>
      <c r="AQ187" s="47" t="b">
        <v>1</v>
      </c>
      <c r="AR187" s="33" t="s">
        <v>3093</v>
      </c>
      <c r="AS187" s="47">
        <v>1</v>
      </c>
      <c r="AT187" s="47" t="b">
        <f>OR(List1[[#This Row],[fragile2]]=1,List1[[#This Row],[Fragile]]="J")</f>
        <v>1</v>
      </c>
    </row>
    <row r="188" spans="1:46" x14ac:dyDescent="0.25">
      <c r="A188" s="22">
        <v>517</v>
      </c>
      <c r="B188" s="22">
        <v>451</v>
      </c>
      <c r="C188" s="22" t="str">
        <f>List1[[#This Row],[Afkorting]]</f>
        <v>PAR</v>
      </c>
      <c r="D188" s="22" t="s">
        <v>2433</v>
      </c>
      <c r="E188" s="22" t="s">
        <v>2433</v>
      </c>
      <c r="F188" s="22" t="s">
        <v>2433</v>
      </c>
      <c r="G188" s="22" t="s">
        <v>3177</v>
      </c>
      <c r="I188" s="22" t="s">
        <v>2436</v>
      </c>
      <c r="K188" s="23">
        <v>498</v>
      </c>
      <c r="L188" s="22">
        <v>451</v>
      </c>
      <c r="M188" s="22" t="s">
        <v>2434</v>
      </c>
      <c r="N188" s="22" t="s">
        <v>3147</v>
      </c>
      <c r="O188" s="22" t="s">
        <v>3050</v>
      </c>
      <c r="P188" s="22" t="s">
        <v>1913</v>
      </c>
      <c r="R188" s="22" t="e">
        <v>#REF!</v>
      </c>
      <c r="S188" s="22" t="s">
        <v>1913</v>
      </c>
      <c r="T188" s="22" t="s">
        <v>1913</v>
      </c>
      <c r="U188" s="22" t="s">
        <v>3052</v>
      </c>
      <c r="V188" s="25" t="s">
        <v>1913</v>
      </c>
      <c r="W188" s="25" t="s">
        <v>3052</v>
      </c>
      <c r="X188" s="22" t="s">
        <v>1913</v>
      </c>
      <c r="Y188" s="22" t="s">
        <v>3052</v>
      </c>
      <c r="Z188" s="22" t="s">
        <v>1913</v>
      </c>
      <c r="AA188" s="22" t="s">
        <v>1913</v>
      </c>
      <c r="AB188" s="22" t="s">
        <v>1913</v>
      </c>
      <c r="AC188" s="22" t="s">
        <v>1913</v>
      </c>
      <c r="AD188" s="22" t="s">
        <v>1913</v>
      </c>
      <c r="AE188" s="22" t="s">
        <v>1913</v>
      </c>
      <c r="AF188" s="22" t="s">
        <v>3052</v>
      </c>
      <c r="AG188" s="22" t="s">
        <v>1913</v>
      </c>
      <c r="AH188" s="22" t="s">
        <v>1913</v>
      </c>
      <c r="AI188" s="22" t="s">
        <v>1913</v>
      </c>
      <c r="AJ188" s="22">
        <v>216</v>
      </c>
      <c r="AK188" s="26" t="s">
        <v>2433</v>
      </c>
      <c r="AL188" s="27">
        <v>517</v>
      </c>
      <c r="AM188" s="27" t="b">
        <v>1</v>
      </c>
      <c r="AN188" s="27" t="s">
        <v>2433</v>
      </c>
      <c r="AO188" s="27" t="b">
        <v>0</v>
      </c>
      <c r="AP188" s="47" t="s">
        <v>3050</v>
      </c>
      <c r="AQ188" s="47" t="b">
        <v>1</v>
      </c>
      <c r="AR188" s="33" t="s">
        <v>3055</v>
      </c>
      <c r="AS188" s="47">
        <v>0</v>
      </c>
      <c r="AT188" s="47" t="b">
        <f>OR(List1[[#This Row],[fragile2]]=1,List1[[#This Row],[Fragile]]="J")</f>
        <v>0</v>
      </c>
    </row>
    <row r="189" spans="1:46" x14ac:dyDescent="0.25">
      <c r="A189" s="22">
        <v>518</v>
      </c>
      <c r="B189" s="22">
        <v>454</v>
      </c>
      <c r="C189" s="22" t="str">
        <f>List1[[#This Row],[Afkorting]]</f>
        <v>PER</v>
      </c>
      <c r="D189" s="22" t="s">
        <v>164</v>
      </c>
      <c r="E189" s="22" t="s">
        <v>2437</v>
      </c>
      <c r="F189" s="22" t="s">
        <v>164</v>
      </c>
      <c r="G189" s="22" t="s">
        <v>2438</v>
      </c>
      <c r="I189" s="22" t="s">
        <v>2440</v>
      </c>
      <c r="J189" s="22" t="s">
        <v>164</v>
      </c>
      <c r="K189" s="23">
        <v>498</v>
      </c>
      <c r="L189" s="22">
        <v>454</v>
      </c>
      <c r="M189" s="22" t="s">
        <v>2438</v>
      </c>
      <c r="N189" s="22" t="s">
        <v>3147</v>
      </c>
      <c r="O189" s="22" t="s">
        <v>3050</v>
      </c>
      <c r="P189" s="22" t="s">
        <v>3052</v>
      </c>
      <c r="Q189" s="24" t="s">
        <v>3071</v>
      </c>
      <c r="R189" s="24" t="e">
        <v>#REF!</v>
      </c>
      <c r="S189" s="22" t="s">
        <v>1913</v>
      </c>
      <c r="T189" s="22" t="s">
        <v>1913</v>
      </c>
      <c r="U189" s="22" t="s">
        <v>1913</v>
      </c>
      <c r="V189" s="25" t="s">
        <v>1913</v>
      </c>
      <c r="W189" s="25" t="s">
        <v>3052</v>
      </c>
      <c r="X189" s="22" t="s">
        <v>1913</v>
      </c>
      <c r="Y189" s="22" t="s">
        <v>3052</v>
      </c>
      <c r="Z189" s="22" t="s">
        <v>1913</v>
      </c>
      <c r="AA189" s="22" t="s">
        <v>1913</v>
      </c>
      <c r="AB189" s="22" t="s">
        <v>1913</v>
      </c>
      <c r="AC189" s="22" t="s">
        <v>1913</v>
      </c>
      <c r="AD189" s="22" t="s">
        <v>1913</v>
      </c>
      <c r="AE189" s="22" t="s">
        <v>1913</v>
      </c>
      <c r="AF189" s="22" t="s">
        <v>3052</v>
      </c>
      <c r="AG189" s="22" t="s">
        <v>1913</v>
      </c>
      <c r="AH189" s="22" t="s">
        <v>1913</v>
      </c>
      <c r="AI189" s="22" t="s">
        <v>1913</v>
      </c>
      <c r="AJ189" s="22">
        <v>217</v>
      </c>
      <c r="AK189" s="26" t="s">
        <v>164</v>
      </c>
      <c r="AL189" s="27">
        <v>518</v>
      </c>
      <c r="AM189" s="27" t="b">
        <v>1</v>
      </c>
      <c r="AN189" s="27" t="s">
        <v>164</v>
      </c>
      <c r="AO189" s="27" t="b">
        <v>1</v>
      </c>
      <c r="AP189" s="47" t="s">
        <v>3050</v>
      </c>
      <c r="AQ189" s="47" t="b">
        <v>1</v>
      </c>
      <c r="AR189" s="33" t="s">
        <v>3055</v>
      </c>
      <c r="AS189" s="47">
        <v>0</v>
      </c>
      <c r="AT189" s="47" t="b">
        <f>OR(List1[[#This Row],[fragile2]]=1,List1[[#This Row],[Fragile]]="J")</f>
        <v>0</v>
      </c>
    </row>
    <row r="190" spans="1:46" x14ac:dyDescent="0.25">
      <c r="A190" s="22">
        <v>214</v>
      </c>
      <c r="B190" s="22">
        <v>755</v>
      </c>
      <c r="C190" s="22" t="str">
        <f>List1[[#This Row],[Afkorting]]</f>
        <v>PHI</v>
      </c>
      <c r="D190" s="22" t="s">
        <v>2688</v>
      </c>
      <c r="E190" s="22" t="s">
        <v>87</v>
      </c>
      <c r="F190" s="22" t="s">
        <v>87</v>
      </c>
      <c r="G190" s="22" t="s">
        <v>3230</v>
      </c>
      <c r="I190" s="22" t="s">
        <v>2691</v>
      </c>
      <c r="J190" s="22" t="s">
        <v>2688</v>
      </c>
      <c r="K190" s="23">
        <v>798</v>
      </c>
      <c r="L190" s="22">
        <v>755</v>
      </c>
      <c r="M190" s="22" t="s">
        <v>2689</v>
      </c>
      <c r="N190" s="22" t="s">
        <v>3188</v>
      </c>
      <c r="O190" s="22" t="s">
        <v>3055</v>
      </c>
      <c r="P190" s="22" t="s">
        <v>1913</v>
      </c>
      <c r="R190" s="22" t="e">
        <v>#REF!</v>
      </c>
      <c r="S190" s="22" t="s">
        <v>1913</v>
      </c>
      <c r="T190" s="22" t="s">
        <v>1913</v>
      </c>
      <c r="U190" s="22" t="s">
        <v>1913</v>
      </c>
      <c r="V190" s="25" t="s">
        <v>1913</v>
      </c>
      <c r="W190" s="25" t="s">
        <v>3052</v>
      </c>
      <c r="X190" s="22" t="s">
        <v>1913</v>
      </c>
      <c r="Y190" s="22" t="s">
        <v>3052</v>
      </c>
      <c r="Z190" s="22" t="s">
        <v>1913</v>
      </c>
      <c r="AA190" s="22" t="s">
        <v>1913</v>
      </c>
      <c r="AB190" s="22" t="s">
        <v>1913</v>
      </c>
      <c r="AC190" s="22" t="s">
        <v>1913</v>
      </c>
      <c r="AD190" s="22" t="s">
        <v>1913</v>
      </c>
      <c r="AE190" s="22" t="s">
        <v>1913</v>
      </c>
      <c r="AF190" s="22" t="s">
        <v>1913</v>
      </c>
      <c r="AG190" s="22" t="s">
        <v>3052</v>
      </c>
      <c r="AH190" s="22" t="s">
        <v>1913</v>
      </c>
      <c r="AI190" s="22" t="s">
        <v>1913</v>
      </c>
      <c r="AJ190" s="22">
        <v>269</v>
      </c>
      <c r="AK190" s="26" t="s">
        <v>2688</v>
      </c>
      <c r="AL190" s="27">
        <v>214</v>
      </c>
      <c r="AM190" s="27" t="b">
        <v>1</v>
      </c>
      <c r="AN190" s="27" t="s">
        <v>2688</v>
      </c>
      <c r="AO190" s="27" t="b">
        <v>0</v>
      </c>
      <c r="AP190" s="47" t="s">
        <v>3055</v>
      </c>
      <c r="AQ190" s="47" t="b">
        <v>1</v>
      </c>
      <c r="AR190" s="33" t="s">
        <v>3055</v>
      </c>
      <c r="AS190" s="47">
        <v>0</v>
      </c>
      <c r="AT190" s="47" t="b">
        <f>OR(List1[[#This Row],[fragile2]]=1,List1[[#This Row],[Fragile]]="J")</f>
        <v>0</v>
      </c>
    </row>
    <row r="191" spans="1:46" x14ac:dyDescent="0.25">
      <c r="A191" s="22">
        <v>692</v>
      </c>
      <c r="C191" s="22" t="str">
        <f>List1[[#This Row],[Afkorting]]</f>
        <v>PIT</v>
      </c>
      <c r="D191" s="22" t="s">
        <v>2571</v>
      </c>
      <c r="E191" s="22" t="s">
        <v>2570</v>
      </c>
      <c r="F191" s="22" t="s">
        <v>2569</v>
      </c>
      <c r="G191" s="22" t="s">
        <v>3324</v>
      </c>
      <c r="M191" s="22" t="s">
        <v>2572</v>
      </c>
      <c r="Q191" s="22" t="e">
        <v>#N/A</v>
      </c>
      <c r="R191" s="22" t="e">
        <v>#REF!</v>
      </c>
      <c r="W191" s="22" t="s">
        <v>3052</v>
      </c>
      <c r="AK191" s="26" t="s">
        <v>2571</v>
      </c>
      <c r="AL191" s="27">
        <v>692</v>
      </c>
      <c r="AM191" s="27" t="b">
        <v>1</v>
      </c>
      <c r="AN191" s="27" t="s">
        <v>2571</v>
      </c>
      <c r="AO191" s="27" t="b">
        <v>0</v>
      </c>
      <c r="AP191" s="47" t="e">
        <v>#N/A</v>
      </c>
      <c r="AQ191" s="33" t="e">
        <v>#N/A</v>
      </c>
      <c r="AR191" s="33">
        <v>0</v>
      </c>
      <c r="AS191" s="47"/>
      <c r="AT191" s="47" t="b">
        <f>OR(List1[[#This Row],[fragile2]]=1,List1[[#This Row],[Fragile]]="J")</f>
        <v>0</v>
      </c>
    </row>
    <row r="192" spans="1:46" x14ac:dyDescent="0.25">
      <c r="A192" s="22">
        <v>122</v>
      </c>
      <c r="C192" s="22" t="str">
        <f>List1[[#This Row],[Afkorting]]</f>
        <v>POL</v>
      </c>
      <c r="D192" s="22" t="s">
        <v>2108</v>
      </c>
      <c r="E192" s="22" t="s">
        <v>2107</v>
      </c>
      <c r="F192" s="22" t="s">
        <v>2106</v>
      </c>
      <c r="G192" s="22" t="s">
        <v>2109</v>
      </c>
      <c r="I192" s="22" t="s">
        <v>2111</v>
      </c>
      <c r="L192" s="22">
        <v>76</v>
      </c>
      <c r="M192" s="22" t="s">
        <v>2109</v>
      </c>
      <c r="Q192" s="22" t="e">
        <v>#N/A</v>
      </c>
      <c r="R192" s="22" t="e">
        <v>#REF!</v>
      </c>
      <c r="W192" s="22" t="s">
        <v>3052</v>
      </c>
      <c r="AK192" s="26" t="s">
        <v>2108</v>
      </c>
      <c r="AL192" s="32">
        <v>122</v>
      </c>
      <c r="AM192" s="27" t="b">
        <v>1</v>
      </c>
      <c r="AN192" s="33" t="s">
        <v>2108</v>
      </c>
      <c r="AO192" s="27" t="b">
        <v>1</v>
      </c>
      <c r="AP192" s="47" t="s">
        <v>3402</v>
      </c>
      <c r="AQ192" s="47" t="b">
        <v>0</v>
      </c>
      <c r="AR192" s="33">
        <v>0</v>
      </c>
      <c r="AS192" s="47">
        <v>0</v>
      </c>
      <c r="AT192" s="47" t="b">
        <f>OR(List1[[#This Row],[fragile2]]=1,List1[[#This Row],[Fragile]]="J")</f>
        <v>0</v>
      </c>
    </row>
    <row r="193" spans="1:46" x14ac:dyDescent="0.25">
      <c r="A193" s="22">
        <v>123</v>
      </c>
      <c r="C193" s="22" t="str">
        <f>List1[[#This Row],[Afkorting]]</f>
        <v>POR</v>
      </c>
      <c r="D193" s="22" t="s">
        <v>2112</v>
      </c>
      <c r="E193" s="22" t="s">
        <v>2112</v>
      </c>
      <c r="F193" s="22" t="s">
        <v>2112</v>
      </c>
      <c r="G193" s="22" t="s">
        <v>3325</v>
      </c>
      <c r="I193" s="22" t="s">
        <v>2114</v>
      </c>
      <c r="M193" s="22" t="s">
        <v>2113</v>
      </c>
      <c r="Q193" s="22" t="e">
        <v>#N/A</v>
      </c>
      <c r="R193" s="22" t="e">
        <v>#REF!</v>
      </c>
      <c r="W193" s="22" t="s">
        <v>3052</v>
      </c>
      <c r="AK193" s="26" t="s">
        <v>2112</v>
      </c>
      <c r="AL193" s="32">
        <v>123</v>
      </c>
      <c r="AM193" s="27" t="b">
        <v>1</v>
      </c>
      <c r="AN193" s="33" t="s">
        <v>2112</v>
      </c>
      <c r="AO193" s="27" t="b">
        <v>0</v>
      </c>
      <c r="AP193" s="47" t="s">
        <v>3402</v>
      </c>
      <c r="AQ193" s="47" t="b">
        <v>0</v>
      </c>
      <c r="AR193" s="33">
        <v>0</v>
      </c>
      <c r="AS193" s="47">
        <v>0</v>
      </c>
      <c r="AT193" s="47" t="b">
        <f>OR(List1[[#This Row],[fragile2]]=1,List1[[#This Row],[Fragile]]="J")</f>
        <v>0</v>
      </c>
    </row>
    <row r="194" spans="1:46" x14ac:dyDescent="0.25">
      <c r="A194" s="22">
        <v>487</v>
      </c>
      <c r="C194" s="22" t="str">
        <f>List1[[#This Row],[Afkorting]]</f>
        <v>PCO</v>
      </c>
      <c r="D194" s="22" t="s">
        <v>2402</v>
      </c>
      <c r="E194" s="22" t="s">
        <v>2402</v>
      </c>
      <c r="F194" s="22" t="s">
        <v>2401</v>
      </c>
      <c r="G194" s="22" t="s">
        <v>3285</v>
      </c>
      <c r="I194" s="22" t="s">
        <v>2404</v>
      </c>
      <c r="M194" s="22" t="s">
        <v>2403</v>
      </c>
      <c r="P194" s="22" t="s">
        <v>1913</v>
      </c>
      <c r="Q194" s="22" t="e">
        <v>#N/A</v>
      </c>
      <c r="R194" s="22" t="e">
        <v>#REF!</v>
      </c>
      <c r="S194" s="22" t="s">
        <v>1913</v>
      </c>
      <c r="T194" s="22" t="s">
        <v>3052</v>
      </c>
      <c r="U194" s="22" t="s">
        <v>1913</v>
      </c>
      <c r="V194" s="22" t="s">
        <v>1913</v>
      </c>
      <c r="W194" s="22" t="s">
        <v>3052</v>
      </c>
      <c r="X194" s="22" t="s">
        <v>1913</v>
      </c>
      <c r="Y194" s="22" t="s">
        <v>1913</v>
      </c>
      <c r="Z194" s="22" t="s">
        <v>1913</v>
      </c>
      <c r="AA194" s="22" t="s">
        <v>1913</v>
      </c>
      <c r="AB194" s="22" t="s">
        <v>1913</v>
      </c>
      <c r="AC194" s="22" t="s">
        <v>1913</v>
      </c>
      <c r="AD194" s="22" t="s">
        <v>1913</v>
      </c>
      <c r="AE194" s="22" t="s">
        <v>1913</v>
      </c>
      <c r="AF194" s="22" t="s">
        <v>1913</v>
      </c>
      <c r="AG194" s="22" t="s">
        <v>1913</v>
      </c>
      <c r="AH194" s="22" t="s">
        <v>1913</v>
      </c>
      <c r="AI194" s="22" t="s">
        <v>1913</v>
      </c>
      <c r="AK194" s="26" t="s">
        <v>2402</v>
      </c>
      <c r="AL194" s="27">
        <v>487</v>
      </c>
      <c r="AM194" s="27" t="b">
        <v>1</v>
      </c>
      <c r="AN194" s="27" t="s">
        <v>2402</v>
      </c>
      <c r="AO194" s="27" t="b">
        <v>0</v>
      </c>
      <c r="AP194" s="47" t="s">
        <v>3402</v>
      </c>
      <c r="AQ194" s="47" t="b">
        <v>0</v>
      </c>
      <c r="AR194" s="33">
        <v>0</v>
      </c>
      <c r="AS194" s="47">
        <v>0</v>
      </c>
      <c r="AT194" s="47" t="b">
        <f>OR(List1[[#This Row],[fragile2]]=1,List1[[#This Row],[Fragile]]="J")</f>
        <v>0</v>
      </c>
    </row>
    <row r="195" spans="1:46" x14ac:dyDescent="0.25">
      <c r="A195" s="22">
        <v>267</v>
      </c>
      <c r="C195" s="22" t="str">
        <f>List1[[#This Row],[Afkorting]]</f>
        <v>QAT</v>
      </c>
      <c r="D195" s="22" t="s">
        <v>2206</v>
      </c>
      <c r="E195" s="22" t="s">
        <v>2206</v>
      </c>
      <c r="F195" s="22" t="s">
        <v>2206</v>
      </c>
      <c r="G195" s="22" t="s">
        <v>2207</v>
      </c>
      <c r="I195" s="22" t="s">
        <v>2209</v>
      </c>
      <c r="L195" s="22">
        <v>561</v>
      </c>
      <c r="M195" s="22" t="s">
        <v>2207</v>
      </c>
      <c r="Q195" s="22" t="e">
        <v>#N/A</v>
      </c>
      <c r="R195" s="22" t="e">
        <v>#REF!</v>
      </c>
      <c r="W195" s="22" t="s">
        <v>3052</v>
      </c>
      <c r="AK195" s="26" t="s">
        <v>2206</v>
      </c>
      <c r="AL195" s="32">
        <v>267</v>
      </c>
      <c r="AM195" s="27" t="b">
        <v>1</v>
      </c>
      <c r="AN195" s="33" t="s">
        <v>2206</v>
      </c>
      <c r="AO195" s="27" t="b">
        <v>1</v>
      </c>
      <c r="AP195" s="47" t="s">
        <v>3402</v>
      </c>
      <c r="AQ195" s="47" t="b">
        <v>0</v>
      </c>
      <c r="AR195" s="33">
        <v>0</v>
      </c>
      <c r="AS195" s="47">
        <v>0</v>
      </c>
      <c r="AT195" s="47" t="b">
        <f>OR(List1[[#This Row],[fragile2]]=1,List1[[#This Row],[Fragile]]="J")</f>
        <v>0</v>
      </c>
    </row>
    <row r="196" spans="1:46" x14ac:dyDescent="0.25">
      <c r="A196" s="22">
        <v>387</v>
      </c>
      <c r="C196" s="22" t="str">
        <f>List1[[#This Row],[Afkorting]]</f>
        <v>REU</v>
      </c>
      <c r="D196" s="22" t="s">
        <v>2989</v>
      </c>
      <c r="E196" s="22" t="s">
        <v>2988</v>
      </c>
      <c r="F196" s="22" t="s">
        <v>2987</v>
      </c>
      <c r="G196" s="22" t="s">
        <v>2990</v>
      </c>
      <c r="M196" s="22" t="s">
        <v>2990</v>
      </c>
      <c r="Q196" s="22" t="e">
        <v>#N/A</v>
      </c>
      <c r="R196" s="22" t="e">
        <v>#REF!</v>
      </c>
      <c r="W196" s="22" t="s">
        <v>3052</v>
      </c>
      <c r="AK196" s="26" t="s">
        <v>2989</v>
      </c>
      <c r="AL196" s="32">
        <v>387</v>
      </c>
      <c r="AM196" s="27" t="b">
        <v>1</v>
      </c>
      <c r="AN196" s="33" t="s">
        <v>2989</v>
      </c>
      <c r="AO196" s="27" t="b">
        <v>1</v>
      </c>
      <c r="AP196" s="47" t="e">
        <v>#N/A</v>
      </c>
      <c r="AQ196" s="33" t="e">
        <v>#N/A</v>
      </c>
      <c r="AR196" s="33">
        <v>0</v>
      </c>
      <c r="AS196" s="47"/>
      <c r="AT196" s="47" t="b">
        <f>OR(List1[[#This Row],[fragile2]]=1,List1[[#This Row],[Fragile]]="J")</f>
        <v>0</v>
      </c>
    </row>
    <row r="197" spans="1:46" x14ac:dyDescent="0.25">
      <c r="A197" s="22">
        <v>124</v>
      </c>
      <c r="C197" s="22" t="str">
        <f>List1[[#This Row],[Afkorting]]</f>
        <v>ROU</v>
      </c>
      <c r="D197" s="22" t="s">
        <v>2117</v>
      </c>
      <c r="E197" s="22" t="s">
        <v>2116</v>
      </c>
      <c r="F197" s="22" t="s">
        <v>2115</v>
      </c>
      <c r="G197" s="22" t="s">
        <v>2118</v>
      </c>
      <c r="I197" s="22" t="s">
        <v>2120</v>
      </c>
      <c r="L197" s="22">
        <v>77</v>
      </c>
      <c r="M197" s="22" t="s">
        <v>3326</v>
      </c>
      <c r="Q197" s="22" t="e">
        <v>#N/A</v>
      </c>
      <c r="R197" s="22" t="e">
        <v>#REF!</v>
      </c>
      <c r="W197" s="22" t="s">
        <v>3052</v>
      </c>
      <c r="AK197" s="26" t="s">
        <v>2117</v>
      </c>
      <c r="AL197" s="32">
        <v>124</v>
      </c>
      <c r="AM197" s="27" t="b">
        <v>1</v>
      </c>
      <c r="AN197" s="33" t="s">
        <v>2117</v>
      </c>
      <c r="AO197" s="27" t="b">
        <v>0</v>
      </c>
      <c r="AP197" s="47" t="e">
        <v>#N/A</v>
      </c>
      <c r="AQ197" s="33" t="e">
        <v>#N/A</v>
      </c>
      <c r="AR197" s="33">
        <v>0</v>
      </c>
      <c r="AS197" s="47"/>
      <c r="AT197" s="47" t="b">
        <f>OR(List1[[#This Row],[fragile2]]=1,List1[[#This Row],[Fragile]]="J")</f>
        <v>0</v>
      </c>
    </row>
    <row r="198" spans="1:46" x14ac:dyDescent="0.25">
      <c r="A198" s="22">
        <v>145</v>
      </c>
      <c r="C198" s="22" t="str">
        <f>List1[[#This Row],[Afkorting]]</f>
        <v>RUS</v>
      </c>
      <c r="D198" s="22" t="s">
        <v>2758</v>
      </c>
      <c r="E198" s="22" t="s">
        <v>2757</v>
      </c>
      <c r="F198" s="22" t="s">
        <v>2756</v>
      </c>
      <c r="G198" s="22" t="s">
        <v>2759</v>
      </c>
      <c r="L198" s="22">
        <v>87</v>
      </c>
      <c r="M198" s="22" t="s">
        <v>2759</v>
      </c>
      <c r="Q198" s="22" t="e">
        <v>#N/A</v>
      </c>
      <c r="R198" s="22" t="e">
        <v>#REF!</v>
      </c>
      <c r="W198" s="22" t="s">
        <v>3052</v>
      </c>
      <c r="AK198" s="26" t="s">
        <v>2758</v>
      </c>
      <c r="AL198" s="32">
        <v>145</v>
      </c>
      <c r="AM198" s="27" t="b">
        <v>1</v>
      </c>
      <c r="AN198" s="33" t="s">
        <v>2758</v>
      </c>
      <c r="AO198" s="27" t="b">
        <v>1</v>
      </c>
      <c r="AP198" s="47" t="s">
        <v>3050</v>
      </c>
      <c r="AQ198" s="47" t="b">
        <v>0</v>
      </c>
      <c r="AR198" s="33">
        <v>0</v>
      </c>
      <c r="AS198" s="47">
        <v>0</v>
      </c>
      <c r="AT198" s="47" t="b">
        <f>OR(List1[[#This Row],[fragile2]]=1,List1[[#This Row],[Fragile]]="J")</f>
        <v>0</v>
      </c>
    </row>
    <row r="199" spans="1:46" x14ac:dyDescent="0.25">
      <c r="A199" s="22">
        <v>327</v>
      </c>
      <c r="B199" s="22">
        <v>266</v>
      </c>
      <c r="C199" s="22" t="str">
        <f>List1[[#This Row],[Afkorting]]</f>
        <v>RWA</v>
      </c>
      <c r="D199" s="22" t="s">
        <v>93</v>
      </c>
      <c r="E199" s="22" t="s">
        <v>93</v>
      </c>
      <c r="F199" s="22" t="s">
        <v>93</v>
      </c>
      <c r="G199" s="22" t="s">
        <v>1947</v>
      </c>
      <c r="I199" s="22" t="s">
        <v>1949</v>
      </c>
      <c r="J199" s="22" t="s">
        <v>93</v>
      </c>
      <c r="K199" s="23">
        <v>289</v>
      </c>
      <c r="L199" s="22">
        <v>266</v>
      </c>
      <c r="M199" s="22" t="s">
        <v>1947</v>
      </c>
      <c r="N199" s="22" t="s">
        <v>3081</v>
      </c>
      <c r="O199" s="22" t="s">
        <v>2577</v>
      </c>
      <c r="P199" s="22" t="s">
        <v>3052</v>
      </c>
      <c r="Q199" s="22" t="s">
        <v>1947</v>
      </c>
      <c r="R199" s="22" t="e">
        <v>#REF!</v>
      </c>
      <c r="S199" s="22" t="s">
        <v>3052</v>
      </c>
      <c r="T199" s="22" t="s">
        <v>1913</v>
      </c>
      <c r="U199" s="22" t="s">
        <v>3052</v>
      </c>
      <c r="V199" s="25" t="s">
        <v>3052</v>
      </c>
      <c r="W199" s="25" t="s">
        <v>3052</v>
      </c>
      <c r="X199" s="22" t="s">
        <v>3052</v>
      </c>
      <c r="Y199" s="22" t="s">
        <v>3052</v>
      </c>
      <c r="Z199" s="22" t="s">
        <v>3052</v>
      </c>
      <c r="AA199" s="22" t="s">
        <v>1913</v>
      </c>
      <c r="AB199" s="22" t="s">
        <v>1913</v>
      </c>
      <c r="AC199" s="22" t="s">
        <v>3052</v>
      </c>
      <c r="AD199" s="22" t="s">
        <v>1913</v>
      </c>
      <c r="AE199" s="22" t="s">
        <v>3052</v>
      </c>
      <c r="AF199" s="22" t="s">
        <v>1913</v>
      </c>
      <c r="AG199" s="22" t="s">
        <v>1913</v>
      </c>
      <c r="AH199" s="22" t="s">
        <v>1913</v>
      </c>
      <c r="AI199" s="22" t="s">
        <v>1913</v>
      </c>
      <c r="AJ199" s="22">
        <v>160</v>
      </c>
      <c r="AK199" s="26" t="s">
        <v>93</v>
      </c>
      <c r="AL199" s="27">
        <v>327</v>
      </c>
      <c r="AM199" s="27" t="b">
        <v>1</v>
      </c>
      <c r="AN199" s="27" t="s">
        <v>93</v>
      </c>
      <c r="AO199" s="27" t="b">
        <v>1</v>
      </c>
      <c r="AP199" s="47" t="s">
        <v>3401</v>
      </c>
      <c r="AQ199" s="47" t="b">
        <v>0</v>
      </c>
      <c r="AR199" s="33" t="s">
        <v>2577</v>
      </c>
      <c r="AS199" s="47">
        <v>0</v>
      </c>
      <c r="AT199" s="47" t="b">
        <f>OR(List1[[#This Row],[fragile2]]=1,List1[[#This Row],[Fragile]]="J")</f>
        <v>1</v>
      </c>
    </row>
    <row r="200" spans="1:46" x14ac:dyDescent="0.25">
      <c r="A200" s="27">
        <v>932</v>
      </c>
      <c r="B200" s="27">
        <v>289</v>
      </c>
      <c r="C200" s="27" t="str">
        <f>List1[[#This Row],[Afkorting]]</f>
        <v>SAD</v>
      </c>
      <c r="D200" s="27" t="s">
        <v>3131</v>
      </c>
      <c r="E200" s="22" t="s">
        <v>3132</v>
      </c>
      <c r="F200" s="22" t="s">
        <v>3133</v>
      </c>
      <c r="G200" s="27" t="s">
        <v>3134</v>
      </c>
      <c r="H200" s="27"/>
      <c r="K200" s="22">
        <v>289</v>
      </c>
      <c r="L200" s="27">
        <v>289</v>
      </c>
      <c r="M200" s="27" t="s">
        <v>3123</v>
      </c>
      <c r="N200" s="27" t="s">
        <v>3081</v>
      </c>
      <c r="O200" s="22" t="s">
        <v>3055</v>
      </c>
      <c r="P200" s="27" t="s">
        <v>1913</v>
      </c>
      <c r="Q200" s="27"/>
      <c r="R200" s="27" t="e">
        <v>#REF!</v>
      </c>
      <c r="S200" s="27" t="s">
        <v>3052</v>
      </c>
      <c r="T200" s="27" t="s">
        <v>1913</v>
      </c>
      <c r="U200" s="27" t="s">
        <v>1913</v>
      </c>
      <c r="V200" s="25" t="s">
        <v>1913</v>
      </c>
      <c r="W200" s="25" t="s">
        <v>3052</v>
      </c>
      <c r="X200" s="27" t="s">
        <v>1913</v>
      </c>
      <c r="Y200" s="27" t="s">
        <v>3052</v>
      </c>
      <c r="Z200" s="27" t="s">
        <v>1913</v>
      </c>
      <c r="AA200" s="22" t="s">
        <v>1913</v>
      </c>
      <c r="AB200" s="22" t="s">
        <v>1913</v>
      </c>
      <c r="AC200" s="27" t="s">
        <v>3052</v>
      </c>
      <c r="AD200" s="27" t="s">
        <v>1913</v>
      </c>
      <c r="AE200" s="27" t="s">
        <v>3052</v>
      </c>
      <c r="AF200" s="27" t="s">
        <v>1913</v>
      </c>
      <c r="AG200" s="27" t="s">
        <v>1913</v>
      </c>
      <c r="AH200" s="27" t="s">
        <v>1913</v>
      </c>
      <c r="AI200" s="27" t="s">
        <v>1913</v>
      </c>
      <c r="AJ200" s="27">
        <v>176</v>
      </c>
      <c r="AK200" s="26" t="s">
        <v>3131</v>
      </c>
      <c r="AL200" s="27">
        <v>932</v>
      </c>
      <c r="AM200" s="27" t="b">
        <v>1</v>
      </c>
      <c r="AN200" s="27" t="s">
        <v>3131</v>
      </c>
      <c r="AO200" s="27" t="b">
        <v>0</v>
      </c>
      <c r="AP200" s="47" t="e">
        <v>#N/A</v>
      </c>
      <c r="AQ200" s="33" t="e">
        <v>#N/A</v>
      </c>
      <c r="AR200" s="33" t="s">
        <v>3055</v>
      </c>
      <c r="AS200" s="47"/>
      <c r="AT200" s="47" t="b">
        <f>OR(List1[[#This Row],[fragile2]]=1,List1[[#This Row],[Fragile]]="J")</f>
        <v>0</v>
      </c>
    </row>
    <row r="201" spans="1:46" x14ac:dyDescent="0.25">
      <c r="A201" s="22">
        <v>389</v>
      </c>
      <c r="B201" s="22">
        <v>276</v>
      </c>
      <c r="C201" s="22" t="str">
        <f>List1[[#This Row],[Afkorting]]</f>
        <v>HEL</v>
      </c>
      <c r="D201" s="22" t="s">
        <v>2825</v>
      </c>
      <c r="E201" s="22" t="s">
        <v>2824</v>
      </c>
      <c r="F201" s="22" t="s">
        <v>2823</v>
      </c>
      <c r="G201" s="22" t="s">
        <v>3110</v>
      </c>
      <c r="I201" s="22" t="s">
        <v>2828</v>
      </c>
      <c r="K201" s="23">
        <v>289</v>
      </c>
      <c r="L201" s="22">
        <v>276</v>
      </c>
      <c r="M201" s="22" t="s">
        <v>2826</v>
      </c>
      <c r="N201" s="22" t="s">
        <v>3081</v>
      </c>
      <c r="O201" s="22" t="s">
        <v>3050</v>
      </c>
      <c r="P201" s="22" t="s">
        <v>1913</v>
      </c>
      <c r="R201" s="22" t="e">
        <v>#REF!</v>
      </c>
      <c r="S201" s="22" t="s">
        <v>1913</v>
      </c>
      <c r="T201" s="22" t="s">
        <v>1913</v>
      </c>
      <c r="U201" s="22" t="s">
        <v>1913</v>
      </c>
      <c r="V201" s="25" t="s">
        <v>1913</v>
      </c>
      <c r="W201" s="25" t="s">
        <v>3052</v>
      </c>
      <c r="X201" s="22" t="s">
        <v>1913</v>
      </c>
      <c r="Y201" s="22" t="s">
        <v>3052</v>
      </c>
      <c r="Z201" s="22" t="s">
        <v>1913</v>
      </c>
      <c r="AA201" s="22" t="s">
        <v>1913</v>
      </c>
      <c r="AB201" s="22" t="s">
        <v>1913</v>
      </c>
      <c r="AC201" s="22" t="s">
        <v>3052</v>
      </c>
      <c r="AD201" s="22" t="s">
        <v>1913</v>
      </c>
      <c r="AE201" s="22" t="s">
        <v>3052</v>
      </c>
      <c r="AF201" s="22" t="s">
        <v>1913</v>
      </c>
      <c r="AG201" s="22" t="s">
        <v>1913</v>
      </c>
      <c r="AH201" s="22" t="s">
        <v>1913</v>
      </c>
      <c r="AI201" s="22" t="s">
        <v>1913</v>
      </c>
      <c r="AJ201" s="22">
        <v>161</v>
      </c>
      <c r="AK201" s="26" t="s">
        <v>2825</v>
      </c>
      <c r="AL201" s="27">
        <v>389</v>
      </c>
      <c r="AM201" s="27" t="b">
        <v>1</v>
      </c>
      <c r="AN201" s="27" t="s">
        <v>2825</v>
      </c>
      <c r="AO201" s="27" t="b">
        <v>0</v>
      </c>
      <c r="AP201" s="47" t="e">
        <v>#N/A</v>
      </c>
      <c r="AQ201" s="33" t="e">
        <v>#N/A</v>
      </c>
      <c r="AR201" s="33" t="s">
        <v>3050</v>
      </c>
      <c r="AS201" s="47"/>
      <c r="AT201" s="47" t="b">
        <f>OR(List1[[#This Row],[fragile2]]=1,List1[[#This Row],[Fragile]]="J")</f>
        <v>0</v>
      </c>
    </row>
    <row r="202" spans="1:46" x14ac:dyDescent="0.25">
      <c r="A202" s="22">
        <v>431</v>
      </c>
      <c r="B202" s="22">
        <v>382</v>
      </c>
      <c r="C202" s="22" t="str">
        <f>List1[[#This Row],[Afkorting]]</f>
        <v>SKN</v>
      </c>
      <c r="D202" s="22" t="s">
        <v>2753</v>
      </c>
      <c r="E202" s="22" t="s">
        <v>2752</v>
      </c>
      <c r="F202" s="22" t="s">
        <v>2751</v>
      </c>
      <c r="G202" s="22" t="s">
        <v>3165</v>
      </c>
      <c r="I202" s="22" t="s">
        <v>3166</v>
      </c>
      <c r="K202" s="23">
        <v>498</v>
      </c>
      <c r="L202" s="22">
        <v>382</v>
      </c>
      <c r="M202" s="22" t="s">
        <v>2754</v>
      </c>
      <c r="N202" s="22" t="s">
        <v>3147</v>
      </c>
      <c r="O202" s="22" t="s">
        <v>3402</v>
      </c>
      <c r="P202" s="22" t="s">
        <v>1913</v>
      </c>
      <c r="R202" s="22" t="e">
        <v>#REF!</v>
      </c>
      <c r="S202" s="22" t="s">
        <v>1913</v>
      </c>
      <c r="T202" s="22" t="s">
        <v>3052</v>
      </c>
      <c r="U202" s="22" t="s">
        <v>1913</v>
      </c>
      <c r="V202" s="25" t="s">
        <v>1913</v>
      </c>
      <c r="W202" s="25" t="s">
        <v>3052</v>
      </c>
      <c r="X202" s="22" t="s">
        <v>3052</v>
      </c>
      <c r="Y202" s="22" t="s">
        <v>3052</v>
      </c>
      <c r="Z202" s="22" t="s">
        <v>1913</v>
      </c>
      <c r="AA202" s="22" t="s">
        <v>1913</v>
      </c>
      <c r="AB202" s="22" t="s">
        <v>1913</v>
      </c>
      <c r="AC202" s="22" t="s">
        <v>1913</v>
      </c>
      <c r="AD202" s="22" t="s">
        <v>1913</v>
      </c>
      <c r="AE202" s="22" t="s">
        <v>1913</v>
      </c>
      <c r="AF202" s="22" t="s">
        <v>3052</v>
      </c>
      <c r="AG202" s="22" t="s">
        <v>1913</v>
      </c>
      <c r="AH202" s="22" t="s">
        <v>1913</v>
      </c>
      <c r="AI202" s="22" t="s">
        <v>1913</v>
      </c>
      <c r="AJ202" s="22">
        <v>200</v>
      </c>
      <c r="AK202" s="26" t="s">
        <v>2753</v>
      </c>
      <c r="AL202" s="27">
        <v>431</v>
      </c>
      <c r="AM202" s="27" t="b">
        <v>1</v>
      </c>
      <c r="AN202" s="27" t="s">
        <v>2753</v>
      </c>
      <c r="AO202" s="27" t="b">
        <v>0</v>
      </c>
      <c r="AP202" s="47" t="s">
        <v>3402</v>
      </c>
      <c r="AQ202" s="47" t="b">
        <v>1</v>
      </c>
      <c r="AR202" s="33" t="s">
        <v>3050</v>
      </c>
      <c r="AS202" s="47">
        <v>0</v>
      </c>
      <c r="AT202" s="47" t="b">
        <f>OR(List1[[#This Row],[fragile2]]=1,List1[[#This Row],[Fragile]]="J")</f>
        <v>0</v>
      </c>
    </row>
    <row r="203" spans="1:46" x14ac:dyDescent="0.25">
      <c r="A203" s="22">
        <v>428</v>
      </c>
      <c r="B203" s="22">
        <v>383</v>
      </c>
      <c r="C203" s="22" t="str">
        <f>List1[[#This Row],[Afkorting]]</f>
        <v>SLU</v>
      </c>
      <c r="D203" s="22" t="s">
        <v>2394</v>
      </c>
      <c r="E203" s="22" t="s">
        <v>2393</v>
      </c>
      <c r="F203" s="22" t="s">
        <v>2392</v>
      </c>
      <c r="G203" s="22" t="s">
        <v>3167</v>
      </c>
      <c r="I203" s="22" t="s">
        <v>2397</v>
      </c>
      <c r="K203" s="23">
        <v>498</v>
      </c>
      <c r="L203" s="22">
        <v>383</v>
      </c>
      <c r="M203" s="22" t="s">
        <v>2395</v>
      </c>
      <c r="N203" s="22" t="s">
        <v>3147</v>
      </c>
      <c r="O203" s="22" t="s">
        <v>3050</v>
      </c>
      <c r="P203" s="22" t="s">
        <v>1913</v>
      </c>
      <c r="R203" s="22" t="e">
        <v>#REF!</v>
      </c>
      <c r="S203" s="22" t="s">
        <v>1913</v>
      </c>
      <c r="T203" s="22" t="s">
        <v>3052</v>
      </c>
      <c r="U203" s="22" t="s">
        <v>1913</v>
      </c>
      <c r="V203" s="25" t="s">
        <v>1913</v>
      </c>
      <c r="W203" s="25" t="s">
        <v>3052</v>
      </c>
      <c r="X203" s="22" t="s">
        <v>3052</v>
      </c>
      <c r="Y203" s="22" t="s">
        <v>3052</v>
      </c>
      <c r="Z203" s="22" t="s">
        <v>1913</v>
      </c>
      <c r="AA203" s="22" t="s">
        <v>1913</v>
      </c>
      <c r="AB203" s="22" t="s">
        <v>1913</v>
      </c>
      <c r="AC203" s="22" t="s">
        <v>1913</v>
      </c>
      <c r="AD203" s="22" t="s">
        <v>1913</v>
      </c>
      <c r="AE203" s="22" t="s">
        <v>1913</v>
      </c>
      <c r="AF203" s="22" t="s">
        <v>3052</v>
      </c>
      <c r="AG203" s="22" t="s">
        <v>1913</v>
      </c>
      <c r="AH203" s="22" t="s">
        <v>1913</v>
      </c>
      <c r="AI203" s="22" t="s">
        <v>1913</v>
      </c>
      <c r="AJ203" s="22">
        <v>201</v>
      </c>
      <c r="AK203" s="26" t="s">
        <v>2394</v>
      </c>
      <c r="AL203" s="27">
        <v>428</v>
      </c>
      <c r="AM203" s="27" t="b">
        <v>1</v>
      </c>
      <c r="AN203" s="27" t="s">
        <v>2394</v>
      </c>
      <c r="AO203" s="27" t="b">
        <v>0</v>
      </c>
      <c r="AP203" s="47" t="s">
        <v>3050</v>
      </c>
      <c r="AQ203" s="47" t="b">
        <v>1</v>
      </c>
      <c r="AR203" s="33" t="s">
        <v>3050</v>
      </c>
      <c r="AS203" s="47">
        <v>0</v>
      </c>
      <c r="AT203" s="47" t="b">
        <f>OR(List1[[#This Row],[fragile2]]=1,List1[[#This Row],[Fragile]]="J")</f>
        <v>0</v>
      </c>
    </row>
    <row r="204" spans="1:46" x14ac:dyDescent="0.25">
      <c r="A204" s="22">
        <v>495</v>
      </c>
      <c r="C204" s="22" t="str">
        <f>List1[[#This Row],[Afkorting]]</f>
        <v>SPM</v>
      </c>
      <c r="D204" s="22" t="s">
        <v>2406</v>
      </c>
      <c r="E204" s="22" t="s">
        <v>2406</v>
      </c>
      <c r="F204" s="22" t="s">
        <v>2405</v>
      </c>
      <c r="G204" s="22" t="s">
        <v>2407</v>
      </c>
      <c r="M204" s="22" t="s">
        <v>2407</v>
      </c>
      <c r="Q204" s="22" t="e">
        <v>#N/A</v>
      </c>
      <c r="R204" s="22" t="e">
        <v>#REF!</v>
      </c>
      <c r="W204" s="22" t="s">
        <v>3052</v>
      </c>
      <c r="AK204" s="26" t="s">
        <v>2406</v>
      </c>
      <c r="AL204" s="32">
        <v>495</v>
      </c>
      <c r="AM204" s="27" t="b">
        <v>1</v>
      </c>
      <c r="AN204" s="33" t="s">
        <v>2406</v>
      </c>
      <c r="AO204" s="27" t="b">
        <v>1</v>
      </c>
      <c r="AP204" s="47" t="e">
        <v>#N/A</v>
      </c>
      <c r="AQ204" s="33" t="e">
        <v>#N/A</v>
      </c>
      <c r="AR204" s="33">
        <v>0</v>
      </c>
      <c r="AS204" s="47"/>
      <c r="AT204" s="47" t="b">
        <f>OR(List1[[#This Row],[fragile2]]=1,List1[[#This Row],[Fragile]]="J")</f>
        <v>0</v>
      </c>
    </row>
    <row r="205" spans="1:46" x14ac:dyDescent="0.25">
      <c r="A205" s="22">
        <v>429</v>
      </c>
      <c r="B205" s="22">
        <v>384</v>
      </c>
      <c r="C205" s="22" t="str">
        <f>List1[[#This Row],[Afkorting]]</f>
        <v>SVI</v>
      </c>
      <c r="D205" s="22" t="s">
        <v>2399</v>
      </c>
      <c r="E205" s="22" t="s">
        <v>2399</v>
      </c>
      <c r="F205" s="22" t="s">
        <v>2398</v>
      </c>
      <c r="G205" s="22" t="s">
        <v>3168</v>
      </c>
      <c r="I205" s="22" t="s">
        <v>2400</v>
      </c>
      <c r="K205" s="23">
        <v>498</v>
      </c>
      <c r="L205" s="22">
        <v>384</v>
      </c>
      <c r="M205" s="22" t="s">
        <v>2321</v>
      </c>
      <c r="N205" s="22" t="s">
        <v>3147</v>
      </c>
      <c r="O205" s="22" t="s">
        <v>3050</v>
      </c>
      <c r="P205" s="22" t="s">
        <v>1913</v>
      </c>
      <c r="R205" s="22" t="e">
        <v>#REF!</v>
      </c>
      <c r="S205" s="22" t="s">
        <v>1913</v>
      </c>
      <c r="T205" s="22" t="s">
        <v>3052</v>
      </c>
      <c r="U205" s="22" t="s">
        <v>1913</v>
      </c>
      <c r="V205" s="25" t="s">
        <v>1913</v>
      </c>
      <c r="W205" s="25" t="s">
        <v>3052</v>
      </c>
      <c r="X205" s="22" t="s">
        <v>3052</v>
      </c>
      <c r="Y205" s="22" t="s">
        <v>3052</v>
      </c>
      <c r="Z205" s="22" t="s">
        <v>1913</v>
      </c>
      <c r="AA205" s="22" t="s">
        <v>1913</v>
      </c>
      <c r="AB205" s="22" t="s">
        <v>1913</v>
      </c>
      <c r="AC205" s="22" t="s">
        <v>1913</v>
      </c>
      <c r="AD205" s="22" t="s">
        <v>1913</v>
      </c>
      <c r="AE205" s="22" t="s">
        <v>1913</v>
      </c>
      <c r="AF205" s="22" t="s">
        <v>3052</v>
      </c>
      <c r="AG205" s="22" t="s">
        <v>1913</v>
      </c>
      <c r="AH205" s="22" t="s">
        <v>1913</v>
      </c>
      <c r="AI205" s="22" t="s">
        <v>1913</v>
      </c>
      <c r="AJ205" s="22">
        <v>202</v>
      </c>
      <c r="AK205" s="26" t="s">
        <v>2399</v>
      </c>
      <c r="AL205" s="27">
        <v>429</v>
      </c>
      <c r="AM205" s="27" t="b">
        <v>1</v>
      </c>
      <c r="AN205" s="27" t="s">
        <v>2399</v>
      </c>
      <c r="AO205" s="27" t="b">
        <v>0</v>
      </c>
      <c r="AP205" s="47" t="s">
        <v>3050</v>
      </c>
      <c r="AQ205" s="47" t="b">
        <v>1</v>
      </c>
      <c r="AR205" s="33" t="s">
        <v>3050</v>
      </c>
      <c r="AS205" s="47">
        <v>0</v>
      </c>
      <c r="AT205" s="47" t="b">
        <f>OR(List1[[#This Row],[fragile2]]=1,List1[[#This Row],[Fragile]]="J")</f>
        <v>0</v>
      </c>
    </row>
    <row r="206" spans="1:46" x14ac:dyDescent="0.25">
      <c r="A206" s="22">
        <v>694</v>
      </c>
      <c r="C206" s="22" t="str">
        <f>List1[[#This Row],[Afkorting]]</f>
        <v>SVI</v>
      </c>
      <c r="D206" s="22" t="s">
        <v>2398</v>
      </c>
      <c r="E206" s="22" t="s">
        <v>2398</v>
      </c>
      <c r="F206" s="22" t="s">
        <v>2398</v>
      </c>
      <c r="G206" s="22" t="s">
        <v>3168</v>
      </c>
      <c r="L206" s="22">
        <v>384</v>
      </c>
      <c r="M206" s="22" t="s">
        <v>2321</v>
      </c>
      <c r="Q206" s="22" t="e">
        <v>#N/A</v>
      </c>
      <c r="R206" s="22" t="e">
        <v>#REF!</v>
      </c>
      <c r="W206" s="22" t="s">
        <v>3052</v>
      </c>
      <c r="AK206" s="26" t="s">
        <v>2398</v>
      </c>
      <c r="AL206" s="32">
        <v>694</v>
      </c>
      <c r="AM206" s="27" t="b">
        <v>1</v>
      </c>
      <c r="AN206" s="33" t="s">
        <v>2398</v>
      </c>
      <c r="AO206" s="27" t="b">
        <v>0</v>
      </c>
      <c r="AP206" s="47" t="s">
        <v>3050</v>
      </c>
      <c r="AQ206" s="47" t="b">
        <v>0</v>
      </c>
      <c r="AR206" s="33">
        <v>0</v>
      </c>
      <c r="AS206" s="47">
        <v>0</v>
      </c>
      <c r="AT206" s="47" t="b">
        <f>OR(List1[[#This Row],[fragile2]]=1,List1[[#This Row],[Fragile]]="J")</f>
        <v>0</v>
      </c>
    </row>
    <row r="207" spans="1:46" x14ac:dyDescent="0.25">
      <c r="A207" s="22">
        <v>690</v>
      </c>
      <c r="C207" s="22" t="str">
        <f>List1[[#This Row],[Afkorting]]</f>
        <v>SOA</v>
      </c>
      <c r="D207" s="22" t="s">
        <v>2838</v>
      </c>
      <c r="E207" s="22" t="s">
        <v>2837</v>
      </c>
      <c r="F207" s="22" t="s">
        <v>2836</v>
      </c>
      <c r="G207" s="22" t="s">
        <v>3295</v>
      </c>
      <c r="M207" s="22" t="s">
        <v>247</v>
      </c>
      <c r="P207" s="22" t="s">
        <v>1913</v>
      </c>
      <c r="Q207" s="22" t="e">
        <v>#N/A</v>
      </c>
      <c r="R207" s="22" t="e">
        <v>#REF!</v>
      </c>
      <c r="S207" s="22" t="s">
        <v>1913</v>
      </c>
      <c r="T207" s="22" t="s">
        <v>3052</v>
      </c>
      <c r="U207" s="22" t="s">
        <v>1913</v>
      </c>
      <c r="V207" s="22" t="s">
        <v>1913</v>
      </c>
      <c r="W207" s="22" t="s">
        <v>3052</v>
      </c>
      <c r="X207" s="22" t="s">
        <v>1913</v>
      </c>
      <c r="Y207" s="22" t="s">
        <v>1913</v>
      </c>
      <c r="Z207" s="22" t="s">
        <v>1913</v>
      </c>
      <c r="AA207" s="22" t="s">
        <v>1913</v>
      </c>
      <c r="AB207" s="22" t="s">
        <v>1913</v>
      </c>
      <c r="AC207" s="22" t="s">
        <v>1913</v>
      </c>
      <c r="AD207" s="22" t="s">
        <v>1913</v>
      </c>
      <c r="AE207" s="22" t="s">
        <v>1913</v>
      </c>
      <c r="AF207" s="22" t="s">
        <v>1913</v>
      </c>
      <c r="AG207" s="22" t="s">
        <v>1913</v>
      </c>
      <c r="AH207" s="22" t="s">
        <v>1913</v>
      </c>
      <c r="AI207" s="22" t="s">
        <v>1913</v>
      </c>
      <c r="AK207" s="26" t="s">
        <v>2838</v>
      </c>
      <c r="AL207" s="27">
        <v>690</v>
      </c>
      <c r="AM207" s="27" t="b">
        <v>1</v>
      </c>
      <c r="AN207" s="27" t="s">
        <v>2838</v>
      </c>
      <c r="AO207" s="27" t="b">
        <v>0</v>
      </c>
      <c r="AP207" s="47" t="e">
        <v>#N/A</v>
      </c>
      <c r="AQ207" s="33" t="e">
        <v>#N/A</v>
      </c>
      <c r="AR207" s="33">
        <v>0</v>
      </c>
      <c r="AS207" s="47"/>
      <c r="AT207" s="47" t="b">
        <f>OR(List1[[#This Row],[fragile2]]=1,List1[[#This Row],[Fragile]]="J")</f>
        <v>0</v>
      </c>
    </row>
    <row r="208" spans="1:46" x14ac:dyDescent="0.25">
      <c r="A208" s="22">
        <v>614</v>
      </c>
      <c r="B208" s="22">
        <v>880</v>
      </c>
      <c r="C208" s="22" t="str">
        <f>List1[[#This Row],[Afkorting]]</f>
        <v>SAM</v>
      </c>
      <c r="D208" s="22" t="s">
        <v>2858</v>
      </c>
      <c r="E208" s="22" t="s">
        <v>2857</v>
      </c>
      <c r="F208" s="22" t="s">
        <v>2856</v>
      </c>
      <c r="G208" s="22" t="s">
        <v>3252</v>
      </c>
      <c r="I208" s="22" t="s">
        <v>2860</v>
      </c>
      <c r="K208" s="23">
        <v>889</v>
      </c>
      <c r="L208" s="22">
        <v>880</v>
      </c>
      <c r="M208" s="22" t="s">
        <v>247</v>
      </c>
      <c r="N208" s="22" t="s">
        <v>3243</v>
      </c>
      <c r="O208" s="22" t="s">
        <v>2577</v>
      </c>
      <c r="P208" s="22" t="s">
        <v>1913</v>
      </c>
      <c r="R208" s="22" t="e">
        <v>#REF!</v>
      </c>
      <c r="S208" s="22" t="s">
        <v>3052</v>
      </c>
      <c r="T208" s="22" t="s">
        <v>3052</v>
      </c>
      <c r="U208" s="22" t="s">
        <v>1913</v>
      </c>
      <c r="V208" s="25" t="s">
        <v>1913</v>
      </c>
      <c r="W208" s="25" t="s">
        <v>3052</v>
      </c>
      <c r="X208" s="22" t="s">
        <v>3052</v>
      </c>
      <c r="Y208" s="22" t="s">
        <v>3052</v>
      </c>
      <c r="Z208" s="22" t="s">
        <v>1913</v>
      </c>
      <c r="AA208" s="22" t="s">
        <v>1913</v>
      </c>
      <c r="AB208" s="22" t="s">
        <v>1913</v>
      </c>
      <c r="AC208" s="22" t="s">
        <v>1913</v>
      </c>
      <c r="AD208" s="22" t="s">
        <v>1913</v>
      </c>
      <c r="AE208" s="22" t="s">
        <v>1913</v>
      </c>
      <c r="AF208" s="22" t="s">
        <v>1913</v>
      </c>
      <c r="AG208" s="22" t="s">
        <v>1913</v>
      </c>
      <c r="AH208" s="22" t="s">
        <v>3052</v>
      </c>
      <c r="AI208" s="22" t="s">
        <v>1913</v>
      </c>
      <c r="AJ208" s="22">
        <v>288</v>
      </c>
      <c r="AK208" s="26" t="s">
        <v>2858</v>
      </c>
      <c r="AL208" s="27">
        <v>614</v>
      </c>
      <c r="AM208" s="27" t="b">
        <v>1</v>
      </c>
      <c r="AN208" s="27" t="s">
        <v>2858</v>
      </c>
      <c r="AO208" s="27" t="b">
        <v>0</v>
      </c>
      <c r="AP208" s="47" t="s">
        <v>3050</v>
      </c>
      <c r="AQ208" s="47" t="b">
        <v>0</v>
      </c>
      <c r="AR208" s="33" t="s">
        <v>2577</v>
      </c>
      <c r="AS208" s="47">
        <v>0</v>
      </c>
      <c r="AT208" s="47" t="b">
        <f>OR(List1[[#This Row],[fragile2]]=1,List1[[#This Row],[Fragile]]="J")</f>
        <v>0</v>
      </c>
    </row>
    <row r="209" spans="1:46" x14ac:dyDescent="0.25">
      <c r="A209" s="22">
        <v>125</v>
      </c>
      <c r="C209" s="22" t="str">
        <f>List1[[#This Row],[Afkorting]]</f>
        <v>SMA</v>
      </c>
      <c r="D209" s="22" t="s">
        <v>2121</v>
      </c>
      <c r="E209" s="22" t="s">
        <v>2122</v>
      </c>
      <c r="F209" s="22" t="s">
        <v>2121</v>
      </c>
      <c r="G209" s="22" t="s">
        <v>3327</v>
      </c>
      <c r="I209" s="22" t="s">
        <v>2124</v>
      </c>
      <c r="M209" s="22" t="s">
        <v>2123</v>
      </c>
      <c r="Q209" s="22" t="e">
        <v>#N/A</v>
      </c>
      <c r="R209" s="22" t="e">
        <v>#REF!</v>
      </c>
      <c r="W209" s="22" t="s">
        <v>3052</v>
      </c>
      <c r="AK209" s="26" t="s">
        <v>2121</v>
      </c>
      <c r="AL209" s="32">
        <v>125</v>
      </c>
      <c r="AM209" s="27" t="b">
        <v>1</v>
      </c>
      <c r="AN209" s="33" t="s">
        <v>2121</v>
      </c>
      <c r="AO209" s="27" t="b">
        <v>0</v>
      </c>
      <c r="AP209" s="47" t="s">
        <v>3402</v>
      </c>
      <c r="AQ209" s="47" t="b">
        <v>0</v>
      </c>
      <c r="AR209" s="33">
        <v>0</v>
      </c>
      <c r="AS209" s="47">
        <v>0</v>
      </c>
      <c r="AT209" s="47" t="b">
        <f>OR(List1[[#This Row],[fragile2]]=1,List1[[#This Row],[Fragile]]="J")</f>
        <v>0</v>
      </c>
    </row>
    <row r="210" spans="1:46" x14ac:dyDescent="0.25">
      <c r="A210" s="22">
        <v>346</v>
      </c>
      <c r="B210" s="22">
        <v>268</v>
      </c>
      <c r="C210" s="22" t="str">
        <f>List1[[#This Row],[Afkorting]]</f>
        <v>SAO</v>
      </c>
      <c r="D210" s="22" t="s">
        <v>2325</v>
      </c>
      <c r="E210" s="22" t="s">
        <v>2324</v>
      </c>
      <c r="F210" s="22" t="s">
        <v>2323</v>
      </c>
      <c r="G210" s="22" t="s">
        <v>3106</v>
      </c>
      <c r="I210" s="22" t="s">
        <v>2328</v>
      </c>
      <c r="K210" s="23">
        <v>289</v>
      </c>
      <c r="L210" s="22">
        <v>268</v>
      </c>
      <c r="M210" s="22" t="s">
        <v>2326</v>
      </c>
      <c r="N210" s="22" t="s">
        <v>3081</v>
      </c>
      <c r="O210" s="22" t="s">
        <v>2577</v>
      </c>
      <c r="P210" s="22" t="s">
        <v>1913</v>
      </c>
      <c r="R210" s="22" t="e">
        <v>#REF!</v>
      </c>
      <c r="S210" s="22" t="s">
        <v>3052</v>
      </c>
      <c r="T210" s="22" t="s">
        <v>3052</v>
      </c>
      <c r="U210" s="22" t="s">
        <v>1913</v>
      </c>
      <c r="V210" s="25" t="s">
        <v>1913</v>
      </c>
      <c r="W210" s="25" t="s">
        <v>3052</v>
      </c>
      <c r="X210" s="22" t="s">
        <v>3052</v>
      </c>
      <c r="Y210" s="22" t="s">
        <v>3052</v>
      </c>
      <c r="Z210" s="22" t="s">
        <v>3052</v>
      </c>
      <c r="AA210" s="22" t="s">
        <v>1913</v>
      </c>
      <c r="AB210" s="22" t="s">
        <v>1913</v>
      </c>
      <c r="AC210" s="22" t="s">
        <v>3052</v>
      </c>
      <c r="AD210" s="22" t="s">
        <v>1913</v>
      </c>
      <c r="AE210" s="22" t="s">
        <v>3052</v>
      </c>
      <c r="AF210" s="22" t="s">
        <v>1913</v>
      </c>
      <c r="AG210" s="22" t="s">
        <v>1913</v>
      </c>
      <c r="AH210" s="22" t="s">
        <v>1913</v>
      </c>
      <c r="AI210" s="22" t="s">
        <v>1913</v>
      </c>
      <c r="AJ210" s="22">
        <v>162</v>
      </c>
      <c r="AK210" s="26" t="s">
        <v>2325</v>
      </c>
      <c r="AL210" s="27">
        <v>346</v>
      </c>
      <c r="AM210" s="27" t="b">
        <v>1</v>
      </c>
      <c r="AN210" s="27" t="s">
        <v>2325</v>
      </c>
      <c r="AO210" s="27" t="b">
        <v>0</v>
      </c>
      <c r="AP210" s="47" t="s">
        <v>3055</v>
      </c>
      <c r="AQ210" s="47" t="b">
        <v>0</v>
      </c>
      <c r="AR210" s="33" t="s">
        <v>2577</v>
      </c>
      <c r="AS210" s="47">
        <v>0</v>
      </c>
      <c r="AT210" s="47" t="b">
        <f>OR(List1[[#This Row],[fragile2]]=1,List1[[#This Row],[Fragile]]="J")</f>
        <v>0</v>
      </c>
    </row>
    <row r="211" spans="1:46" x14ac:dyDescent="0.25">
      <c r="A211" s="22">
        <v>252</v>
      </c>
      <c r="C211" s="22" t="str">
        <f>List1[[#This Row],[Afkorting]]</f>
        <v>SAU</v>
      </c>
      <c r="D211" s="22" t="s">
        <v>3296</v>
      </c>
      <c r="E211" s="22" t="s">
        <v>2181</v>
      </c>
      <c r="F211" s="22" t="s">
        <v>2180</v>
      </c>
      <c r="G211" s="22" t="s">
        <v>2183</v>
      </c>
      <c r="I211" s="22" t="s">
        <v>2185</v>
      </c>
      <c r="K211" s="22">
        <v>798</v>
      </c>
      <c r="L211" s="22">
        <v>566</v>
      </c>
      <c r="M211" s="22" t="s">
        <v>2183</v>
      </c>
      <c r="N211" s="22" t="s">
        <v>3188</v>
      </c>
      <c r="P211" s="22" t="s">
        <v>1913</v>
      </c>
      <c r="Q211" s="22" t="e">
        <v>#N/A</v>
      </c>
      <c r="R211" s="22" t="e">
        <v>#REF!</v>
      </c>
      <c r="S211" s="22" t="s">
        <v>1913</v>
      </c>
      <c r="T211" s="22" t="s">
        <v>1913</v>
      </c>
      <c r="U211" s="22" t="s">
        <v>1913</v>
      </c>
      <c r="V211" s="22" t="s">
        <v>1913</v>
      </c>
      <c r="W211" s="22" t="s">
        <v>3052</v>
      </c>
      <c r="X211" s="22" t="s">
        <v>1913</v>
      </c>
      <c r="Y211" s="22" t="s">
        <v>1913</v>
      </c>
      <c r="Z211" s="22" t="s">
        <v>1913</v>
      </c>
      <c r="AA211" s="22" t="s">
        <v>1913</v>
      </c>
      <c r="AB211" s="22" t="s">
        <v>1913</v>
      </c>
      <c r="AC211" s="22" t="s">
        <v>1913</v>
      </c>
      <c r="AD211" s="22" t="s">
        <v>1913</v>
      </c>
      <c r="AE211" s="22" t="s">
        <v>1913</v>
      </c>
      <c r="AF211" s="22" t="s">
        <v>1913</v>
      </c>
      <c r="AG211" s="22" t="s">
        <v>3052</v>
      </c>
      <c r="AH211" s="22" t="s">
        <v>1913</v>
      </c>
      <c r="AI211" s="22" t="s">
        <v>1913</v>
      </c>
      <c r="AJ211" s="22">
        <v>234</v>
      </c>
      <c r="AK211" s="26" t="s">
        <v>3296</v>
      </c>
      <c r="AL211" s="27">
        <v>252</v>
      </c>
      <c r="AM211" s="27" t="b">
        <v>1</v>
      </c>
      <c r="AN211" s="27" t="s">
        <v>3296</v>
      </c>
      <c r="AO211" s="27" t="b">
        <v>1</v>
      </c>
      <c r="AP211" s="47" t="s">
        <v>3402</v>
      </c>
      <c r="AQ211" s="47" t="b">
        <v>0</v>
      </c>
      <c r="AR211" s="33">
        <v>0</v>
      </c>
      <c r="AS211" s="47">
        <v>0</v>
      </c>
      <c r="AT211" s="47" t="b">
        <f>OR(List1[[#This Row],[fragile2]]=1,List1[[#This Row],[Fragile]]="J")</f>
        <v>0</v>
      </c>
    </row>
    <row r="212" spans="1:46" x14ac:dyDescent="0.25">
      <c r="A212" s="22">
        <v>320</v>
      </c>
      <c r="B212" s="22">
        <v>269</v>
      </c>
      <c r="C212" s="22" t="str">
        <f>List1[[#This Row],[Afkorting]]</f>
        <v>SEN</v>
      </c>
      <c r="D212" s="22" t="s">
        <v>94</v>
      </c>
      <c r="E212" s="22" t="s">
        <v>2947</v>
      </c>
      <c r="F212" s="22" t="s">
        <v>94</v>
      </c>
      <c r="G212" s="22" t="s">
        <v>2948</v>
      </c>
      <c r="I212" s="22" t="s">
        <v>2950</v>
      </c>
      <c r="J212" s="22" t="s">
        <v>94</v>
      </c>
      <c r="K212" s="23">
        <v>289</v>
      </c>
      <c r="L212" s="22">
        <v>269</v>
      </c>
      <c r="M212" s="22" t="s">
        <v>2948</v>
      </c>
      <c r="N212" s="22" t="s">
        <v>3081</v>
      </c>
      <c r="O212" s="22" t="s">
        <v>2577</v>
      </c>
      <c r="P212" s="22" t="s">
        <v>3052</v>
      </c>
      <c r="Q212" s="22" t="s">
        <v>2948</v>
      </c>
      <c r="R212" s="22" t="e">
        <v>#REF!</v>
      </c>
      <c r="S212" s="22" t="s">
        <v>3052</v>
      </c>
      <c r="T212" s="22" t="s">
        <v>1913</v>
      </c>
      <c r="U212" s="22" t="s">
        <v>1913</v>
      </c>
      <c r="V212" s="25" t="s">
        <v>1913</v>
      </c>
      <c r="W212" s="25" t="s">
        <v>3052</v>
      </c>
      <c r="X212" s="22" t="s">
        <v>3052</v>
      </c>
      <c r="Y212" s="22" t="s">
        <v>3052</v>
      </c>
      <c r="Z212" s="22" t="s">
        <v>3052</v>
      </c>
      <c r="AA212" s="24" t="s">
        <v>3086</v>
      </c>
      <c r="AB212" s="22" t="s">
        <v>1913</v>
      </c>
      <c r="AC212" s="22" t="s">
        <v>3052</v>
      </c>
      <c r="AD212" s="22" t="s">
        <v>1913</v>
      </c>
      <c r="AE212" s="22" t="s">
        <v>3052</v>
      </c>
      <c r="AF212" s="22" t="s">
        <v>1913</v>
      </c>
      <c r="AG212" s="22" t="s">
        <v>1913</v>
      </c>
      <c r="AH212" s="22" t="s">
        <v>1913</v>
      </c>
      <c r="AI212" s="22" t="s">
        <v>1913</v>
      </c>
      <c r="AJ212" s="22">
        <v>163</v>
      </c>
      <c r="AK212" s="26" t="s">
        <v>94</v>
      </c>
      <c r="AL212" s="27">
        <v>320</v>
      </c>
      <c r="AM212" s="27" t="b">
        <v>1</v>
      </c>
      <c r="AN212" s="27" t="s">
        <v>94</v>
      </c>
      <c r="AO212" s="27" t="b">
        <v>1</v>
      </c>
      <c r="AP212" s="47" t="s">
        <v>3401</v>
      </c>
      <c r="AQ212" s="47" t="b">
        <v>0</v>
      </c>
      <c r="AR212" s="33" t="s">
        <v>2577</v>
      </c>
      <c r="AS212" s="47">
        <v>0</v>
      </c>
      <c r="AT212" s="47" t="b">
        <f>OR(List1[[#This Row],[fragile2]]=1,List1[[#This Row],[Fragile]]="J")</f>
        <v>0</v>
      </c>
    </row>
    <row r="213" spans="1:46" x14ac:dyDescent="0.25">
      <c r="A213" s="22">
        <v>152</v>
      </c>
      <c r="B213" s="22">
        <v>63</v>
      </c>
      <c r="C213" s="22" t="str">
        <f>List1[[#This Row],[Afkorting]]</f>
        <v>SRB</v>
      </c>
      <c r="D213" s="22" t="s">
        <v>2075</v>
      </c>
      <c r="E213" s="22" t="s">
        <v>2074</v>
      </c>
      <c r="F213" s="22" t="s">
        <v>2073</v>
      </c>
      <c r="G213" s="22" t="s">
        <v>2076</v>
      </c>
      <c r="I213" s="22" t="s">
        <v>2078</v>
      </c>
      <c r="K213" s="23">
        <v>89</v>
      </c>
      <c r="L213" s="22">
        <v>63</v>
      </c>
      <c r="M213" s="22" t="s">
        <v>2076</v>
      </c>
      <c r="N213" s="22" t="s">
        <v>3049</v>
      </c>
      <c r="O213" s="22" t="s">
        <v>3050</v>
      </c>
      <c r="P213" s="22" t="s">
        <v>1913</v>
      </c>
      <c r="R213" s="22" t="e">
        <v>#REF!</v>
      </c>
      <c r="S213" s="22" t="s">
        <v>1913</v>
      </c>
      <c r="T213" s="22" t="s">
        <v>1913</v>
      </c>
      <c r="U213" s="22" t="s">
        <v>1913</v>
      </c>
      <c r="V213" s="25" t="s">
        <v>1913</v>
      </c>
      <c r="W213" s="25" t="s">
        <v>3052</v>
      </c>
      <c r="X213" s="22" t="s">
        <v>1913</v>
      </c>
      <c r="Y213" s="22" t="s">
        <v>3052</v>
      </c>
      <c r="Z213" s="22" t="s">
        <v>1913</v>
      </c>
      <c r="AA213" s="22" t="s">
        <v>1913</v>
      </c>
      <c r="AB213" s="22" t="s">
        <v>1913</v>
      </c>
      <c r="AC213" s="22" t="s">
        <v>1913</v>
      </c>
      <c r="AD213" s="22" t="s">
        <v>1913</v>
      </c>
      <c r="AE213" s="22" t="s">
        <v>1913</v>
      </c>
      <c r="AF213" s="22" t="s">
        <v>1913</v>
      </c>
      <c r="AG213" s="22" t="s">
        <v>1913</v>
      </c>
      <c r="AH213" s="22" t="s">
        <v>1913</v>
      </c>
      <c r="AI213" s="22" t="s">
        <v>3052</v>
      </c>
      <c r="AJ213" s="22">
        <v>108</v>
      </c>
      <c r="AK213" s="26" t="s">
        <v>2075</v>
      </c>
      <c r="AL213" s="27">
        <v>152</v>
      </c>
      <c r="AM213" s="27" t="b">
        <v>1</v>
      </c>
      <c r="AN213" s="27" t="s">
        <v>2075</v>
      </c>
      <c r="AO213" s="27" t="b">
        <v>1</v>
      </c>
      <c r="AP213" s="47" t="s">
        <v>3050</v>
      </c>
      <c r="AQ213" s="47" t="b">
        <v>1</v>
      </c>
      <c r="AR213" s="33" t="s">
        <v>3050</v>
      </c>
      <c r="AS213" s="47">
        <v>0</v>
      </c>
      <c r="AT213" s="47" t="b">
        <f>OR(List1[[#This Row],[fragile2]]=1,List1[[#This Row],[Fragile]]="J")</f>
        <v>0</v>
      </c>
    </row>
    <row r="214" spans="1:46" x14ac:dyDescent="0.25">
      <c r="A214" s="22">
        <v>132</v>
      </c>
      <c r="C214" s="22" t="str">
        <f>List1[[#This Row],[Afkorting]]</f>
        <v>YOU</v>
      </c>
      <c r="D214" s="22" t="s">
        <v>2138</v>
      </c>
      <c r="E214" s="22" t="s">
        <v>2137</v>
      </c>
      <c r="F214" s="22" t="s">
        <v>2136</v>
      </c>
      <c r="G214" s="22" t="s">
        <v>1917</v>
      </c>
      <c r="L214" s="22">
        <v>67</v>
      </c>
      <c r="M214" s="22" t="s">
        <v>2139</v>
      </c>
      <c r="P214" s="22" t="s">
        <v>1913</v>
      </c>
      <c r="Q214" s="22" t="e">
        <v>#N/A</v>
      </c>
      <c r="R214" s="22" t="e">
        <v>#REF!</v>
      </c>
      <c r="S214" s="22" t="s">
        <v>1913</v>
      </c>
      <c r="T214" s="22" t="s">
        <v>1913</v>
      </c>
      <c r="U214" s="22" t="s">
        <v>1913</v>
      </c>
      <c r="V214" s="22" t="s">
        <v>1913</v>
      </c>
      <c r="W214" s="22" t="s">
        <v>3052</v>
      </c>
      <c r="X214" s="22" t="s">
        <v>1913</v>
      </c>
      <c r="Y214" s="22" t="s">
        <v>1913</v>
      </c>
      <c r="Z214" s="22" t="s">
        <v>1913</v>
      </c>
      <c r="AA214" s="22" t="s">
        <v>1913</v>
      </c>
      <c r="AB214" s="22" t="s">
        <v>1913</v>
      </c>
      <c r="AC214" s="22" t="s">
        <v>1913</v>
      </c>
      <c r="AD214" s="22" t="s">
        <v>1913</v>
      </c>
      <c r="AE214" s="22" t="s">
        <v>1913</v>
      </c>
      <c r="AF214" s="22" t="s">
        <v>1913</v>
      </c>
      <c r="AG214" s="22" t="s">
        <v>1913</v>
      </c>
      <c r="AH214" s="22" t="s">
        <v>1913</v>
      </c>
      <c r="AI214" s="22" t="s">
        <v>1913</v>
      </c>
      <c r="AK214" s="26" t="s">
        <v>2138</v>
      </c>
      <c r="AL214" s="27">
        <v>132</v>
      </c>
      <c r="AM214" s="27" t="b">
        <v>1</v>
      </c>
      <c r="AN214" s="27" t="s">
        <v>2138</v>
      </c>
      <c r="AO214" s="27" t="b">
        <v>0</v>
      </c>
      <c r="AP214" s="47" t="e">
        <v>#N/A</v>
      </c>
      <c r="AQ214" s="33" t="e">
        <v>#N/A</v>
      </c>
      <c r="AR214" s="33">
        <v>0</v>
      </c>
      <c r="AS214" s="47"/>
      <c r="AT214" s="47" t="b">
        <f>OR(List1[[#This Row],[fragile2]]=1,List1[[#This Row],[Fragile]]="J")</f>
        <v>0</v>
      </c>
    </row>
    <row r="215" spans="1:46" x14ac:dyDescent="0.25">
      <c r="A215" s="22">
        <v>342</v>
      </c>
      <c r="B215" s="22">
        <v>270</v>
      </c>
      <c r="C215" s="22" t="str">
        <f>List1[[#This Row],[Afkorting]]</f>
        <v>SEY</v>
      </c>
      <c r="D215" s="22" t="s">
        <v>2307</v>
      </c>
      <c r="E215" s="22" t="s">
        <v>2306</v>
      </c>
      <c r="F215" s="22" t="s">
        <v>2306</v>
      </c>
      <c r="G215" s="22" t="s">
        <v>3107</v>
      </c>
      <c r="I215" s="22" t="s">
        <v>2310</v>
      </c>
      <c r="K215" s="23">
        <v>289</v>
      </c>
      <c r="L215" s="22">
        <v>270</v>
      </c>
      <c r="M215" s="22" t="s">
        <v>2308</v>
      </c>
      <c r="N215" s="22" t="s">
        <v>3081</v>
      </c>
      <c r="O215" s="22" t="s">
        <v>3402</v>
      </c>
      <c r="P215" s="22" t="s">
        <v>1913</v>
      </c>
      <c r="R215" s="22" t="e">
        <v>#REF!</v>
      </c>
      <c r="S215" s="22" t="s">
        <v>1913</v>
      </c>
      <c r="T215" s="22" t="s">
        <v>3052</v>
      </c>
      <c r="U215" s="22" t="s">
        <v>1913</v>
      </c>
      <c r="V215" s="25" t="s">
        <v>1913</v>
      </c>
      <c r="W215" s="25" t="s">
        <v>3052</v>
      </c>
      <c r="X215" s="22" t="s">
        <v>3052</v>
      </c>
      <c r="Y215" s="22" t="s">
        <v>3052</v>
      </c>
      <c r="Z215" s="22" t="s">
        <v>1913</v>
      </c>
      <c r="AA215" s="22" t="s">
        <v>1913</v>
      </c>
      <c r="AB215" s="22" t="s">
        <v>1913</v>
      </c>
      <c r="AC215" s="22" t="s">
        <v>3052</v>
      </c>
      <c r="AD215" s="22" t="s">
        <v>1913</v>
      </c>
      <c r="AE215" s="22" t="s">
        <v>3052</v>
      </c>
      <c r="AF215" s="22" t="s">
        <v>1913</v>
      </c>
      <c r="AG215" s="22" t="s">
        <v>1913</v>
      </c>
      <c r="AH215" s="22" t="s">
        <v>1913</v>
      </c>
      <c r="AI215" s="22" t="s">
        <v>1913</v>
      </c>
      <c r="AJ215" s="22">
        <v>164</v>
      </c>
      <c r="AK215" s="26" t="s">
        <v>2307</v>
      </c>
      <c r="AL215" s="27">
        <v>342</v>
      </c>
      <c r="AM215" s="27" t="b">
        <v>1</v>
      </c>
      <c r="AN215" s="27" t="s">
        <v>2307</v>
      </c>
      <c r="AO215" s="27" t="b">
        <v>0</v>
      </c>
      <c r="AP215" s="47" t="s">
        <v>3402</v>
      </c>
      <c r="AQ215" s="47" t="b">
        <v>1</v>
      </c>
      <c r="AR215" s="33" t="s">
        <v>3050</v>
      </c>
      <c r="AS215" s="47">
        <v>0</v>
      </c>
      <c r="AT215" s="47" t="b">
        <f>OR(List1[[#This Row],[fragile2]]=1,List1[[#This Row],[Fragile]]="J")</f>
        <v>0</v>
      </c>
    </row>
    <row r="216" spans="1:46" x14ac:dyDescent="0.25">
      <c r="A216" s="22">
        <v>328</v>
      </c>
      <c r="B216" s="22">
        <v>272</v>
      </c>
      <c r="C216" s="22" t="str">
        <f>List1[[#This Row],[Afkorting]]</f>
        <v>SIE</v>
      </c>
      <c r="D216" s="22" t="s">
        <v>2281</v>
      </c>
      <c r="E216" s="22" t="s">
        <v>2282</v>
      </c>
      <c r="F216" s="22" t="s">
        <v>2281</v>
      </c>
      <c r="G216" s="22" t="s">
        <v>3109</v>
      </c>
      <c r="I216" s="22" t="s">
        <v>2285</v>
      </c>
      <c r="K216" s="23">
        <v>289</v>
      </c>
      <c r="L216" s="22">
        <v>272</v>
      </c>
      <c r="M216" s="22" t="s">
        <v>2283</v>
      </c>
      <c r="N216" s="22" t="s">
        <v>3081</v>
      </c>
      <c r="O216" s="22" t="s">
        <v>2577</v>
      </c>
      <c r="P216" s="22" t="s">
        <v>1913</v>
      </c>
      <c r="R216" s="22" t="e">
        <v>#REF!</v>
      </c>
      <c r="S216" s="22" t="s">
        <v>3052</v>
      </c>
      <c r="T216" s="22" t="s">
        <v>1913</v>
      </c>
      <c r="U216" s="22" t="s">
        <v>1913</v>
      </c>
      <c r="V216" s="25" t="s">
        <v>3052</v>
      </c>
      <c r="W216" s="25" t="s">
        <v>3052</v>
      </c>
      <c r="X216" s="22" t="s">
        <v>3052</v>
      </c>
      <c r="Y216" s="22" t="s">
        <v>3052</v>
      </c>
      <c r="Z216" s="22" t="s">
        <v>3052</v>
      </c>
      <c r="AA216" s="24" t="s">
        <v>3086</v>
      </c>
      <c r="AB216" s="22" t="s">
        <v>1913</v>
      </c>
      <c r="AC216" s="22" t="s">
        <v>3052</v>
      </c>
      <c r="AD216" s="22" t="s">
        <v>1913</v>
      </c>
      <c r="AE216" s="22" t="s">
        <v>3052</v>
      </c>
      <c r="AF216" s="22" t="s">
        <v>1913</v>
      </c>
      <c r="AG216" s="22" t="s">
        <v>1913</v>
      </c>
      <c r="AH216" s="22" t="s">
        <v>1913</v>
      </c>
      <c r="AI216" s="22" t="s">
        <v>1913</v>
      </c>
      <c r="AJ216" s="22">
        <v>165</v>
      </c>
      <c r="AK216" s="26" t="s">
        <v>2281</v>
      </c>
      <c r="AL216" s="27">
        <v>328</v>
      </c>
      <c r="AM216" s="27" t="b">
        <v>1</v>
      </c>
      <c r="AN216" s="27" t="s">
        <v>2281</v>
      </c>
      <c r="AO216" s="27" t="b">
        <v>0</v>
      </c>
      <c r="AP216" s="47" t="s">
        <v>3401</v>
      </c>
      <c r="AQ216" s="47" t="b">
        <v>0</v>
      </c>
      <c r="AR216" s="33" t="s">
        <v>2577</v>
      </c>
      <c r="AS216" s="47">
        <v>1</v>
      </c>
      <c r="AT216" s="47" t="b">
        <f>OR(List1[[#This Row],[fragile2]]=1,List1[[#This Row],[Fragile]]="J")</f>
        <v>1</v>
      </c>
    </row>
    <row r="217" spans="1:46" x14ac:dyDescent="0.25">
      <c r="A217" s="22">
        <v>205</v>
      </c>
      <c r="C217" s="22" t="str">
        <f>List1[[#This Row],[Afkorting]]</f>
        <v>SIN</v>
      </c>
      <c r="D217" s="22" t="s">
        <v>2951</v>
      </c>
      <c r="E217" s="22" t="s">
        <v>2952</v>
      </c>
      <c r="F217" s="22" t="s">
        <v>2951</v>
      </c>
      <c r="G217" s="22" t="s">
        <v>3297</v>
      </c>
      <c r="I217" s="22" t="s">
        <v>2955</v>
      </c>
      <c r="L217" s="22">
        <v>761</v>
      </c>
      <c r="M217" s="22" t="s">
        <v>2953</v>
      </c>
      <c r="P217" s="22" t="s">
        <v>1913</v>
      </c>
      <c r="Q217" s="22" t="e">
        <v>#N/A</v>
      </c>
      <c r="R217" s="22" t="e">
        <v>#REF!</v>
      </c>
      <c r="S217" s="22" t="s">
        <v>1913</v>
      </c>
      <c r="T217" s="22" t="s">
        <v>3052</v>
      </c>
      <c r="U217" s="22" t="s">
        <v>1913</v>
      </c>
      <c r="V217" s="22" t="s">
        <v>1913</v>
      </c>
      <c r="W217" s="22" t="s">
        <v>3052</v>
      </c>
      <c r="X217" s="22" t="s">
        <v>1913</v>
      </c>
      <c r="Y217" s="22" t="s">
        <v>1913</v>
      </c>
      <c r="Z217" s="22" t="s">
        <v>1913</v>
      </c>
      <c r="AA217" s="22" t="s">
        <v>1913</v>
      </c>
      <c r="AB217" s="22" t="s">
        <v>1913</v>
      </c>
      <c r="AC217" s="22" t="s">
        <v>1913</v>
      </c>
      <c r="AD217" s="22" t="s">
        <v>1913</v>
      </c>
      <c r="AE217" s="22" t="s">
        <v>1913</v>
      </c>
      <c r="AF217" s="22" t="s">
        <v>1913</v>
      </c>
      <c r="AG217" s="22" t="s">
        <v>1913</v>
      </c>
      <c r="AH217" s="22" t="s">
        <v>1913</v>
      </c>
      <c r="AI217" s="22" t="s">
        <v>1913</v>
      </c>
      <c r="AK217" s="26" t="s">
        <v>2951</v>
      </c>
      <c r="AL217" s="27">
        <v>205</v>
      </c>
      <c r="AM217" s="27" t="b">
        <v>1</v>
      </c>
      <c r="AN217" s="27" t="s">
        <v>2951</v>
      </c>
      <c r="AO217" s="27" t="b">
        <v>0</v>
      </c>
      <c r="AP217" s="47" t="s">
        <v>3402</v>
      </c>
      <c r="AQ217" s="47" t="b">
        <v>0</v>
      </c>
      <c r="AR217" s="33">
        <v>0</v>
      </c>
      <c r="AS217" s="47">
        <v>0</v>
      </c>
      <c r="AT217" s="47" t="b">
        <f>OR(List1[[#This Row],[fragile2]]=1,List1[[#This Row],[Fragile]]="J")</f>
        <v>0</v>
      </c>
    </row>
    <row r="218" spans="1:46" x14ac:dyDescent="0.25">
      <c r="A218" s="22">
        <v>140</v>
      </c>
      <c r="C218" s="22" t="str">
        <f>List1[[#This Row],[Afkorting]]</f>
        <v>SLO</v>
      </c>
      <c r="D218" s="22" t="s">
        <v>2531</v>
      </c>
      <c r="E218" s="22" t="s">
        <v>2530</v>
      </c>
      <c r="F218" s="22" t="s">
        <v>2529</v>
      </c>
      <c r="G218" s="22" t="s">
        <v>3328</v>
      </c>
      <c r="L218" s="22">
        <v>69</v>
      </c>
      <c r="M218" s="22" t="s">
        <v>2532</v>
      </c>
      <c r="Q218" s="22" t="e">
        <v>#N/A</v>
      </c>
      <c r="R218" s="22" t="e">
        <v>#REF!</v>
      </c>
      <c r="W218" s="22" t="s">
        <v>3052</v>
      </c>
      <c r="AK218" s="26" t="s">
        <v>2531</v>
      </c>
      <c r="AL218" s="32">
        <v>140</v>
      </c>
      <c r="AM218" s="27" t="b">
        <v>1</v>
      </c>
      <c r="AN218" s="33" t="s">
        <v>2531</v>
      </c>
      <c r="AO218" s="27" t="b">
        <v>0</v>
      </c>
      <c r="AP218" s="47" t="s">
        <v>3402</v>
      </c>
      <c r="AQ218" s="47" t="b">
        <v>0</v>
      </c>
      <c r="AR218" s="33">
        <v>0</v>
      </c>
      <c r="AS218" s="47">
        <v>0</v>
      </c>
      <c r="AT218" s="47" t="b">
        <f>OR(List1[[#This Row],[fragile2]]=1,List1[[#This Row],[Fragile]]="J")</f>
        <v>0</v>
      </c>
    </row>
    <row r="219" spans="1:46" x14ac:dyDescent="0.25">
      <c r="A219" s="22">
        <v>138</v>
      </c>
      <c r="C219" s="22" t="str">
        <f>List1[[#This Row],[Afkorting]]</f>
        <v>SLV</v>
      </c>
      <c r="D219" s="22" t="s">
        <v>2957</v>
      </c>
      <c r="E219" s="22" t="s">
        <v>2957</v>
      </c>
      <c r="F219" s="22" t="s">
        <v>2956</v>
      </c>
      <c r="G219" s="22" t="s">
        <v>2381</v>
      </c>
      <c r="I219" s="22" t="s">
        <v>2960</v>
      </c>
      <c r="L219" s="22">
        <v>61</v>
      </c>
      <c r="M219" s="22" t="s">
        <v>2958</v>
      </c>
      <c r="Q219" s="22" t="e">
        <v>#N/A</v>
      </c>
      <c r="R219" s="22" t="e">
        <v>#REF!</v>
      </c>
      <c r="W219" s="22" t="s">
        <v>3052</v>
      </c>
      <c r="AK219" s="26" t="s">
        <v>2957</v>
      </c>
      <c r="AL219" s="32">
        <v>138</v>
      </c>
      <c r="AM219" s="27" t="b">
        <v>1</v>
      </c>
      <c r="AN219" s="33" t="s">
        <v>2957</v>
      </c>
      <c r="AO219" s="27" t="b">
        <v>0</v>
      </c>
      <c r="AP219" s="47" t="s">
        <v>3402</v>
      </c>
      <c r="AQ219" s="47" t="b">
        <v>0</v>
      </c>
      <c r="AR219" s="33">
        <v>0</v>
      </c>
      <c r="AS219" s="47">
        <v>0</v>
      </c>
      <c r="AT219" s="47" t="b">
        <f>OR(List1[[#This Row],[fragile2]]=1,List1[[#This Row],[Fragile]]="J")</f>
        <v>0</v>
      </c>
    </row>
    <row r="220" spans="1:46" x14ac:dyDescent="0.25">
      <c r="A220" s="22">
        <v>623</v>
      </c>
      <c r="B220" s="22">
        <v>866</v>
      </c>
      <c r="C220" s="22" t="str">
        <f>List1[[#This Row],[Afkorting]]</f>
        <v>SON</v>
      </c>
      <c r="D220" s="22" t="s">
        <v>2810</v>
      </c>
      <c r="E220" s="22" t="s">
        <v>2809</v>
      </c>
      <c r="F220" s="22" t="s">
        <v>2808</v>
      </c>
      <c r="G220" s="22" t="s">
        <v>3248</v>
      </c>
      <c r="I220" s="22" t="s">
        <v>2813</v>
      </c>
      <c r="K220" s="23">
        <v>889</v>
      </c>
      <c r="L220" s="22">
        <v>866</v>
      </c>
      <c r="M220" s="22" t="s">
        <v>2811</v>
      </c>
      <c r="N220" s="22" t="s">
        <v>3243</v>
      </c>
      <c r="O220" s="22" t="s">
        <v>2577</v>
      </c>
      <c r="P220" s="22" t="s">
        <v>1913</v>
      </c>
      <c r="R220" s="22" t="e">
        <v>#REF!</v>
      </c>
      <c r="S220" s="22" t="s">
        <v>3052</v>
      </c>
      <c r="T220" s="22" t="s">
        <v>3052</v>
      </c>
      <c r="U220" s="22" t="s">
        <v>1913</v>
      </c>
      <c r="V220" s="25" t="s">
        <v>3052</v>
      </c>
      <c r="W220" s="25" t="s">
        <v>3052</v>
      </c>
      <c r="X220" s="22" t="s">
        <v>3052</v>
      </c>
      <c r="Y220" s="22" t="s">
        <v>3052</v>
      </c>
      <c r="Z220" s="22" t="s">
        <v>1913</v>
      </c>
      <c r="AA220" s="22" t="s">
        <v>1913</v>
      </c>
      <c r="AB220" s="22" t="s">
        <v>1913</v>
      </c>
      <c r="AC220" s="22" t="s">
        <v>1913</v>
      </c>
      <c r="AD220" s="22" t="s">
        <v>1913</v>
      </c>
      <c r="AE220" s="22" t="s">
        <v>1913</v>
      </c>
      <c r="AF220" s="22" t="s">
        <v>1913</v>
      </c>
      <c r="AG220" s="22" t="s">
        <v>1913</v>
      </c>
      <c r="AH220" s="22" t="s">
        <v>3052</v>
      </c>
      <c r="AI220" s="22" t="s">
        <v>1913</v>
      </c>
      <c r="AJ220" s="22">
        <v>289</v>
      </c>
      <c r="AK220" s="26" t="s">
        <v>2810</v>
      </c>
      <c r="AL220" s="27">
        <v>623</v>
      </c>
      <c r="AM220" s="27" t="b">
        <v>1</v>
      </c>
      <c r="AN220" s="27" t="s">
        <v>2810</v>
      </c>
      <c r="AO220" s="27" t="b">
        <v>0</v>
      </c>
      <c r="AP220" s="47" t="s">
        <v>3055</v>
      </c>
      <c r="AQ220" s="47" t="b">
        <v>0</v>
      </c>
      <c r="AR220" s="33" t="s">
        <v>2577</v>
      </c>
      <c r="AS220" s="47">
        <v>1</v>
      </c>
      <c r="AT220" s="47" t="b">
        <f>OR(List1[[#This Row],[fragile2]]=1,List1[[#This Row],[Fragile]]="J")</f>
        <v>1</v>
      </c>
    </row>
    <row r="221" spans="1:46" x14ac:dyDescent="0.25">
      <c r="A221" s="22">
        <v>329</v>
      </c>
      <c r="B221" s="22">
        <v>273</v>
      </c>
      <c r="C221" s="22" t="str">
        <f>List1[[#This Row],[Afkorting]]</f>
        <v>SOM</v>
      </c>
      <c r="D221" s="22" t="s">
        <v>2962</v>
      </c>
      <c r="E221" s="22" t="s">
        <v>2962</v>
      </c>
      <c r="F221" s="22" t="s">
        <v>2961</v>
      </c>
      <c r="G221" s="22" t="s">
        <v>2963</v>
      </c>
      <c r="I221" s="22" t="s">
        <v>2965</v>
      </c>
      <c r="K221" s="23">
        <v>289</v>
      </c>
      <c r="L221" s="22">
        <v>273</v>
      </c>
      <c r="M221" s="22" t="s">
        <v>2963</v>
      </c>
      <c r="N221" s="22" t="s">
        <v>3081</v>
      </c>
      <c r="O221" s="22" t="s">
        <v>2577</v>
      </c>
      <c r="P221" s="22" t="s">
        <v>1913</v>
      </c>
      <c r="R221" s="22" t="e">
        <v>#REF!</v>
      </c>
      <c r="S221" s="22" t="s">
        <v>3052</v>
      </c>
      <c r="T221" s="22" t="s">
        <v>1913</v>
      </c>
      <c r="U221" s="22" t="s">
        <v>1913</v>
      </c>
      <c r="V221" s="25" t="s">
        <v>3052</v>
      </c>
      <c r="W221" s="25" t="s">
        <v>3052</v>
      </c>
      <c r="X221" s="22" t="s">
        <v>3052</v>
      </c>
      <c r="Y221" s="22" t="s">
        <v>3052</v>
      </c>
      <c r="Z221" s="22" t="s">
        <v>3052</v>
      </c>
      <c r="AA221" s="22" t="s">
        <v>1913</v>
      </c>
      <c r="AB221" s="22" t="s">
        <v>1913</v>
      </c>
      <c r="AC221" s="22" t="s">
        <v>3052</v>
      </c>
      <c r="AD221" s="22" t="s">
        <v>1913</v>
      </c>
      <c r="AE221" s="22" t="s">
        <v>3052</v>
      </c>
      <c r="AF221" s="22" t="s">
        <v>1913</v>
      </c>
      <c r="AG221" s="22" t="s">
        <v>1913</v>
      </c>
      <c r="AH221" s="22" t="s">
        <v>1913</v>
      </c>
      <c r="AI221" s="22" t="s">
        <v>1913</v>
      </c>
      <c r="AJ221" s="22">
        <v>166</v>
      </c>
      <c r="AK221" s="26" t="s">
        <v>2962</v>
      </c>
      <c r="AL221" s="27">
        <v>329</v>
      </c>
      <c r="AM221" s="27" t="b">
        <v>1</v>
      </c>
      <c r="AN221" s="27" t="s">
        <v>2962</v>
      </c>
      <c r="AO221" s="27" t="b">
        <v>1</v>
      </c>
      <c r="AP221" s="47" t="s">
        <v>3401</v>
      </c>
      <c r="AQ221" s="47" t="b">
        <v>0</v>
      </c>
      <c r="AR221" s="33" t="s">
        <v>2577</v>
      </c>
      <c r="AS221" s="47">
        <v>1</v>
      </c>
      <c r="AT221" s="47" t="b">
        <f>OR(List1[[#This Row],[fragile2]]=1,List1[[#This Row],[Fragile]]="J")</f>
        <v>1</v>
      </c>
    </row>
    <row r="222" spans="1:46" x14ac:dyDescent="0.25">
      <c r="A222" s="22">
        <v>325</v>
      </c>
      <c r="B222" s="22">
        <v>218</v>
      </c>
      <c r="C222" s="22" t="str">
        <f>List1[[#This Row],[Afkorting]]</f>
        <v>SAF</v>
      </c>
      <c r="D222" s="22" t="s">
        <v>2277</v>
      </c>
      <c r="E222" s="22" t="s">
        <v>50</v>
      </c>
      <c r="F222" s="22" t="s">
        <v>143</v>
      </c>
      <c r="G222" s="22" t="s">
        <v>3080</v>
      </c>
      <c r="I222" s="22" t="s">
        <v>2280</v>
      </c>
      <c r="J222" s="22" t="s">
        <v>2277</v>
      </c>
      <c r="K222" s="23">
        <v>289</v>
      </c>
      <c r="L222" s="22">
        <v>218</v>
      </c>
      <c r="M222" s="22" t="s">
        <v>2278</v>
      </c>
      <c r="N222" s="22" t="s">
        <v>3081</v>
      </c>
      <c r="O222" s="22" t="s">
        <v>3050</v>
      </c>
      <c r="P222" s="22" t="s">
        <v>3052</v>
      </c>
      <c r="Q222" s="24" t="s">
        <v>3071</v>
      </c>
      <c r="R222" s="24" t="e">
        <v>#REF!</v>
      </c>
      <c r="S222" s="22" t="s">
        <v>1913</v>
      </c>
      <c r="T222" s="22" t="s">
        <v>1913</v>
      </c>
      <c r="U222" s="22" t="s">
        <v>1913</v>
      </c>
      <c r="V222" s="25" t="s">
        <v>1913</v>
      </c>
      <c r="W222" s="25" t="s">
        <v>3052</v>
      </c>
      <c r="X222" s="22" t="s">
        <v>3052</v>
      </c>
      <c r="Y222" s="22" t="s">
        <v>3052</v>
      </c>
      <c r="Z222" s="22" t="s">
        <v>1913</v>
      </c>
      <c r="AA222" s="22" t="s">
        <v>1913</v>
      </c>
      <c r="AB222" s="22" t="s">
        <v>1913</v>
      </c>
      <c r="AC222" s="22" t="s">
        <v>3052</v>
      </c>
      <c r="AD222" s="22" t="s">
        <v>1913</v>
      </c>
      <c r="AE222" s="22" t="s">
        <v>3052</v>
      </c>
      <c r="AF222" s="22" t="s">
        <v>1913</v>
      </c>
      <c r="AG222" s="22" t="s">
        <v>1913</v>
      </c>
      <c r="AH222" s="22" t="s">
        <v>1913</v>
      </c>
      <c r="AI222" s="22" t="s">
        <v>1913</v>
      </c>
      <c r="AJ222" s="22">
        <v>167</v>
      </c>
      <c r="AK222" s="26" t="s">
        <v>2277</v>
      </c>
      <c r="AL222" s="27">
        <v>325</v>
      </c>
      <c r="AM222" s="27" t="b">
        <v>1</v>
      </c>
      <c r="AN222" s="27" t="s">
        <v>2277</v>
      </c>
      <c r="AO222" s="27" t="b">
        <v>0</v>
      </c>
      <c r="AP222" s="47" t="s">
        <v>3050</v>
      </c>
      <c r="AQ222" s="47" t="b">
        <v>1</v>
      </c>
      <c r="AR222" s="33" t="s">
        <v>3050</v>
      </c>
      <c r="AS222" s="47">
        <v>0</v>
      </c>
      <c r="AT222" s="47" t="b">
        <f>OR(List1[[#This Row],[fragile2]]=1,List1[[#This Row],[Fragile]]="J")</f>
        <v>0</v>
      </c>
    </row>
    <row r="223" spans="1:46" x14ac:dyDescent="0.25">
      <c r="A223" s="26">
        <v>707</v>
      </c>
      <c r="B223" s="28">
        <v>279</v>
      </c>
      <c r="C223" s="28" t="str">
        <f>List1[[#This Row],[Afkorting]]</f>
        <v>S-SUD</v>
      </c>
      <c r="D223" s="29" t="s">
        <v>3112</v>
      </c>
      <c r="E223" s="28"/>
      <c r="F223" s="30" t="s">
        <v>3113</v>
      </c>
      <c r="G223" s="26" t="s">
        <v>3114</v>
      </c>
      <c r="H223" s="26"/>
      <c r="I223" s="22" t="s">
        <v>2784</v>
      </c>
      <c r="K223" s="23">
        <v>289</v>
      </c>
      <c r="L223" s="29">
        <v>279</v>
      </c>
      <c r="M223" s="26" t="s">
        <v>3114</v>
      </c>
      <c r="N223" s="29" t="s">
        <v>3081</v>
      </c>
      <c r="O223" s="29" t="s">
        <v>2577</v>
      </c>
      <c r="P223" s="29" t="s">
        <v>1913</v>
      </c>
      <c r="Q223" s="29"/>
      <c r="R223" s="29" t="e">
        <v>#REF!</v>
      </c>
      <c r="S223" s="29" t="s">
        <v>3052</v>
      </c>
      <c r="T223" s="26" t="s">
        <v>1913</v>
      </c>
      <c r="U223" s="26" t="s">
        <v>3052</v>
      </c>
      <c r="V223" s="26" t="s">
        <v>3052</v>
      </c>
      <c r="W223" s="26" t="s">
        <v>3052</v>
      </c>
      <c r="X223" s="26" t="s">
        <v>3052</v>
      </c>
      <c r="Y223" s="29" t="s">
        <v>3052</v>
      </c>
      <c r="Z223" s="27" t="s">
        <v>1913</v>
      </c>
      <c r="AA223" s="31" t="s">
        <v>1913</v>
      </c>
      <c r="AB223" s="30" t="s">
        <v>1913</v>
      </c>
      <c r="AC223" s="29" t="s">
        <v>3052</v>
      </c>
      <c r="AD223" s="29" t="s">
        <v>1913</v>
      </c>
      <c r="AE223" s="29" t="s">
        <v>3052</v>
      </c>
      <c r="AF223" s="29" t="s">
        <v>1913</v>
      </c>
      <c r="AG223" s="29" t="s">
        <v>1913</v>
      </c>
      <c r="AH223" s="29" t="s">
        <v>1913</v>
      </c>
      <c r="AI223" s="29" t="s">
        <v>1913</v>
      </c>
      <c r="AJ223" s="26"/>
      <c r="AK223" s="26" t="s">
        <v>3112</v>
      </c>
      <c r="AL223" s="27"/>
      <c r="AM223" s="27" t="b">
        <v>0</v>
      </c>
      <c r="AN223" s="27" t="s">
        <v>3112</v>
      </c>
      <c r="AO223" s="27" t="b">
        <v>1</v>
      </c>
      <c r="AP223" s="47" t="s">
        <v>3401</v>
      </c>
      <c r="AQ223" s="47" t="b">
        <v>0</v>
      </c>
      <c r="AR223" s="33" t="s">
        <v>2577</v>
      </c>
      <c r="AS223" s="47">
        <v>1</v>
      </c>
      <c r="AT223" s="47" t="b">
        <f>OR(List1[[#This Row],[fragile2]]=1,List1[[#This Row],[Fragile]]="J")</f>
        <v>1</v>
      </c>
    </row>
    <row r="224" spans="1:46" x14ac:dyDescent="0.25">
      <c r="A224" s="22">
        <v>109</v>
      </c>
      <c r="C224" s="22" t="str">
        <f>List1[[#This Row],[Afkorting]]</f>
        <v>ESP</v>
      </c>
      <c r="D224" s="22" t="s">
        <v>2863</v>
      </c>
      <c r="E224" s="22" t="s">
        <v>2862</v>
      </c>
      <c r="F224" s="22" t="s">
        <v>2861</v>
      </c>
      <c r="G224" s="22" t="s">
        <v>2864</v>
      </c>
      <c r="I224" s="22" t="s">
        <v>2865</v>
      </c>
      <c r="M224" s="22" t="s">
        <v>2864</v>
      </c>
      <c r="P224" s="22" t="s">
        <v>1913</v>
      </c>
      <c r="Q224" s="22" t="e">
        <v>#N/A</v>
      </c>
      <c r="R224" s="22" t="e">
        <v>#REF!</v>
      </c>
      <c r="S224" s="22" t="s">
        <v>1913</v>
      </c>
      <c r="T224" s="22" t="s">
        <v>1913</v>
      </c>
      <c r="U224" s="22" t="s">
        <v>1913</v>
      </c>
      <c r="V224" s="22" t="s">
        <v>1913</v>
      </c>
      <c r="W224" s="22" t="s">
        <v>3052</v>
      </c>
      <c r="X224" s="22" t="s">
        <v>1913</v>
      </c>
      <c r="Y224" s="22" t="s">
        <v>1913</v>
      </c>
      <c r="Z224" s="22" t="s">
        <v>1913</v>
      </c>
      <c r="AA224" s="22" t="s">
        <v>1913</v>
      </c>
      <c r="AB224" s="22" t="s">
        <v>1913</v>
      </c>
      <c r="AC224" s="22" t="s">
        <v>1913</v>
      </c>
      <c r="AD224" s="22" t="s">
        <v>1913</v>
      </c>
      <c r="AE224" s="22" t="s">
        <v>1913</v>
      </c>
      <c r="AF224" s="22" t="s">
        <v>1913</v>
      </c>
      <c r="AG224" s="22" t="s">
        <v>1913</v>
      </c>
      <c r="AH224" s="22" t="s">
        <v>1913</v>
      </c>
      <c r="AI224" s="22" t="s">
        <v>1913</v>
      </c>
      <c r="AK224" s="26" t="s">
        <v>2863</v>
      </c>
      <c r="AL224" s="27">
        <v>109</v>
      </c>
      <c r="AM224" s="27" t="b">
        <v>1</v>
      </c>
      <c r="AN224" s="27" t="s">
        <v>2863</v>
      </c>
      <c r="AO224" s="27" t="b">
        <v>1</v>
      </c>
      <c r="AP224" s="47" t="s">
        <v>3402</v>
      </c>
      <c r="AQ224" s="47" t="b">
        <v>0</v>
      </c>
      <c r="AR224" s="33">
        <v>0</v>
      </c>
      <c r="AS224" s="47">
        <v>0</v>
      </c>
      <c r="AT224" s="47" t="b">
        <f>OR(List1[[#This Row],[fragile2]]=1,List1[[#This Row],[Fragile]]="J")</f>
        <v>0</v>
      </c>
    </row>
    <row r="225" spans="1:46" x14ac:dyDescent="0.25">
      <c r="A225" s="22">
        <v>203</v>
      </c>
      <c r="B225" s="22">
        <v>640</v>
      </c>
      <c r="C225" s="22" t="str">
        <f>List1[[#This Row],[Afkorting]]</f>
        <v>SRI</v>
      </c>
      <c r="D225" s="22" t="s">
        <v>2883</v>
      </c>
      <c r="E225" s="22" t="s">
        <v>2883</v>
      </c>
      <c r="F225" s="22" t="s">
        <v>2883</v>
      </c>
      <c r="G225" s="22" t="s">
        <v>3210</v>
      </c>
      <c r="I225" s="22" t="s">
        <v>2886</v>
      </c>
      <c r="K225" s="23">
        <v>798</v>
      </c>
      <c r="L225" s="22">
        <v>640</v>
      </c>
      <c r="M225" s="22" t="s">
        <v>2884</v>
      </c>
      <c r="N225" s="22" t="s">
        <v>3188</v>
      </c>
      <c r="O225" s="22" t="s">
        <v>3055</v>
      </c>
      <c r="P225" s="22" t="s">
        <v>1913</v>
      </c>
      <c r="R225" s="22" t="e">
        <v>#REF!</v>
      </c>
      <c r="S225" s="22" t="s">
        <v>1913</v>
      </c>
      <c r="T225" s="22" t="s">
        <v>1913</v>
      </c>
      <c r="U225" s="22" t="s">
        <v>1913</v>
      </c>
      <c r="V225" s="25" t="s">
        <v>3052</v>
      </c>
      <c r="W225" s="25" t="s">
        <v>3052</v>
      </c>
      <c r="X225" s="22" t="s">
        <v>1913</v>
      </c>
      <c r="Y225" s="22" t="s">
        <v>3052</v>
      </c>
      <c r="Z225" s="22" t="s">
        <v>1913</v>
      </c>
      <c r="AA225" s="22" t="s">
        <v>1913</v>
      </c>
      <c r="AB225" s="22" t="s">
        <v>1913</v>
      </c>
      <c r="AC225" s="22" t="s">
        <v>1913</v>
      </c>
      <c r="AD225" s="22" t="s">
        <v>1913</v>
      </c>
      <c r="AE225" s="22" t="s">
        <v>1913</v>
      </c>
      <c r="AF225" s="22" t="s">
        <v>1913</v>
      </c>
      <c r="AG225" s="22" t="s">
        <v>3052</v>
      </c>
      <c r="AH225" s="22" t="s">
        <v>1913</v>
      </c>
      <c r="AI225" s="22" t="s">
        <v>1913</v>
      </c>
      <c r="AJ225" s="22">
        <v>253</v>
      </c>
      <c r="AK225" s="26" t="s">
        <v>2883</v>
      </c>
      <c r="AL225" s="27">
        <v>203</v>
      </c>
      <c r="AM225" s="27" t="b">
        <v>1</v>
      </c>
      <c r="AN225" s="27" t="s">
        <v>2883</v>
      </c>
      <c r="AO225" s="27" t="b">
        <v>0</v>
      </c>
      <c r="AP225" s="47" t="s">
        <v>3055</v>
      </c>
      <c r="AQ225" s="47" t="b">
        <v>1</v>
      </c>
      <c r="AR225" s="33" t="s">
        <v>3055</v>
      </c>
      <c r="AS225" s="47">
        <v>0</v>
      </c>
      <c r="AT225" s="47" t="b">
        <f>OR(List1[[#This Row],[fragile2]]=1,List1[[#This Row],[Fragile]]="J")</f>
        <v>1</v>
      </c>
    </row>
    <row r="226" spans="1:46" x14ac:dyDescent="0.25">
      <c r="A226" s="22">
        <v>909</v>
      </c>
      <c r="B226" s="22">
        <v>88</v>
      </c>
      <c r="C226" s="22" t="str">
        <f>List1[[#This Row],[Afkorting]]</f>
        <v>RYU</v>
      </c>
      <c r="D226" s="22" t="s">
        <v>3058</v>
      </c>
      <c r="E226" s="22" t="s">
        <v>3059</v>
      </c>
      <c r="F226" s="22" t="s">
        <v>3060</v>
      </c>
      <c r="G226" s="22" t="s">
        <v>3061</v>
      </c>
      <c r="K226" s="22">
        <v>89</v>
      </c>
      <c r="L226" s="22">
        <v>88</v>
      </c>
      <c r="M226" s="22" t="s">
        <v>3062</v>
      </c>
      <c r="N226" s="22" t="s">
        <v>3049</v>
      </c>
      <c r="O226" s="22" t="s">
        <v>3050</v>
      </c>
      <c r="P226" s="22" t="s">
        <v>1913</v>
      </c>
      <c r="R226" s="24" t="s">
        <v>3051</v>
      </c>
      <c r="S226" s="22" t="s">
        <v>1913</v>
      </c>
      <c r="T226" s="22" t="s">
        <v>1913</v>
      </c>
      <c r="U226" s="22" t="s">
        <v>1913</v>
      </c>
      <c r="V226" s="25" t="s">
        <v>1913</v>
      </c>
      <c r="W226" s="25" t="s">
        <v>3052</v>
      </c>
      <c r="X226" s="22" t="s">
        <v>1913</v>
      </c>
      <c r="Y226" s="22" t="s">
        <v>3052</v>
      </c>
      <c r="Z226" s="22" t="s">
        <v>1913</v>
      </c>
      <c r="AA226" s="22" t="s">
        <v>1913</v>
      </c>
      <c r="AB226" s="22" t="s">
        <v>1913</v>
      </c>
      <c r="AC226" s="22" t="s">
        <v>1913</v>
      </c>
      <c r="AD226" s="22" t="s">
        <v>1913</v>
      </c>
      <c r="AE226" s="22" t="s">
        <v>1913</v>
      </c>
      <c r="AF226" s="22" t="s">
        <v>1913</v>
      </c>
      <c r="AG226" s="22" t="s">
        <v>1913</v>
      </c>
      <c r="AH226" s="22" t="s">
        <v>1913</v>
      </c>
      <c r="AI226" s="22" t="s">
        <v>3052</v>
      </c>
      <c r="AJ226" s="22">
        <v>111</v>
      </c>
      <c r="AK226" s="26" t="s">
        <v>3058</v>
      </c>
      <c r="AL226" s="27">
        <v>909</v>
      </c>
      <c r="AM226" s="27" t="b">
        <v>1</v>
      </c>
      <c r="AN226" s="27" t="s">
        <v>3058</v>
      </c>
      <c r="AO226" s="27" t="b">
        <v>0</v>
      </c>
      <c r="AP226" s="47" t="e">
        <v>#N/A</v>
      </c>
      <c r="AQ226" s="33" t="e">
        <v>#N/A</v>
      </c>
      <c r="AR226" s="33" t="s">
        <v>3050</v>
      </c>
      <c r="AS226" s="47"/>
      <c r="AT226" s="47" t="b">
        <f>OR(List1[[#This Row],[fragile2]]=1,List1[[#This Row],[Fragile]]="J")</f>
        <v>0</v>
      </c>
    </row>
    <row r="227" spans="1:46" x14ac:dyDescent="0.25">
      <c r="A227" s="22">
        <v>356</v>
      </c>
      <c r="B227" s="22">
        <v>278</v>
      </c>
      <c r="C227" s="22" t="str">
        <f>List1[[#This Row],[Afkorting]]</f>
        <v>SUD</v>
      </c>
      <c r="D227" s="22" t="s">
        <v>2346</v>
      </c>
      <c r="E227" s="22" t="s">
        <v>2345</v>
      </c>
      <c r="F227" s="22" t="s">
        <v>2344</v>
      </c>
      <c r="G227" s="22" t="s">
        <v>3111</v>
      </c>
      <c r="I227" s="22" t="s">
        <v>2349</v>
      </c>
      <c r="K227" s="23">
        <v>289</v>
      </c>
      <c r="L227" s="22">
        <v>278</v>
      </c>
      <c r="M227" s="22" t="s">
        <v>2347</v>
      </c>
      <c r="N227" s="22" t="s">
        <v>3081</v>
      </c>
      <c r="O227" s="22" t="s">
        <v>2577</v>
      </c>
      <c r="P227" s="22" t="s">
        <v>1913</v>
      </c>
      <c r="R227" s="22" t="e">
        <v>#REF!</v>
      </c>
      <c r="S227" s="22" t="s">
        <v>3052</v>
      </c>
      <c r="T227" s="22" t="s">
        <v>1913</v>
      </c>
      <c r="U227" s="22" t="s">
        <v>1913</v>
      </c>
      <c r="V227" s="25" t="s">
        <v>3052</v>
      </c>
      <c r="W227" s="25" t="s">
        <v>3052</v>
      </c>
      <c r="X227" s="22" t="s">
        <v>3052</v>
      </c>
      <c r="Y227" s="22" t="s">
        <v>3052</v>
      </c>
      <c r="Z227" s="22" t="s">
        <v>3052</v>
      </c>
      <c r="AA227" s="22" t="s">
        <v>1913</v>
      </c>
      <c r="AB227" s="22" t="s">
        <v>1913</v>
      </c>
      <c r="AC227" s="22" t="s">
        <v>3052</v>
      </c>
      <c r="AD227" s="22" t="s">
        <v>1913</v>
      </c>
      <c r="AE227" s="22" t="s">
        <v>3052</v>
      </c>
      <c r="AF227" s="22" t="s">
        <v>1913</v>
      </c>
      <c r="AG227" s="22" t="s">
        <v>1913</v>
      </c>
      <c r="AH227" s="22" t="s">
        <v>1913</v>
      </c>
      <c r="AI227" s="22" t="s">
        <v>1913</v>
      </c>
      <c r="AJ227" s="22">
        <v>168</v>
      </c>
      <c r="AK227" s="26" t="s">
        <v>2346</v>
      </c>
      <c r="AL227" s="27">
        <v>356</v>
      </c>
      <c r="AM227" s="27" t="b">
        <v>1</v>
      </c>
      <c r="AN227" s="27" t="s">
        <v>2346</v>
      </c>
      <c r="AO227" s="27" t="b">
        <v>0</v>
      </c>
      <c r="AP227" s="47" t="s">
        <v>3055</v>
      </c>
      <c r="AQ227" s="47" t="b">
        <v>0</v>
      </c>
      <c r="AR227" s="33" t="s">
        <v>2577</v>
      </c>
      <c r="AS227" s="47">
        <v>1</v>
      </c>
      <c r="AT227" s="47" t="b">
        <f>OR(List1[[#This Row],[fragile2]]=1,List1[[#This Row],[Fragile]]="J")</f>
        <v>1</v>
      </c>
    </row>
    <row r="228" spans="1:46" x14ac:dyDescent="0.25">
      <c r="A228" s="22">
        <v>522</v>
      </c>
      <c r="B228" s="22">
        <v>457</v>
      </c>
      <c r="C228" s="22" t="str">
        <f>List1[[#This Row],[Afkorting]]</f>
        <v>SUR</v>
      </c>
      <c r="D228" s="22" t="s">
        <v>95</v>
      </c>
      <c r="E228" s="22" t="s">
        <v>167</v>
      </c>
      <c r="F228" s="22" t="s">
        <v>167</v>
      </c>
      <c r="G228" s="22" t="s">
        <v>3009</v>
      </c>
      <c r="I228" s="22" t="s">
        <v>3011</v>
      </c>
      <c r="J228" s="22" t="s">
        <v>95</v>
      </c>
      <c r="K228" s="23">
        <v>498</v>
      </c>
      <c r="L228" s="22">
        <v>457</v>
      </c>
      <c r="M228" s="22" t="s">
        <v>3009</v>
      </c>
      <c r="N228" s="22" t="s">
        <v>3147</v>
      </c>
      <c r="O228" s="22" t="s">
        <v>3050</v>
      </c>
      <c r="P228" s="22" t="s">
        <v>1913</v>
      </c>
      <c r="R228" s="22" t="e">
        <v>#REF!</v>
      </c>
      <c r="S228" s="22" t="s">
        <v>1913</v>
      </c>
      <c r="T228" s="22" t="s">
        <v>3052</v>
      </c>
      <c r="U228" s="22" t="s">
        <v>1913</v>
      </c>
      <c r="V228" s="25" t="s">
        <v>1913</v>
      </c>
      <c r="W228" s="25" t="s">
        <v>3052</v>
      </c>
      <c r="X228" s="22" t="s">
        <v>3052</v>
      </c>
      <c r="Y228" s="22" t="s">
        <v>3052</v>
      </c>
      <c r="Z228" s="22" t="s">
        <v>1913</v>
      </c>
      <c r="AA228" s="22" t="s">
        <v>1913</v>
      </c>
      <c r="AB228" s="22" t="s">
        <v>1913</v>
      </c>
      <c r="AC228" s="22" t="s">
        <v>1913</v>
      </c>
      <c r="AD228" s="22" t="s">
        <v>1913</v>
      </c>
      <c r="AE228" s="22" t="s">
        <v>1913</v>
      </c>
      <c r="AF228" s="22" t="s">
        <v>3052</v>
      </c>
      <c r="AG228" s="22" t="s">
        <v>1913</v>
      </c>
      <c r="AH228" s="22" t="s">
        <v>1913</v>
      </c>
      <c r="AI228" s="22" t="s">
        <v>1913</v>
      </c>
      <c r="AJ228" s="22">
        <v>218</v>
      </c>
      <c r="AK228" s="26" t="s">
        <v>95</v>
      </c>
      <c r="AL228" s="27">
        <v>522</v>
      </c>
      <c r="AM228" s="27" t="b">
        <v>1</v>
      </c>
      <c r="AN228" s="27" t="s">
        <v>95</v>
      </c>
      <c r="AO228" s="27" t="b">
        <v>1</v>
      </c>
      <c r="AP228" s="47" t="s">
        <v>3050</v>
      </c>
      <c r="AQ228" s="47" t="b">
        <v>1</v>
      </c>
      <c r="AR228" s="33" t="s">
        <v>3050</v>
      </c>
      <c r="AS228" s="47">
        <v>0</v>
      </c>
      <c r="AT228" s="47" t="b">
        <f>OR(List1[[#This Row],[fragile2]]=1,List1[[#This Row],[Fragile]]="J")</f>
        <v>0</v>
      </c>
    </row>
    <row r="229" spans="1:46" x14ac:dyDescent="0.25">
      <c r="A229" s="22">
        <v>331</v>
      </c>
      <c r="B229" s="22">
        <v>280</v>
      </c>
      <c r="C229" s="22" t="str">
        <f>List1[[#This Row],[Afkorting]]</f>
        <v>SWA</v>
      </c>
      <c r="D229" s="22" t="s">
        <v>2608</v>
      </c>
      <c r="E229" s="22" t="s">
        <v>2608</v>
      </c>
      <c r="F229" s="22" t="s">
        <v>2608</v>
      </c>
      <c r="G229" s="22" t="s">
        <v>3115</v>
      </c>
      <c r="I229" s="22" t="s">
        <v>2611</v>
      </c>
      <c r="K229" s="23">
        <v>289</v>
      </c>
      <c r="L229" s="22">
        <v>280</v>
      </c>
      <c r="M229" s="22" t="s">
        <v>2609</v>
      </c>
      <c r="N229" s="22" t="s">
        <v>3081</v>
      </c>
      <c r="O229" s="22" t="s">
        <v>3055</v>
      </c>
      <c r="P229" s="22" t="s">
        <v>1913</v>
      </c>
      <c r="R229" s="22" t="e">
        <v>#REF!</v>
      </c>
      <c r="S229" s="22" t="s">
        <v>1913</v>
      </c>
      <c r="T229" s="22" t="s">
        <v>1913</v>
      </c>
      <c r="U229" s="22" t="s">
        <v>3052</v>
      </c>
      <c r="V229" s="25" t="s">
        <v>1913</v>
      </c>
      <c r="W229" s="25" t="s">
        <v>3052</v>
      </c>
      <c r="X229" s="22" t="s">
        <v>3052</v>
      </c>
      <c r="Y229" s="22" t="s">
        <v>3052</v>
      </c>
      <c r="Z229" s="22" t="s">
        <v>1913</v>
      </c>
      <c r="AA229" s="22" t="s">
        <v>1913</v>
      </c>
      <c r="AB229" s="22" t="s">
        <v>1913</v>
      </c>
      <c r="AC229" s="22" t="s">
        <v>3052</v>
      </c>
      <c r="AD229" s="22" t="s">
        <v>1913</v>
      </c>
      <c r="AE229" s="22" t="s">
        <v>3052</v>
      </c>
      <c r="AF229" s="22" t="s">
        <v>1913</v>
      </c>
      <c r="AG229" s="22" t="s">
        <v>1913</v>
      </c>
      <c r="AH229" s="22" t="s">
        <v>1913</v>
      </c>
      <c r="AI229" s="22" t="s">
        <v>1913</v>
      </c>
      <c r="AJ229" s="22">
        <v>169</v>
      </c>
      <c r="AK229" s="26" t="s">
        <v>2608</v>
      </c>
      <c r="AL229" s="27">
        <v>331</v>
      </c>
      <c r="AM229" s="27" t="b">
        <v>1</v>
      </c>
      <c r="AN229" s="27" t="s">
        <v>2608</v>
      </c>
      <c r="AO229" s="27" t="b">
        <v>0</v>
      </c>
      <c r="AP229" s="47" t="s">
        <v>3055</v>
      </c>
      <c r="AQ229" s="47" t="b">
        <v>1</v>
      </c>
      <c r="AR229" s="33" t="s">
        <v>3055</v>
      </c>
      <c r="AS229" s="47">
        <v>0</v>
      </c>
      <c r="AT229" s="47" t="b">
        <f>OR(List1[[#This Row],[fragile2]]=1,List1[[#This Row],[Fragile]]="J")</f>
        <v>0</v>
      </c>
    </row>
    <row r="230" spans="1:46" x14ac:dyDescent="0.25">
      <c r="A230" s="22">
        <v>126</v>
      </c>
      <c r="C230" s="22" t="str">
        <f>List1[[#This Row],[Afkorting]]</f>
        <v>SUE</v>
      </c>
      <c r="D230" s="22" t="s">
        <v>2127</v>
      </c>
      <c r="E230" s="22" t="s">
        <v>2126</v>
      </c>
      <c r="F230" s="22" t="s">
        <v>2125</v>
      </c>
      <c r="G230" s="22" t="s">
        <v>3336</v>
      </c>
      <c r="I230" s="22" t="s">
        <v>2129</v>
      </c>
      <c r="M230" s="22" t="s">
        <v>2128</v>
      </c>
      <c r="Q230" s="22" t="e">
        <v>#N/A</v>
      </c>
      <c r="R230" s="22" t="e">
        <v>#REF!</v>
      </c>
      <c r="W230" s="22" t="s">
        <v>3052</v>
      </c>
      <c r="AK230" s="26" t="s">
        <v>2127</v>
      </c>
      <c r="AL230" s="32">
        <v>126</v>
      </c>
      <c r="AM230" s="27" t="b">
        <v>1</v>
      </c>
      <c r="AN230" s="33" t="s">
        <v>2127</v>
      </c>
      <c r="AO230" s="27" t="b">
        <v>0</v>
      </c>
      <c r="AP230" s="47" t="s">
        <v>3402</v>
      </c>
      <c r="AQ230" s="47" t="b">
        <v>0</v>
      </c>
      <c r="AR230" s="33">
        <v>0</v>
      </c>
      <c r="AS230" s="47">
        <v>0</v>
      </c>
      <c r="AT230" s="47" t="b">
        <f>OR(List1[[#This Row],[fragile2]]=1,List1[[#This Row],[Fragile]]="J")</f>
        <v>0</v>
      </c>
    </row>
    <row r="231" spans="1:46" x14ac:dyDescent="0.25">
      <c r="A231" s="22">
        <v>127</v>
      </c>
      <c r="C231" s="22" t="str">
        <f>List1[[#This Row],[Afkorting]]</f>
        <v>SUI</v>
      </c>
      <c r="D231" s="22" t="s">
        <v>2968</v>
      </c>
      <c r="E231" s="22" t="s">
        <v>2967</v>
      </c>
      <c r="F231" s="22" t="s">
        <v>2966</v>
      </c>
      <c r="G231" s="22" t="s">
        <v>3337</v>
      </c>
      <c r="I231" s="22" t="s">
        <v>2970</v>
      </c>
      <c r="M231" s="22" t="s">
        <v>2969</v>
      </c>
      <c r="Q231" s="22" t="e">
        <v>#N/A</v>
      </c>
      <c r="R231" s="22" t="e">
        <v>#REF!</v>
      </c>
      <c r="W231" s="22" t="s">
        <v>3052</v>
      </c>
      <c r="AK231" s="28" t="s">
        <v>2968</v>
      </c>
      <c r="AL231" s="34">
        <v>127</v>
      </c>
      <c r="AM231" s="34" t="b">
        <v>1</v>
      </c>
      <c r="AN231" s="34" t="s">
        <v>2968</v>
      </c>
      <c r="AO231" s="34" t="b">
        <v>0</v>
      </c>
      <c r="AP231" s="48" t="s">
        <v>3402</v>
      </c>
      <c r="AQ231" s="48" t="b">
        <v>0</v>
      </c>
      <c r="AR231" s="33">
        <v>0</v>
      </c>
      <c r="AS231" s="47">
        <v>0</v>
      </c>
      <c r="AT231" s="47" t="b">
        <f>OR(List1[[#This Row],[fragile2]]=1,List1[[#This Row],[Fragile]]="J")</f>
        <v>0</v>
      </c>
    </row>
    <row r="232" spans="1:46" x14ac:dyDescent="0.25">
      <c r="A232" s="22">
        <v>261</v>
      </c>
      <c r="B232" s="22">
        <v>573</v>
      </c>
      <c r="C232" s="22" t="str">
        <f>List1[[#This Row],[Afkorting]]</f>
        <v>SYR</v>
      </c>
      <c r="D232" s="22" t="s">
        <v>2197</v>
      </c>
      <c r="E232" s="22" t="s">
        <v>2197</v>
      </c>
      <c r="F232" s="22" t="s">
        <v>2196</v>
      </c>
      <c r="G232" s="22" t="s">
        <v>2198</v>
      </c>
      <c r="I232" s="22" t="s">
        <v>2200</v>
      </c>
      <c r="K232" s="23">
        <v>798</v>
      </c>
      <c r="L232" s="22">
        <v>573</v>
      </c>
      <c r="M232" s="22" t="s">
        <v>2198</v>
      </c>
      <c r="N232" s="22" t="s">
        <v>3188</v>
      </c>
      <c r="O232" s="22" t="s">
        <v>3055</v>
      </c>
      <c r="P232" s="22" t="s">
        <v>1913</v>
      </c>
      <c r="R232" s="22" t="e">
        <v>#REF!</v>
      </c>
      <c r="S232" s="22" t="s">
        <v>1913</v>
      </c>
      <c r="T232" s="22" t="s">
        <v>1913</v>
      </c>
      <c r="U232" s="22" t="s">
        <v>1913</v>
      </c>
      <c r="V232" s="25" t="s">
        <v>3052</v>
      </c>
      <c r="W232" s="25" t="s">
        <v>3052</v>
      </c>
      <c r="X232" s="22" t="s">
        <v>1913</v>
      </c>
      <c r="Y232" s="22" t="s">
        <v>3052</v>
      </c>
      <c r="Z232" s="22" t="s">
        <v>1913</v>
      </c>
      <c r="AA232" s="22" t="s">
        <v>1913</v>
      </c>
      <c r="AB232" s="22" t="s">
        <v>1913</v>
      </c>
      <c r="AC232" s="22" t="s">
        <v>1913</v>
      </c>
      <c r="AD232" s="22" t="s">
        <v>1913</v>
      </c>
      <c r="AE232" s="22" t="s">
        <v>1913</v>
      </c>
      <c r="AF232" s="22" t="s">
        <v>1913</v>
      </c>
      <c r="AG232" s="22" t="s">
        <v>3052</v>
      </c>
      <c r="AH232" s="22" t="s">
        <v>1913</v>
      </c>
      <c r="AI232" s="22" t="s">
        <v>1913</v>
      </c>
      <c r="AJ232" s="22">
        <v>235</v>
      </c>
      <c r="AK232" s="26" t="s">
        <v>2197</v>
      </c>
      <c r="AL232" s="27">
        <v>261</v>
      </c>
      <c r="AM232" s="27" t="b">
        <v>1</v>
      </c>
      <c r="AN232" s="27" t="s">
        <v>2197</v>
      </c>
      <c r="AO232" s="27" t="b">
        <v>1</v>
      </c>
      <c r="AP232" s="47" t="s">
        <v>3055</v>
      </c>
      <c r="AQ232" s="47" t="b">
        <v>1</v>
      </c>
      <c r="AR232" s="33" t="s">
        <v>3055</v>
      </c>
      <c r="AS232" s="47">
        <v>1</v>
      </c>
      <c r="AT232" s="47" t="b">
        <f>OR(List1[[#This Row],[fragile2]]=1,List1[[#This Row],[Fragile]]="J")</f>
        <v>1</v>
      </c>
    </row>
    <row r="233" spans="1:46" x14ac:dyDescent="0.25">
      <c r="A233" s="22">
        <v>688</v>
      </c>
      <c r="C233" s="22" t="str">
        <f>List1[[#This Row],[Afkorting]]</f>
        <v>TAH</v>
      </c>
      <c r="D233" s="22" t="s">
        <v>2666</v>
      </c>
      <c r="E233" s="22" t="s">
        <v>2666</v>
      </c>
      <c r="F233" s="22" t="s">
        <v>2666</v>
      </c>
      <c r="G233" s="22" t="s">
        <v>3330</v>
      </c>
      <c r="Q233" s="22" t="e">
        <v>#N/A</v>
      </c>
      <c r="R233" s="22" t="e">
        <v>#REF!</v>
      </c>
      <c r="W233" s="22" t="s">
        <v>3052</v>
      </c>
      <c r="AK233" s="26" t="s">
        <v>2666</v>
      </c>
      <c r="AL233" s="32">
        <v>688</v>
      </c>
      <c r="AM233" s="27" t="b">
        <v>1</v>
      </c>
      <c r="AN233" s="33" t="s">
        <v>2666</v>
      </c>
      <c r="AO233" s="27" t="b">
        <v>0</v>
      </c>
      <c r="AP233" s="47" t="e">
        <v>#N/A</v>
      </c>
      <c r="AQ233" s="33" t="e">
        <v>#N/A</v>
      </c>
      <c r="AR233" s="33">
        <v>0</v>
      </c>
      <c r="AS233" s="47"/>
      <c r="AT233" s="47" t="b">
        <f>OR(List1[[#This Row],[fragile2]]=1,List1[[#This Row],[Fragile]]="J")</f>
        <v>0</v>
      </c>
    </row>
    <row r="234" spans="1:46" x14ac:dyDescent="0.25">
      <c r="A234" s="22">
        <v>204</v>
      </c>
      <c r="C234" s="22" t="str">
        <f>List1[[#This Row],[Afkorting]]</f>
        <v>TAI</v>
      </c>
      <c r="D234" s="22" t="s">
        <v>1987</v>
      </c>
      <c r="E234" s="22" t="s">
        <v>1987</v>
      </c>
      <c r="F234" s="22" t="s">
        <v>1987</v>
      </c>
      <c r="G234" s="22" t="s">
        <v>3298</v>
      </c>
      <c r="M234" s="22" t="s">
        <v>1988</v>
      </c>
      <c r="P234" s="22" t="s">
        <v>1913</v>
      </c>
      <c r="Q234" s="22" t="e">
        <v>#N/A</v>
      </c>
      <c r="R234" s="22" t="e">
        <v>#REF!</v>
      </c>
      <c r="S234" s="22" t="s">
        <v>1913</v>
      </c>
      <c r="T234" s="22" t="s">
        <v>1913</v>
      </c>
      <c r="U234" s="22" t="s">
        <v>1913</v>
      </c>
      <c r="V234" s="22" t="s">
        <v>1913</v>
      </c>
      <c r="W234" s="22" t="s">
        <v>3052</v>
      </c>
      <c r="X234" s="22" t="s">
        <v>1913</v>
      </c>
      <c r="Y234" s="22" t="s">
        <v>1913</v>
      </c>
      <c r="Z234" s="22" t="s">
        <v>1913</v>
      </c>
      <c r="AA234" s="22" t="s">
        <v>1913</v>
      </c>
      <c r="AB234" s="22" t="s">
        <v>1913</v>
      </c>
      <c r="AC234" s="22" t="s">
        <v>1913</v>
      </c>
      <c r="AD234" s="22" t="s">
        <v>1913</v>
      </c>
      <c r="AE234" s="22" t="s">
        <v>1913</v>
      </c>
      <c r="AF234" s="22" t="s">
        <v>1913</v>
      </c>
      <c r="AG234" s="22" t="s">
        <v>1913</v>
      </c>
      <c r="AH234" s="22" t="s">
        <v>1913</v>
      </c>
      <c r="AI234" s="22" t="s">
        <v>1913</v>
      </c>
      <c r="AK234" s="26" t="s">
        <v>1987</v>
      </c>
      <c r="AL234" s="27">
        <v>204</v>
      </c>
      <c r="AM234" s="27" t="b">
        <v>1</v>
      </c>
      <c r="AN234" s="27" t="s">
        <v>1987</v>
      </c>
      <c r="AO234" s="27" t="b">
        <v>0</v>
      </c>
      <c r="AP234" s="47" t="s">
        <v>3402</v>
      </c>
      <c r="AQ234" s="47" t="b">
        <v>0</v>
      </c>
      <c r="AR234" s="33">
        <v>0</v>
      </c>
      <c r="AS234" s="47">
        <v>0</v>
      </c>
      <c r="AT234" s="47" t="b">
        <f>OR(List1[[#This Row],[fragile2]]=1,List1[[#This Row],[Fragile]]="J")</f>
        <v>0</v>
      </c>
    </row>
    <row r="235" spans="1:46" x14ac:dyDescent="0.25">
      <c r="A235" s="22">
        <v>275</v>
      </c>
      <c r="B235" s="22">
        <v>615</v>
      </c>
      <c r="C235" s="22" t="str">
        <f>List1[[#This Row],[Afkorting]]</f>
        <v>TDJ</v>
      </c>
      <c r="D235" s="22" t="s">
        <v>2593</v>
      </c>
      <c r="E235" s="22" t="s">
        <v>2592</v>
      </c>
      <c r="F235" s="22" t="s">
        <v>2591</v>
      </c>
      <c r="G235" s="22" t="s">
        <v>3200</v>
      </c>
      <c r="I235" s="22" t="s">
        <v>2596</v>
      </c>
      <c r="K235" s="23">
        <v>798</v>
      </c>
      <c r="L235" s="22">
        <v>615</v>
      </c>
      <c r="M235" s="22" t="s">
        <v>2594</v>
      </c>
      <c r="N235" s="22" t="s">
        <v>3188</v>
      </c>
      <c r="O235" s="22" t="s">
        <v>3055</v>
      </c>
      <c r="P235" s="22" t="s">
        <v>1913</v>
      </c>
      <c r="R235" s="22" t="e">
        <v>#REF!</v>
      </c>
      <c r="S235" s="22" t="s">
        <v>1913</v>
      </c>
      <c r="T235" s="22" t="s">
        <v>1913</v>
      </c>
      <c r="U235" s="22" t="s">
        <v>3052</v>
      </c>
      <c r="V235" s="25" t="s">
        <v>1913</v>
      </c>
      <c r="W235" s="25" t="s">
        <v>3052</v>
      </c>
      <c r="X235" s="22" t="s">
        <v>1913</v>
      </c>
      <c r="Y235" s="22" t="s">
        <v>3052</v>
      </c>
      <c r="Z235" s="22" t="s">
        <v>1913</v>
      </c>
      <c r="AA235" s="22" t="s">
        <v>1913</v>
      </c>
      <c r="AB235" s="22" t="s">
        <v>1913</v>
      </c>
      <c r="AC235" s="22" t="s">
        <v>1913</v>
      </c>
      <c r="AD235" s="22" t="s">
        <v>1913</v>
      </c>
      <c r="AE235" s="22" t="s">
        <v>1913</v>
      </c>
      <c r="AF235" s="22" t="s">
        <v>1913</v>
      </c>
      <c r="AG235" s="22" t="s">
        <v>3052</v>
      </c>
      <c r="AH235" s="22" t="s">
        <v>1913</v>
      </c>
      <c r="AI235" s="22" t="s">
        <v>1913</v>
      </c>
      <c r="AJ235" s="22">
        <v>254</v>
      </c>
      <c r="AK235" s="26" t="s">
        <v>2593</v>
      </c>
      <c r="AL235" s="27">
        <v>275</v>
      </c>
      <c r="AM235" s="27" t="b">
        <v>1</v>
      </c>
      <c r="AN235" s="27" t="s">
        <v>2593</v>
      </c>
      <c r="AO235" s="27" t="b">
        <v>0</v>
      </c>
      <c r="AP235" s="47" t="s">
        <v>3055</v>
      </c>
      <c r="AQ235" s="47" t="b">
        <v>1</v>
      </c>
      <c r="AR235" s="33" t="s">
        <v>3093</v>
      </c>
      <c r="AS235" s="47">
        <v>0</v>
      </c>
      <c r="AT235" s="47" t="b">
        <f>OR(List1[[#This Row],[fragile2]]=1,List1[[#This Row],[Fragile]]="J")</f>
        <v>0</v>
      </c>
    </row>
    <row r="236" spans="1:46" x14ac:dyDescent="0.25">
      <c r="A236" s="22">
        <v>705</v>
      </c>
      <c r="C236" s="22">
        <f>List1[[#This Row],[Afkorting]]</f>
        <v>0</v>
      </c>
      <c r="D236" s="22" t="s">
        <v>1912</v>
      </c>
      <c r="E236" s="22" t="s">
        <v>1912</v>
      </c>
      <c r="F236" s="22" t="s">
        <v>1912</v>
      </c>
      <c r="Q236" s="22" t="e">
        <v>#N/A</v>
      </c>
      <c r="R236" s="22" t="e">
        <v>#REF!</v>
      </c>
      <c r="W236" s="22" t="s">
        <v>3052</v>
      </c>
      <c r="AK236" s="26" t="s">
        <v>1912</v>
      </c>
      <c r="AL236" s="32">
        <v>705</v>
      </c>
      <c r="AM236" s="27" t="b">
        <v>1</v>
      </c>
      <c r="AN236" s="33" t="s">
        <v>1912</v>
      </c>
      <c r="AO236" s="27" t="b">
        <v>1</v>
      </c>
      <c r="AP236" s="47" t="e">
        <v>#N/A</v>
      </c>
      <c r="AQ236" s="33" t="e">
        <v>#N/A</v>
      </c>
      <c r="AR236" s="33">
        <v>0</v>
      </c>
      <c r="AS236" s="47"/>
      <c r="AT236" s="47" t="b">
        <f>OR(List1[[#This Row],[fragile2]]=1,List1[[#This Row],[Fragile]]="J")</f>
        <v>0</v>
      </c>
    </row>
    <row r="237" spans="1:46" x14ac:dyDescent="0.25">
      <c r="A237" s="22">
        <v>332</v>
      </c>
      <c r="B237" s="22">
        <v>282</v>
      </c>
      <c r="C237" s="22" t="str">
        <f>List1[[#This Row],[Afkorting]]</f>
        <v>TAN</v>
      </c>
      <c r="D237" s="22" t="s">
        <v>168</v>
      </c>
      <c r="E237" s="22" t="s">
        <v>96</v>
      </c>
      <c r="F237" s="22" t="s">
        <v>168</v>
      </c>
      <c r="G237" s="22" t="s">
        <v>3116</v>
      </c>
      <c r="I237" s="22" t="s">
        <v>2730</v>
      </c>
      <c r="J237" s="22" t="s">
        <v>168</v>
      </c>
      <c r="K237" s="23">
        <v>289</v>
      </c>
      <c r="L237" s="22">
        <v>282</v>
      </c>
      <c r="M237" s="22" t="s">
        <v>2728</v>
      </c>
      <c r="N237" s="22" t="s">
        <v>3081</v>
      </c>
      <c r="O237" s="22" t="s">
        <v>2577</v>
      </c>
      <c r="P237" s="22" t="s">
        <v>3052</v>
      </c>
      <c r="Q237" s="22" t="s">
        <v>3116</v>
      </c>
      <c r="R237" s="22" t="e">
        <v>#REF!</v>
      </c>
      <c r="S237" s="22" t="s">
        <v>3052</v>
      </c>
      <c r="T237" s="22" t="s">
        <v>1913</v>
      </c>
      <c r="U237" s="22" t="s">
        <v>1913</v>
      </c>
      <c r="V237" s="25" t="s">
        <v>1913</v>
      </c>
      <c r="W237" s="25" t="s">
        <v>3052</v>
      </c>
      <c r="X237" s="22" t="s">
        <v>3052</v>
      </c>
      <c r="Y237" s="22" t="s">
        <v>3052</v>
      </c>
      <c r="Z237" s="22" t="s">
        <v>3052</v>
      </c>
      <c r="AA237" s="22" t="s">
        <v>1913</v>
      </c>
      <c r="AB237" s="22" t="s">
        <v>1913</v>
      </c>
      <c r="AC237" s="22" t="s">
        <v>3052</v>
      </c>
      <c r="AD237" s="22" t="s">
        <v>1913</v>
      </c>
      <c r="AE237" s="22" t="s">
        <v>3052</v>
      </c>
      <c r="AF237" s="22" t="s">
        <v>1913</v>
      </c>
      <c r="AG237" s="22" t="s">
        <v>1913</v>
      </c>
      <c r="AH237" s="22" t="s">
        <v>1913</v>
      </c>
      <c r="AI237" s="22" t="s">
        <v>1913</v>
      </c>
      <c r="AJ237" s="22">
        <v>170</v>
      </c>
      <c r="AK237" s="26" t="s">
        <v>168</v>
      </c>
      <c r="AL237" s="27">
        <v>332</v>
      </c>
      <c r="AM237" s="27" t="b">
        <v>1</v>
      </c>
      <c r="AN237" s="27" t="s">
        <v>168</v>
      </c>
      <c r="AO237" s="27" t="b">
        <v>0</v>
      </c>
      <c r="AP237" s="47" t="s">
        <v>3401</v>
      </c>
      <c r="AQ237" s="47" t="b">
        <v>0</v>
      </c>
      <c r="AR237" s="33" t="s">
        <v>2577</v>
      </c>
      <c r="AS237" s="47">
        <v>0</v>
      </c>
      <c r="AT237" s="47" t="b">
        <f>OR(List1[[#This Row],[fragile2]]=1,List1[[#This Row],[Fragile]]="J")</f>
        <v>0</v>
      </c>
    </row>
    <row r="238" spans="1:46" x14ac:dyDescent="0.25">
      <c r="A238" s="22">
        <v>235</v>
      </c>
      <c r="B238" s="22">
        <v>764</v>
      </c>
      <c r="C238" s="22" t="str">
        <f>List1[[#This Row],[Afkorting]]</f>
        <v>THA</v>
      </c>
      <c r="D238" s="22" t="s">
        <v>2712</v>
      </c>
      <c r="E238" s="22" t="s">
        <v>2713</v>
      </c>
      <c r="F238" s="22" t="s">
        <v>2712</v>
      </c>
      <c r="G238" s="22" t="s">
        <v>2714</v>
      </c>
      <c r="I238" s="22" t="s">
        <v>2716</v>
      </c>
      <c r="K238" s="23">
        <v>798</v>
      </c>
      <c r="L238" s="22">
        <v>764</v>
      </c>
      <c r="M238" s="22" t="s">
        <v>2714</v>
      </c>
      <c r="N238" s="22" t="s">
        <v>3188</v>
      </c>
      <c r="O238" s="22" t="s">
        <v>3050</v>
      </c>
      <c r="P238" s="22" t="s">
        <v>1913</v>
      </c>
      <c r="R238" s="22" t="e">
        <v>#REF!</v>
      </c>
      <c r="S238" s="22" t="s">
        <v>1913</v>
      </c>
      <c r="T238" s="22" t="s">
        <v>1913</v>
      </c>
      <c r="U238" s="22" t="s">
        <v>1913</v>
      </c>
      <c r="V238" s="25" t="s">
        <v>1913</v>
      </c>
      <c r="W238" s="25" t="s">
        <v>3052</v>
      </c>
      <c r="X238" s="22" t="s">
        <v>1913</v>
      </c>
      <c r="Y238" s="22" t="s">
        <v>3052</v>
      </c>
      <c r="Z238" s="22" t="s">
        <v>1913</v>
      </c>
      <c r="AA238" s="22" t="s">
        <v>1913</v>
      </c>
      <c r="AB238" s="22" t="s">
        <v>1913</v>
      </c>
      <c r="AC238" s="22" t="s">
        <v>1913</v>
      </c>
      <c r="AD238" s="22" t="s">
        <v>1913</v>
      </c>
      <c r="AE238" s="22" t="s">
        <v>1913</v>
      </c>
      <c r="AF238" s="22" t="s">
        <v>1913</v>
      </c>
      <c r="AG238" s="22" t="s">
        <v>3052</v>
      </c>
      <c r="AH238" s="22" t="s">
        <v>1913</v>
      </c>
      <c r="AI238" s="22" t="s">
        <v>1913</v>
      </c>
      <c r="AJ238" s="22">
        <v>270</v>
      </c>
      <c r="AK238" s="26" t="s">
        <v>2712</v>
      </c>
      <c r="AL238" s="27">
        <v>235</v>
      </c>
      <c r="AM238" s="27" t="b">
        <v>1</v>
      </c>
      <c r="AN238" s="27" t="s">
        <v>2712</v>
      </c>
      <c r="AO238" s="27" t="b">
        <v>1</v>
      </c>
      <c r="AP238" s="47" t="s">
        <v>3050</v>
      </c>
      <c r="AQ238" s="47" t="b">
        <v>1</v>
      </c>
      <c r="AR238" s="33" t="s">
        <v>3055</v>
      </c>
      <c r="AS238" s="47">
        <v>0</v>
      </c>
      <c r="AT238" s="47" t="b">
        <f>OR(List1[[#This Row],[fragile2]]=1,List1[[#This Row],[Fragile]]="J")</f>
        <v>0</v>
      </c>
    </row>
    <row r="239" spans="1:46" x14ac:dyDescent="0.25">
      <c r="A239" s="22">
        <v>334</v>
      </c>
      <c r="B239" s="22">
        <v>283</v>
      </c>
      <c r="C239" s="22" t="str">
        <f>List1[[#This Row],[Afkorting]]</f>
        <v>TOG</v>
      </c>
      <c r="D239" s="22" t="s">
        <v>97</v>
      </c>
      <c r="E239" s="22" t="s">
        <v>97</v>
      </c>
      <c r="F239" s="22" t="s">
        <v>169</v>
      </c>
      <c r="G239" s="22" t="s">
        <v>3117</v>
      </c>
      <c r="I239" s="22" t="s">
        <v>2288</v>
      </c>
      <c r="J239" s="22" t="s">
        <v>97</v>
      </c>
      <c r="K239" s="23">
        <v>289</v>
      </c>
      <c r="L239" s="22">
        <v>283</v>
      </c>
      <c r="M239" s="22" t="s">
        <v>2286</v>
      </c>
      <c r="N239" s="22" t="s">
        <v>3081</v>
      </c>
      <c r="O239" s="22" t="s">
        <v>2577</v>
      </c>
      <c r="P239" s="22" t="s">
        <v>1913</v>
      </c>
      <c r="R239" s="22" t="e">
        <v>#REF!</v>
      </c>
      <c r="S239" s="22" t="s">
        <v>3052</v>
      </c>
      <c r="T239" s="22" t="s">
        <v>1913</v>
      </c>
      <c r="U239" s="22" t="s">
        <v>1913</v>
      </c>
      <c r="V239" s="25" t="s">
        <v>3052</v>
      </c>
      <c r="W239" s="25" t="s">
        <v>3052</v>
      </c>
      <c r="X239" s="22" t="s">
        <v>3052</v>
      </c>
      <c r="Y239" s="22" t="s">
        <v>3052</v>
      </c>
      <c r="Z239" s="22" t="s">
        <v>3052</v>
      </c>
      <c r="AA239" s="24" t="s">
        <v>3086</v>
      </c>
      <c r="AB239" s="22" t="s">
        <v>1913</v>
      </c>
      <c r="AC239" s="22" t="s">
        <v>3052</v>
      </c>
      <c r="AD239" s="22" t="s">
        <v>1913</v>
      </c>
      <c r="AE239" s="22" t="s">
        <v>3052</v>
      </c>
      <c r="AF239" s="22" t="s">
        <v>1913</v>
      </c>
      <c r="AG239" s="22" t="s">
        <v>1913</v>
      </c>
      <c r="AH239" s="22" t="s">
        <v>1913</v>
      </c>
      <c r="AI239" s="22" t="s">
        <v>1913</v>
      </c>
      <c r="AJ239" s="22">
        <v>171</v>
      </c>
      <c r="AK239" s="26" t="s">
        <v>97</v>
      </c>
      <c r="AL239" s="27">
        <v>334</v>
      </c>
      <c r="AM239" s="27" t="b">
        <v>1</v>
      </c>
      <c r="AN239" s="27" t="s">
        <v>97</v>
      </c>
      <c r="AO239" s="27" t="b">
        <v>0</v>
      </c>
      <c r="AP239" s="47" t="s">
        <v>3401</v>
      </c>
      <c r="AQ239" s="47" t="b">
        <v>0</v>
      </c>
      <c r="AR239" s="33" t="s">
        <v>2577</v>
      </c>
      <c r="AS239" s="47">
        <v>1</v>
      </c>
      <c r="AT239" s="47" t="b">
        <f>OR(List1[[#This Row],[fragile2]]=1,List1[[#This Row],[Fragile]]="J")</f>
        <v>1</v>
      </c>
    </row>
    <row r="240" spans="1:46" x14ac:dyDescent="0.25">
      <c r="A240" s="22">
        <v>686</v>
      </c>
      <c r="B240" s="22">
        <v>868</v>
      </c>
      <c r="C240" s="22" t="str">
        <f>List1[[#This Row],[Afkorting]]</f>
        <v>TOK</v>
      </c>
      <c r="D240" s="22" t="s">
        <v>2656</v>
      </c>
      <c r="E240" s="22" t="s">
        <v>2655</v>
      </c>
      <c r="F240" s="22" t="s">
        <v>2654</v>
      </c>
      <c r="G240" s="22" t="s">
        <v>3249</v>
      </c>
      <c r="I240" s="22" t="s">
        <v>2659</v>
      </c>
      <c r="K240" s="23">
        <v>889</v>
      </c>
      <c r="L240" s="22">
        <v>868</v>
      </c>
      <c r="M240" s="22" t="s">
        <v>2657</v>
      </c>
      <c r="N240" s="22" t="s">
        <v>3243</v>
      </c>
      <c r="O240" s="22" t="s">
        <v>3055</v>
      </c>
      <c r="P240" s="22" t="s">
        <v>1913</v>
      </c>
      <c r="R240" s="22" t="e">
        <v>#REF!</v>
      </c>
      <c r="S240" s="22" t="s">
        <v>1913</v>
      </c>
      <c r="T240" s="22" t="s">
        <v>1913</v>
      </c>
      <c r="U240" s="22" t="s">
        <v>1913</v>
      </c>
      <c r="V240" s="25" t="s">
        <v>1913</v>
      </c>
      <c r="W240" s="25" t="s">
        <v>3052</v>
      </c>
      <c r="X240" s="22" t="s">
        <v>1913</v>
      </c>
      <c r="Y240" s="22" t="s">
        <v>3052</v>
      </c>
      <c r="Z240" s="22" t="s">
        <v>1913</v>
      </c>
      <c r="AA240" s="22" t="s">
        <v>1913</v>
      </c>
      <c r="AB240" s="22" t="s">
        <v>1913</v>
      </c>
      <c r="AC240" s="22" t="s">
        <v>1913</v>
      </c>
      <c r="AD240" s="22" t="s">
        <v>1913</v>
      </c>
      <c r="AE240" s="22" t="s">
        <v>1913</v>
      </c>
      <c r="AF240" s="22" t="s">
        <v>1913</v>
      </c>
      <c r="AG240" s="22" t="s">
        <v>1913</v>
      </c>
      <c r="AH240" s="22" t="s">
        <v>3052</v>
      </c>
      <c r="AI240" s="22" t="s">
        <v>1913</v>
      </c>
      <c r="AJ240" s="22">
        <v>290</v>
      </c>
      <c r="AK240" s="26" t="s">
        <v>2656</v>
      </c>
      <c r="AL240" s="27">
        <v>686</v>
      </c>
      <c r="AM240" s="27" t="b">
        <v>1</v>
      </c>
      <c r="AN240" s="27" t="s">
        <v>2656</v>
      </c>
      <c r="AO240" s="27" t="b">
        <v>0</v>
      </c>
      <c r="AP240" s="47" t="e">
        <v>#N/A</v>
      </c>
      <c r="AQ240" s="33" t="e">
        <v>#N/A</v>
      </c>
      <c r="AR240" s="33" t="s">
        <v>3055</v>
      </c>
      <c r="AS240" s="47"/>
      <c r="AT240" s="47" t="b">
        <f>OR(List1[[#This Row],[fragile2]]=1,List1[[#This Row],[Fragile]]="J")</f>
        <v>0</v>
      </c>
    </row>
    <row r="241" spans="1:46" x14ac:dyDescent="0.25">
      <c r="A241" s="22">
        <v>616</v>
      </c>
      <c r="B241" s="22">
        <v>870</v>
      </c>
      <c r="C241" s="22" t="str">
        <f>List1[[#This Row],[Afkorting]]</f>
        <v>TON</v>
      </c>
      <c r="D241" s="22" t="s">
        <v>2459</v>
      </c>
      <c r="E241" s="22" t="s">
        <v>2459</v>
      </c>
      <c r="F241" s="22" t="s">
        <v>2458</v>
      </c>
      <c r="G241" s="22" t="s">
        <v>2460</v>
      </c>
      <c r="I241" s="22" t="s">
        <v>2462</v>
      </c>
      <c r="K241" s="23">
        <v>889</v>
      </c>
      <c r="L241" s="22">
        <v>870</v>
      </c>
      <c r="M241" s="22" t="s">
        <v>2460</v>
      </c>
      <c r="N241" s="22" t="s">
        <v>3243</v>
      </c>
      <c r="O241" s="22" t="s">
        <v>3050</v>
      </c>
      <c r="P241" s="22" t="s">
        <v>1913</v>
      </c>
      <c r="R241" s="22" t="e">
        <v>#REF!</v>
      </c>
      <c r="S241" s="22" t="s">
        <v>1913</v>
      </c>
      <c r="T241" s="22" t="s">
        <v>3052</v>
      </c>
      <c r="U241" s="22" t="s">
        <v>1913</v>
      </c>
      <c r="V241" s="25" t="s">
        <v>1913</v>
      </c>
      <c r="W241" s="25" t="s">
        <v>3052</v>
      </c>
      <c r="X241" s="22" t="s">
        <v>3052</v>
      </c>
      <c r="Y241" s="22" t="s">
        <v>3052</v>
      </c>
      <c r="Z241" s="22" t="s">
        <v>1913</v>
      </c>
      <c r="AA241" s="22" t="s">
        <v>1913</v>
      </c>
      <c r="AB241" s="22" t="s">
        <v>1913</v>
      </c>
      <c r="AC241" s="22" t="s">
        <v>1913</v>
      </c>
      <c r="AD241" s="22" t="s">
        <v>1913</v>
      </c>
      <c r="AE241" s="22" t="s">
        <v>1913</v>
      </c>
      <c r="AF241" s="22" t="s">
        <v>1913</v>
      </c>
      <c r="AG241" s="22" t="s">
        <v>1913</v>
      </c>
      <c r="AH241" s="22" t="s">
        <v>3052</v>
      </c>
      <c r="AI241" s="22" t="s">
        <v>1913</v>
      </c>
      <c r="AJ241" s="22">
        <v>291</v>
      </c>
      <c r="AK241" s="26" t="s">
        <v>2459</v>
      </c>
      <c r="AL241" s="27">
        <v>616</v>
      </c>
      <c r="AM241" s="27" t="b">
        <v>1</v>
      </c>
      <c r="AN241" s="27" t="s">
        <v>2459</v>
      </c>
      <c r="AO241" s="27" t="b">
        <v>1</v>
      </c>
      <c r="AP241" s="47" t="s">
        <v>3050</v>
      </c>
      <c r="AQ241" s="47" t="b">
        <v>1</v>
      </c>
      <c r="AR241" s="33" t="s">
        <v>3055</v>
      </c>
      <c r="AS241" s="47">
        <v>0</v>
      </c>
      <c r="AT241" s="47" t="b">
        <f>OR(List1[[#This Row],[fragile2]]=1,List1[[#This Row],[Fragile]]="J")</f>
        <v>0</v>
      </c>
    </row>
    <row r="242" spans="1:46" x14ac:dyDescent="0.25">
      <c r="A242" s="22">
        <v>396</v>
      </c>
      <c r="C242" s="22" t="str">
        <f>List1[[#This Row],[Afkorting]]</f>
        <v>TRA</v>
      </c>
      <c r="D242" s="22" t="s">
        <v>2623</v>
      </c>
      <c r="E242" s="22" t="s">
        <v>2623</v>
      </c>
      <c r="F242" s="22" t="s">
        <v>2623</v>
      </c>
      <c r="G242" s="22" t="s">
        <v>3331</v>
      </c>
      <c r="Q242" s="22" t="e">
        <v>#N/A</v>
      </c>
      <c r="R242" s="22" t="e">
        <v>#REF!</v>
      </c>
      <c r="W242" s="22" t="s">
        <v>3052</v>
      </c>
      <c r="AK242" s="26" t="s">
        <v>2623</v>
      </c>
      <c r="AL242" s="32">
        <v>396</v>
      </c>
      <c r="AM242" s="27" t="b">
        <v>1</v>
      </c>
      <c r="AN242" s="33" t="s">
        <v>2623</v>
      </c>
      <c r="AO242" s="27" t="b">
        <v>0</v>
      </c>
      <c r="AP242" s="47" t="e">
        <v>#N/A</v>
      </c>
      <c r="AQ242" s="33" t="e">
        <v>#N/A</v>
      </c>
      <c r="AR242" s="33">
        <v>0</v>
      </c>
      <c r="AS242" s="47"/>
      <c r="AT242" s="47" t="b">
        <f>OR(List1[[#This Row],[fragile2]]=1,List1[[#This Row],[Fragile]]="J")</f>
        <v>0</v>
      </c>
    </row>
    <row r="243" spans="1:46" x14ac:dyDescent="0.25">
      <c r="A243" s="22">
        <v>422</v>
      </c>
      <c r="B243" s="22">
        <v>375</v>
      </c>
      <c r="C243" s="22" t="str">
        <f>List1[[#This Row],[Afkorting]]</f>
        <v>TRI</v>
      </c>
      <c r="D243" s="22" t="s">
        <v>2816</v>
      </c>
      <c r="E243" s="22" t="s">
        <v>2815</v>
      </c>
      <c r="F243" s="22" t="s">
        <v>2814</v>
      </c>
      <c r="G243" s="22" t="s">
        <v>3155</v>
      </c>
      <c r="I243" s="22" t="s">
        <v>2819</v>
      </c>
      <c r="K243" s="23">
        <v>498</v>
      </c>
      <c r="L243" s="22">
        <v>375</v>
      </c>
      <c r="M243" s="22" t="s">
        <v>2817</v>
      </c>
      <c r="N243" s="22" t="s">
        <v>3147</v>
      </c>
      <c r="O243" s="22" t="s">
        <v>3402</v>
      </c>
      <c r="P243" s="22" t="s">
        <v>1913</v>
      </c>
      <c r="R243" s="22" t="e">
        <v>#REF!</v>
      </c>
      <c r="S243" s="22" t="s">
        <v>1913</v>
      </c>
      <c r="T243" s="22" t="s">
        <v>3052</v>
      </c>
      <c r="U243" s="22" t="s">
        <v>1913</v>
      </c>
      <c r="V243" s="25" t="s">
        <v>1913</v>
      </c>
      <c r="W243" s="25" t="s">
        <v>3052</v>
      </c>
      <c r="X243" s="22" t="s">
        <v>3052</v>
      </c>
      <c r="Y243" s="22" t="s">
        <v>3052</v>
      </c>
      <c r="Z243" s="22" t="s">
        <v>1913</v>
      </c>
      <c r="AA243" s="22" t="s">
        <v>1913</v>
      </c>
      <c r="AB243" s="22" t="s">
        <v>1913</v>
      </c>
      <c r="AC243" s="22" t="s">
        <v>1913</v>
      </c>
      <c r="AD243" s="22" t="s">
        <v>1913</v>
      </c>
      <c r="AE243" s="22" t="s">
        <v>1913</v>
      </c>
      <c r="AF243" s="22" t="s">
        <v>3052</v>
      </c>
      <c r="AG243" s="22" t="s">
        <v>1913</v>
      </c>
      <c r="AH243" s="22" t="s">
        <v>1913</v>
      </c>
      <c r="AI243" s="22" t="s">
        <v>1913</v>
      </c>
      <c r="AJ243" s="22">
        <v>203</v>
      </c>
      <c r="AK243" s="26" t="s">
        <v>2816</v>
      </c>
      <c r="AL243" s="27">
        <v>422</v>
      </c>
      <c r="AM243" s="27" t="b">
        <v>1</v>
      </c>
      <c r="AN243" s="27" t="s">
        <v>2816</v>
      </c>
      <c r="AO243" s="27" t="b">
        <v>0</v>
      </c>
      <c r="AP243" s="47" t="s">
        <v>3402</v>
      </c>
      <c r="AQ243" s="47" t="b">
        <v>1</v>
      </c>
      <c r="AR243" s="33" t="s">
        <v>3050</v>
      </c>
      <c r="AS243" s="47">
        <v>0</v>
      </c>
      <c r="AT243" s="47" t="b">
        <f>OR(List1[[#This Row],[fragile2]]=1,List1[[#This Row],[Fragile]]="J")</f>
        <v>0</v>
      </c>
    </row>
    <row r="244" spans="1:46" x14ac:dyDescent="0.25">
      <c r="A244" s="22">
        <v>130</v>
      </c>
      <c r="C244" s="22" t="str">
        <f>List1[[#This Row],[Afkorting]]</f>
        <v>TCH</v>
      </c>
      <c r="D244" s="22" t="s">
        <v>2134</v>
      </c>
      <c r="E244" s="22" t="s">
        <v>2135</v>
      </c>
      <c r="F244" s="22" t="s">
        <v>2134</v>
      </c>
      <c r="G244" s="22" t="s">
        <v>3333</v>
      </c>
      <c r="Q244" s="22" t="e">
        <v>#N/A</v>
      </c>
      <c r="R244" s="22" t="e">
        <v>#REF!</v>
      </c>
      <c r="W244" s="22" t="s">
        <v>3052</v>
      </c>
      <c r="AK244" s="26" t="s">
        <v>2134</v>
      </c>
      <c r="AL244" s="32">
        <v>130</v>
      </c>
      <c r="AM244" s="27" t="b">
        <v>1</v>
      </c>
      <c r="AN244" s="33" t="s">
        <v>2134</v>
      </c>
      <c r="AO244" s="27" t="b">
        <v>0</v>
      </c>
      <c r="AP244" s="47" t="e">
        <v>#N/A</v>
      </c>
      <c r="AQ244" s="33" t="e">
        <v>#N/A</v>
      </c>
      <c r="AR244" s="33">
        <v>0</v>
      </c>
      <c r="AS244" s="47"/>
      <c r="AT244" s="47" t="b">
        <f>OR(List1[[#This Row],[fragile2]]=1,List1[[#This Row],[Fragile]]="J")</f>
        <v>0</v>
      </c>
    </row>
    <row r="245" spans="1:46" x14ac:dyDescent="0.25">
      <c r="A245" s="22">
        <v>357</v>
      </c>
      <c r="B245" s="22">
        <v>139</v>
      </c>
      <c r="C245" s="22" t="str">
        <f>List1[[#This Row],[Afkorting]]</f>
        <v>TUN</v>
      </c>
      <c r="D245" s="22" t="s">
        <v>2351</v>
      </c>
      <c r="E245" s="22" t="s">
        <v>98</v>
      </c>
      <c r="F245" s="22" t="s">
        <v>170</v>
      </c>
      <c r="G245" s="22" t="s">
        <v>2352</v>
      </c>
      <c r="I245" s="22" t="s">
        <v>2354</v>
      </c>
      <c r="K245" s="23">
        <v>189</v>
      </c>
      <c r="L245" s="22">
        <v>139</v>
      </c>
      <c r="M245" s="22" t="s">
        <v>2352</v>
      </c>
      <c r="N245" s="22" t="s">
        <v>3070</v>
      </c>
      <c r="O245" s="22" t="s">
        <v>3055</v>
      </c>
      <c r="P245" s="22" t="s">
        <v>1913</v>
      </c>
      <c r="R245" s="22" t="e">
        <v>#REF!</v>
      </c>
      <c r="S245" s="22" t="s">
        <v>1913</v>
      </c>
      <c r="T245" s="22" t="s">
        <v>1913</v>
      </c>
      <c r="U245" s="22" t="s">
        <v>1913</v>
      </c>
      <c r="V245" s="25" t="s">
        <v>1913</v>
      </c>
      <c r="W245" s="25" t="s">
        <v>3052</v>
      </c>
      <c r="X245" s="22" t="s">
        <v>1913</v>
      </c>
      <c r="Y245" s="22" t="s">
        <v>3052</v>
      </c>
      <c r="Z245" s="22" t="s">
        <v>1913</v>
      </c>
      <c r="AA245" s="22" t="s">
        <v>1913</v>
      </c>
      <c r="AB245" s="22" t="s">
        <v>1913</v>
      </c>
      <c r="AC245" s="22" t="s">
        <v>3052</v>
      </c>
      <c r="AD245" s="22" t="s">
        <v>3052</v>
      </c>
      <c r="AE245" s="22" t="s">
        <v>1913</v>
      </c>
      <c r="AF245" s="22" t="s">
        <v>1913</v>
      </c>
      <c r="AG245" s="22" t="s">
        <v>1913</v>
      </c>
      <c r="AH245" s="22" t="s">
        <v>1913</v>
      </c>
      <c r="AI245" s="22" t="s">
        <v>1913</v>
      </c>
      <c r="AJ245" s="22">
        <v>121</v>
      </c>
      <c r="AK245" s="26" t="s">
        <v>2351</v>
      </c>
      <c r="AL245" s="27">
        <v>357</v>
      </c>
      <c r="AM245" s="27" t="b">
        <v>1</v>
      </c>
      <c r="AN245" s="27" t="s">
        <v>2351</v>
      </c>
      <c r="AO245" s="27" t="b">
        <v>1</v>
      </c>
      <c r="AP245" s="47" t="s">
        <v>3055</v>
      </c>
      <c r="AQ245" s="47" t="b">
        <v>1</v>
      </c>
      <c r="AR245" s="33" t="s">
        <v>3055</v>
      </c>
      <c r="AS245" s="47">
        <v>0</v>
      </c>
      <c r="AT245" s="47" t="b">
        <f>OR(List1[[#This Row],[fragile2]]=1,List1[[#This Row],[Fragile]]="J")</f>
        <v>0</v>
      </c>
    </row>
    <row r="246" spans="1:46" x14ac:dyDescent="0.25">
      <c r="A246" s="22">
        <v>134</v>
      </c>
      <c r="B246" s="22">
        <v>55</v>
      </c>
      <c r="C246" s="22" t="str">
        <f>List1[[#This Row],[Afkorting]]</f>
        <v>TUR</v>
      </c>
      <c r="D246" s="22" t="s">
        <v>2536</v>
      </c>
      <c r="E246" s="22" t="s">
        <v>2535</v>
      </c>
      <c r="F246" s="22" t="s">
        <v>2534</v>
      </c>
      <c r="G246" s="22" t="s">
        <v>2537</v>
      </c>
      <c r="I246" s="22" t="s">
        <v>2539</v>
      </c>
      <c r="K246" s="23">
        <v>89</v>
      </c>
      <c r="L246" s="22">
        <v>55</v>
      </c>
      <c r="M246" s="22" t="s">
        <v>2537</v>
      </c>
      <c r="N246" s="22" t="s">
        <v>3049</v>
      </c>
      <c r="O246" s="22" t="s">
        <v>3050</v>
      </c>
      <c r="P246" s="22" t="s">
        <v>1913</v>
      </c>
      <c r="R246" s="24" t="s">
        <v>3051</v>
      </c>
      <c r="S246" s="22" t="s">
        <v>1913</v>
      </c>
      <c r="T246" s="22" t="s">
        <v>1913</v>
      </c>
      <c r="U246" s="22" t="s">
        <v>1913</v>
      </c>
      <c r="V246" s="25" t="s">
        <v>1913</v>
      </c>
      <c r="W246" s="25" t="s">
        <v>3052</v>
      </c>
      <c r="X246" s="22" t="s">
        <v>1913</v>
      </c>
      <c r="Y246" s="22" t="s">
        <v>3052</v>
      </c>
      <c r="Z246" s="22" t="s">
        <v>1913</v>
      </c>
      <c r="AA246" s="22" t="s">
        <v>1913</v>
      </c>
      <c r="AB246" s="22" t="s">
        <v>1913</v>
      </c>
      <c r="AC246" s="22" t="s">
        <v>1913</v>
      </c>
      <c r="AD246" s="22" t="s">
        <v>1913</v>
      </c>
      <c r="AE246" s="22" t="s">
        <v>1913</v>
      </c>
      <c r="AF246" s="22" t="s">
        <v>1913</v>
      </c>
      <c r="AG246" s="22" t="s">
        <v>1913</v>
      </c>
      <c r="AH246" s="22" t="s">
        <v>1913</v>
      </c>
      <c r="AI246" s="22" t="s">
        <v>3052</v>
      </c>
      <c r="AJ246" s="22">
        <v>109</v>
      </c>
      <c r="AK246" s="26" t="s">
        <v>2536</v>
      </c>
      <c r="AL246" s="27">
        <v>134</v>
      </c>
      <c r="AM246" s="27" t="b">
        <v>1</v>
      </c>
      <c r="AN246" s="27" t="s">
        <v>2536</v>
      </c>
      <c r="AO246" s="27" t="b">
        <v>1</v>
      </c>
      <c r="AP246" s="47" t="s">
        <v>3050</v>
      </c>
      <c r="AQ246" s="47" t="b">
        <v>1</v>
      </c>
      <c r="AR246" s="33" t="s">
        <v>3050</v>
      </c>
      <c r="AS246" s="47">
        <v>0</v>
      </c>
      <c r="AT246" s="47" t="b">
        <f>OR(List1[[#This Row],[fragile2]]=1,List1[[#This Row],[Fragile]]="J")</f>
        <v>0</v>
      </c>
    </row>
    <row r="247" spans="1:46" x14ac:dyDescent="0.25">
      <c r="A247" s="22">
        <v>276</v>
      </c>
      <c r="B247" s="22">
        <v>616</v>
      </c>
      <c r="C247" s="22" t="str">
        <f>List1[[#This Row],[Afkorting]]</f>
        <v>TRK</v>
      </c>
      <c r="D247" s="22" t="s">
        <v>2037</v>
      </c>
      <c r="E247" s="22" t="s">
        <v>2037</v>
      </c>
      <c r="F247" s="22" t="s">
        <v>2037</v>
      </c>
      <c r="G247" s="22" t="s">
        <v>3201</v>
      </c>
      <c r="I247" s="22" t="s">
        <v>2040</v>
      </c>
      <c r="K247" s="23">
        <v>798</v>
      </c>
      <c r="L247" s="22">
        <v>616</v>
      </c>
      <c r="M247" s="22" t="s">
        <v>2038</v>
      </c>
      <c r="N247" s="22" t="s">
        <v>3188</v>
      </c>
      <c r="O247" s="22" t="s">
        <v>3050</v>
      </c>
      <c r="P247" s="22" t="s">
        <v>1913</v>
      </c>
      <c r="R247" s="22" t="e">
        <v>#REF!</v>
      </c>
      <c r="S247" s="22" t="s">
        <v>1913</v>
      </c>
      <c r="T247" s="22" t="s">
        <v>1913</v>
      </c>
      <c r="U247" s="22" t="s">
        <v>3052</v>
      </c>
      <c r="V247" s="25" t="s">
        <v>1913</v>
      </c>
      <c r="W247" s="25" t="s">
        <v>3052</v>
      </c>
      <c r="X247" s="22" t="s">
        <v>1913</v>
      </c>
      <c r="Y247" s="22" t="s">
        <v>3052</v>
      </c>
      <c r="Z247" s="22" t="s">
        <v>1913</v>
      </c>
      <c r="AA247" s="22" t="s">
        <v>1913</v>
      </c>
      <c r="AB247" s="22" t="s">
        <v>1913</v>
      </c>
      <c r="AC247" s="22" t="s">
        <v>1913</v>
      </c>
      <c r="AD247" s="22" t="s">
        <v>1913</v>
      </c>
      <c r="AE247" s="22" t="s">
        <v>1913</v>
      </c>
      <c r="AF247" s="22" t="s">
        <v>1913</v>
      </c>
      <c r="AG247" s="22" t="s">
        <v>3052</v>
      </c>
      <c r="AH247" s="22" t="s">
        <v>1913</v>
      </c>
      <c r="AI247" s="22" t="s">
        <v>1913</v>
      </c>
      <c r="AJ247" s="22">
        <v>255</v>
      </c>
      <c r="AK247" s="26" t="s">
        <v>2037</v>
      </c>
      <c r="AL247" s="27">
        <v>276</v>
      </c>
      <c r="AM247" s="27" t="b">
        <v>1</v>
      </c>
      <c r="AN247" s="27" t="s">
        <v>2037</v>
      </c>
      <c r="AO247" s="27" t="b">
        <v>0</v>
      </c>
      <c r="AP247" s="47" t="s">
        <v>3050</v>
      </c>
      <c r="AQ247" s="47" t="b">
        <v>1</v>
      </c>
      <c r="AR247" s="33" t="s">
        <v>3055</v>
      </c>
      <c r="AS247" s="47">
        <v>0</v>
      </c>
      <c r="AT247" s="47" t="b">
        <f>OR(List1[[#This Row],[fragile2]]=1,List1[[#This Row],[Fragile]]="J")</f>
        <v>0</v>
      </c>
    </row>
    <row r="248" spans="1:46" x14ac:dyDescent="0.25">
      <c r="A248" s="22">
        <v>488</v>
      </c>
      <c r="B248" s="22">
        <v>387</v>
      </c>
      <c r="C248" s="22" t="str">
        <f>List1[[#This Row],[Afkorting]]</f>
        <v>TUC</v>
      </c>
      <c r="D248" s="22" t="s">
        <v>2550</v>
      </c>
      <c r="E248" s="22" t="s">
        <v>2549</v>
      </c>
      <c r="F248" s="22" t="s">
        <v>2548</v>
      </c>
      <c r="G248" s="22" t="s">
        <v>3170</v>
      </c>
      <c r="I248" s="22" t="s">
        <v>2553</v>
      </c>
      <c r="K248" s="23">
        <v>498</v>
      </c>
      <c r="L248" s="22">
        <v>387</v>
      </c>
      <c r="M248" s="22" t="s">
        <v>2551</v>
      </c>
      <c r="N248" s="22" t="s">
        <v>3147</v>
      </c>
      <c r="O248" s="22" t="s">
        <v>3402</v>
      </c>
      <c r="P248" s="22" t="s">
        <v>1913</v>
      </c>
      <c r="R248" s="22" t="e">
        <v>#REF!</v>
      </c>
      <c r="S248" s="22" t="s">
        <v>1913</v>
      </c>
      <c r="T248" s="22" t="s">
        <v>1913</v>
      </c>
      <c r="U248" s="22" t="s">
        <v>1913</v>
      </c>
      <c r="V248" s="25" t="s">
        <v>1913</v>
      </c>
      <c r="W248" s="25" t="s">
        <v>3052</v>
      </c>
      <c r="X248" s="22" t="s">
        <v>1913</v>
      </c>
      <c r="Y248" s="22" t="s">
        <v>3052</v>
      </c>
      <c r="Z248" s="22" t="s">
        <v>1913</v>
      </c>
      <c r="AA248" s="22" t="s">
        <v>1913</v>
      </c>
      <c r="AB248" s="22" t="s">
        <v>1913</v>
      </c>
      <c r="AC248" s="22" t="s">
        <v>1913</v>
      </c>
      <c r="AD248" s="22" t="s">
        <v>1913</v>
      </c>
      <c r="AE248" s="22" t="s">
        <v>1913</v>
      </c>
      <c r="AF248" s="22" t="s">
        <v>3052</v>
      </c>
      <c r="AG248" s="22" t="s">
        <v>1913</v>
      </c>
      <c r="AH248" s="22" t="s">
        <v>1913</v>
      </c>
      <c r="AI248" s="22" t="s">
        <v>1913</v>
      </c>
      <c r="AJ248" s="22">
        <v>204</v>
      </c>
      <c r="AK248" s="26" t="s">
        <v>2550</v>
      </c>
      <c r="AL248" s="27">
        <v>488</v>
      </c>
      <c r="AM248" s="27" t="b">
        <v>1</v>
      </c>
      <c r="AN248" s="27" t="s">
        <v>2550</v>
      </c>
      <c r="AO248" s="27" t="b">
        <v>0</v>
      </c>
      <c r="AP248" s="47" t="s">
        <v>3402</v>
      </c>
      <c r="AQ248" s="47" t="b">
        <v>1</v>
      </c>
      <c r="AR248" s="33" t="s">
        <v>3050</v>
      </c>
      <c r="AS248" s="47">
        <v>0</v>
      </c>
      <c r="AT248" s="47" t="b">
        <f>OR(List1[[#This Row],[fragile2]]=1,List1[[#This Row],[Fragile]]="J")</f>
        <v>0</v>
      </c>
    </row>
    <row r="249" spans="1:46" x14ac:dyDescent="0.25">
      <c r="A249" s="22">
        <v>621</v>
      </c>
      <c r="B249" s="22">
        <v>872</v>
      </c>
      <c r="C249" s="22" t="str">
        <f>List1[[#This Row],[Afkorting]]</f>
        <v>TUV</v>
      </c>
      <c r="D249" s="22" t="s">
        <v>2017</v>
      </c>
      <c r="E249" s="22" t="s">
        <v>2017</v>
      </c>
      <c r="F249" s="22" t="s">
        <v>2017</v>
      </c>
      <c r="G249" s="22" t="s">
        <v>2018</v>
      </c>
      <c r="I249" s="22" t="s">
        <v>997</v>
      </c>
      <c r="K249" s="23">
        <v>889</v>
      </c>
      <c r="L249" s="22">
        <v>872</v>
      </c>
      <c r="M249" s="22" t="s">
        <v>2018</v>
      </c>
      <c r="N249" s="22" t="s">
        <v>3243</v>
      </c>
      <c r="O249" s="22" t="s">
        <v>2577</v>
      </c>
      <c r="P249" s="22" t="s">
        <v>1913</v>
      </c>
      <c r="R249" s="22" t="e">
        <v>#REF!</v>
      </c>
      <c r="S249" s="22" t="s">
        <v>3052</v>
      </c>
      <c r="T249" s="22" t="s">
        <v>3052</v>
      </c>
      <c r="U249" s="22" t="s">
        <v>1913</v>
      </c>
      <c r="V249" s="25" t="s">
        <v>3052</v>
      </c>
      <c r="W249" s="25" t="s">
        <v>3052</v>
      </c>
      <c r="X249" s="22" t="s">
        <v>3052</v>
      </c>
      <c r="Y249" s="22" t="s">
        <v>3052</v>
      </c>
      <c r="Z249" s="22" t="s">
        <v>1913</v>
      </c>
      <c r="AA249" s="22" t="s">
        <v>1913</v>
      </c>
      <c r="AB249" s="22" t="s">
        <v>1913</v>
      </c>
      <c r="AC249" s="22" t="s">
        <v>1913</v>
      </c>
      <c r="AD249" s="22" t="s">
        <v>1913</v>
      </c>
      <c r="AE249" s="22" t="s">
        <v>1913</v>
      </c>
      <c r="AF249" s="22" t="s">
        <v>1913</v>
      </c>
      <c r="AG249" s="22" t="s">
        <v>1913</v>
      </c>
      <c r="AH249" s="22" t="s">
        <v>3052</v>
      </c>
      <c r="AI249" s="22" t="s">
        <v>1913</v>
      </c>
      <c r="AJ249" s="22">
        <v>292</v>
      </c>
      <c r="AK249" s="26" t="s">
        <v>2017</v>
      </c>
      <c r="AL249" s="27">
        <v>621</v>
      </c>
      <c r="AM249" s="27" t="b">
        <v>1</v>
      </c>
      <c r="AN249" s="27" t="s">
        <v>2017</v>
      </c>
      <c r="AO249" s="27" t="b">
        <v>1</v>
      </c>
      <c r="AP249" s="47" t="s">
        <v>3050</v>
      </c>
      <c r="AQ249" s="47" t="b">
        <v>0</v>
      </c>
      <c r="AR249" s="33" t="s">
        <v>2577</v>
      </c>
      <c r="AS249" s="47">
        <v>1</v>
      </c>
      <c r="AT249" s="47" t="b">
        <f>OR(List1[[#This Row],[fragile2]]=1,List1[[#This Row],[Fragile]]="J")</f>
        <v>1</v>
      </c>
    </row>
    <row r="250" spans="1:46" x14ac:dyDescent="0.25">
      <c r="A250" s="22">
        <v>402</v>
      </c>
      <c r="C250" s="22" t="str">
        <f>List1[[#This Row],[Afkorting]]</f>
        <v>USA</v>
      </c>
      <c r="D250" s="22" t="s">
        <v>2868</v>
      </c>
      <c r="E250" s="22" t="s">
        <v>2867</v>
      </c>
      <c r="F250" s="22" t="s">
        <v>2866</v>
      </c>
      <c r="G250" s="22" t="s">
        <v>2869</v>
      </c>
      <c r="M250" s="22" t="s">
        <v>2869</v>
      </c>
      <c r="Q250" s="22" t="e">
        <v>#N/A</v>
      </c>
      <c r="R250" s="22" t="e">
        <v>#REF!</v>
      </c>
      <c r="W250" s="22" t="s">
        <v>3052</v>
      </c>
      <c r="AK250" s="26" t="s">
        <v>2868</v>
      </c>
      <c r="AL250" s="32">
        <v>402</v>
      </c>
      <c r="AM250" s="27" t="b">
        <v>1</v>
      </c>
      <c r="AN250" s="33" t="s">
        <v>2868</v>
      </c>
      <c r="AO250" s="27" t="b">
        <v>1</v>
      </c>
      <c r="AP250" s="47" t="s">
        <v>3402</v>
      </c>
      <c r="AQ250" s="47" t="b">
        <v>0</v>
      </c>
      <c r="AR250" s="33">
        <v>0</v>
      </c>
      <c r="AS250" s="47">
        <v>0</v>
      </c>
      <c r="AT250" s="47" t="b">
        <f>OR(List1[[#This Row],[fragile2]]=1,List1[[#This Row],[Fragile]]="J")</f>
        <v>0</v>
      </c>
    </row>
    <row r="251" spans="1:46" x14ac:dyDescent="0.25">
      <c r="A251" s="22">
        <v>700</v>
      </c>
      <c r="C251" s="22">
        <f>List1[[#This Row],[Afkorting]]</f>
        <v>0</v>
      </c>
      <c r="D251" s="22" t="s">
        <v>1982</v>
      </c>
      <c r="E251" s="22" t="s">
        <v>1983</v>
      </c>
      <c r="F251" s="22" t="s">
        <v>1982</v>
      </c>
      <c r="Q251" s="22" t="e">
        <v>#N/A</v>
      </c>
      <c r="R251" s="22" t="e">
        <v>#REF!</v>
      </c>
      <c r="W251" s="22" t="s">
        <v>3052</v>
      </c>
      <c r="AK251" s="26" t="s">
        <v>1982</v>
      </c>
      <c r="AL251" s="32">
        <v>700</v>
      </c>
      <c r="AM251" s="27" t="b">
        <v>1</v>
      </c>
      <c r="AN251" s="33" t="s">
        <v>1982</v>
      </c>
      <c r="AO251" s="27" t="b">
        <v>1</v>
      </c>
      <c r="AP251" s="47" t="e">
        <v>#N/A</v>
      </c>
      <c r="AQ251" s="33" t="e">
        <v>#N/A</v>
      </c>
      <c r="AR251" s="33">
        <v>0</v>
      </c>
      <c r="AS251" s="47"/>
      <c r="AT251" s="47" t="b">
        <f>OR(List1[[#This Row],[fragile2]]=1,List1[[#This Row],[Fragile]]="J")</f>
        <v>0</v>
      </c>
    </row>
    <row r="252" spans="1:46" x14ac:dyDescent="0.25">
      <c r="A252" s="22">
        <v>323</v>
      </c>
      <c r="B252" s="22">
        <v>285</v>
      </c>
      <c r="C252" s="22" t="str">
        <f>List1[[#This Row],[Afkorting]]</f>
        <v>UGA</v>
      </c>
      <c r="D252" s="22" t="s">
        <v>2933</v>
      </c>
      <c r="E252" s="22" t="s">
        <v>99</v>
      </c>
      <c r="F252" s="22" t="s">
        <v>163</v>
      </c>
      <c r="G252" s="22" t="s">
        <v>2934</v>
      </c>
      <c r="I252" s="22" t="s">
        <v>2936</v>
      </c>
      <c r="J252" s="22" t="s">
        <v>2933</v>
      </c>
      <c r="K252" s="23">
        <v>289</v>
      </c>
      <c r="L252" s="22">
        <v>285</v>
      </c>
      <c r="M252" s="22" t="s">
        <v>2934</v>
      </c>
      <c r="N252" s="22" t="s">
        <v>3081</v>
      </c>
      <c r="O252" s="22" t="s">
        <v>2577</v>
      </c>
      <c r="P252" s="22" t="s">
        <v>3052</v>
      </c>
      <c r="Q252" s="22" t="s">
        <v>2934</v>
      </c>
      <c r="R252" s="22" t="e">
        <v>#REF!</v>
      </c>
      <c r="S252" s="22" t="s">
        <v>3052</v>
      </c>
      <c r="T252" s="22" t="s">
        <v>1913</v>
      </c>
      <c r="U252" s="22" t="s">
        <v>3052</v>
      </c>
      <c r="V252" s="25" t="s">
        <v>3052</v>
      </c>
      <c r="W252" s="25" t="s">
        <v>3052</v>
      </c>
      <c r="X252" s="22" t="s">
        <v>3052</v>
      </c>
      <c r="Y252" s="22" t="s">
        <v>3052</v>
      </c>
      <c r="Z252" s="22" t="s">
        <v>3052</v>
      </c>
      <c r="AA252" s="22" t="s">
        <v>1913</v>
      </c>
      <c r="AB252" s="22" t="s">
        <v>1913</v>
      </c>
      <c r="AC252" s="22" t="s">
        <v>3052</v>
      </c>
      <c r="AD252" s="22" t="s">
        <v>1913</v>
      </c>
      <c r="AE252" s="22" t="s">
        <v>3052</v>
      </c>
      <c r="AF252" s="22" t="s">
        <v>1913</v>
      </c>
      <c r="AG252" s="22" t="s">
        <v>1913</v>
      </c>
      <c r="AH252" s="22" t="s">
        <v>1913</v>
      </c>
      <c r="AI252" s="22" t="s">
        <v>1913</v>
      </c>
      <c r="AJ252" s="22">
        <v>172</v>
      </c>
      <c r="AK252" s="26" t="s">
        <v>2933</v>
      </c>
      <c r="AL252" s="27">
        <v>323</v>
      </c>
      <c r="AM252" s="27" t="b">
        <v>1</v>
      </c>
      <c r="AN252" s="27" t="s">
        <v>2933</v>
      </c>
      <c r="AO252" s="27" t="b">
        <v>1</v>
      </c>
      <c r="AP252" s="47" t="s">
        <v>3401</v>
      </c>
      <c r="AQ252" s="47" t="b">
        <v>0</v>
      </c>
      <c r="AR252" s="33" t="s">
        <v>2577</v>
      </c>
      <c r="AS252" s="47">
        <v>0</v>
      </c>
      <c r="AT252" s="47" t="b">
        <f>OR(List1[[#This Row],[fragile2]]=1,List1[[#This Row],[Fragile]]="J")</f>
        <v>1</v>
      </c>
    </row>
    <row r="253" spans="1:46" x14ac:dyDescent="0.25">
      <c r="A253" s="22">
        <v>146</v>
      </c>
      <c r="B253" s="22">
        <v>85</v>
      </c>
      <c r="C253" s="22" t="str">
        <f>List1[[#This Row],[Afkorting]]</f>
        <v>UKR</v>
      </c>
      <c r="D253" s="22" t="s">
        <v>2025</v>
      </c>
      <c r="E253" s="22" t="s">
        <v>2024</v>
      </c>
      <c r="F253" s="22" t="s">
        <v>2024</v>
      </c>
      <c r="G253" s="22" t="s">
        <v>2026</v>
      </c>
      <c r="I253" s="22" t="s">
        <v>2028</v>
      </c>
      <c r="K253" s="23">
        <v>89</v>
      </c>
      <c r="L253" s="22">
        <v>85</v>
      </c>
      <c r="M253" s="22" t="s">
        <v>2026</v>
      </c>
      <c r="N253" s="22" t="s">
        <v>3049</v>
      </c>
      <c r="O253" s="22" t="s">
        <v>3055</v>
      </c>
      <c r="P253" s="22" t="s">
        <v>1913</v>
      </c>
      <c r="R253" s="22" t="e">
        <v>#REF!</v>
      </c>
      <c r="S253" s="22" t="s">
        <v>1913</v>
      </c>
      <c r="T253" s="22" t="s">
        <v>1913</v>
      </c>
      <c r="U253" s="22" t="s">
        <v>1913</v>
      </c>
      <c r="V253" s="25" t="s">
        <v>1913</v>
      </c>
      <c r="W253" s="25" t="s">
        <v>3052</v>
      </c>
      <c r="X253" s="22" t="s">
        <v>1913</v>
      </c>
      <c r="Y253" s="22" t="s">
        <v>3052</v>
      </c>
      <c r="Z253" s="22" t="s">
        <v>1913</v>
      </c>
      <c r="AA253" s="22" t="s">
        <v>1913</v>
      </c>
      <c r="AB253" s="22" t="s">
        <v>1913</v>
      </c>
      <c r="AC253" s="22" t="s">
        <v>1913</v>
      </c>
      <c r="AD253" s="22" t="s">
        <v>1913</v>
      </c>
      <c r="AE253" s="22" t="s">
        <v>1913</v>
      </c>
      <c r="AF253" s="22" t="s">
        <v>1913</v>
      </c>
      <c r="AG253" s="22" t="s">
        <v>1913</v>
      </c>
      <c r="AH253" s="22" t="s">
        <v>1913</v>
      </c>
      <c r="AI253" s="22" t="s">
        <v>3052</v>
      </c>
      <c r="AJ253" s="22">
        <v>110</v>
      </c>
      <c r="AK253" s="26" t="s">
        <v>2025</v>
      </c>
      <c r="AL253" s="27">
        <v>146</v>
      </c>
      <c r="AM253" s="27" t="b">
        <v>1</v>
      </c>
      <c r="AN253" s="27" t="s">
        <v>2025</v>
      </c>
      <c r="AO253" s="27" t="b">
        <v>1</v>
      </c>
      <c r="AP253" s="47" t="s">
        <v>3055</v>
      </c>
      <c r="AQ253" s="47" t="b">
        <v>1</v>
      </c>
      <c r="AR253" s="33" t="s">
        <v>3055</v>
      </c>
      <c r="AS253" s="47">
        <v>0</v>
      </c>
      <c r="AT253" s="47" t="b">
        <f>OR(List1[[#This Row],[fragile2]]=1,List1[[#This Row],[Fragile]]="J")</f>
        <v>0</v>
      </c>
    </row>
    <row r="254" spans="1:46" x14ac:dyDescent="0.25">
      <c r="A254" s="22">
        <v>260</v>
      </c>
      <c r="C254" s="22" t="str">
        <f>List1[[#This Row],[Afkorting]]</f>
        <v>UAE</v>
      </c>
      <c r="D254" s="22" t="s">
        <v>2192</v>
      </c>
      <c r="E254" s="22" t="s">
        <v>2191</v>
      </c>
      <c r="F254" s="22" t="s">
        <v>2190</v>
      </c>
      <c r="G254" s="22" t="s">
        <v>3335</v>
      </c>
      <c r="I254" s="22" t="s">
        <v>2195</v>
      </c>
      <c r="L254" s="22">
        <v>576</v>
      </c>
      <c r="M254" s="22" t="s">
        <v>2193</v>
      </c>
      <c r="Q254" s="22" t="e">
        <v>#N/A</v>
      </c>
      <c r="R254" s="22" t="e">
        <v>#REF!</v>
      </c>
      <c r="W254" s="22" t="s">
        <v>3052</v>
      </c>
      <c r="AK254" s="26" t="s">
        <v>2192</v>
      </c>
      <c r="AL254" s="32">
        <v>260</v>
      </c>
      <c r="AM254" s="27" t="b">
        <v>1</v>
      </c>
      <c r="AN254" s="33" t="s">
        <v>2192</v>
      </c>
      <c r="AO254" s="27" t="b">
        <v>0</v>
      </c>
      <c r="AP254" s="47" t="s">
        <v>3402</v>
      </c>
      <c r="AQ254" s="47" t="b">
        <v>0</v>
      </c>
      <c r="AR254" s="33">
        <v>0</v>
      </c>
      <c r="AS254" s="47">
        <v>0</v>
      </c>
      <c r="AT254" s="47" t="b">
        <f>OR(List1[[#This Row],[fragile2]]=1,List1[[#This Row],[Fragile]]="J")</f>
        <v>0</v>
      </c>
    </row>
    <row r="255" spans="1:46" x14ac:dyDescent="0.25">
      <c r="A255" s="22">
        <v>112</v>
      </c>
      <c r="C255" s="22" t="str">
        <f>List1[[#This Row],[Afkorting]]</f>
        <v>BRI</v>
      </c>
      <c r="D255" s="22" t="s">
        <v>2875</v>
      </c>
      <c r="E255" s="22" t="s">
        <v>2874</v>
      </c>
      <c r="F255" s="22" t="s">
        <v>2873</v>
      </c>
      <c r="G255" s="22" t="s">
        <v>3334</v>
      </c>
      <c r="I255" s="22" t="s">
        <v>2877</v>
      </c>
      <c r="M255" s="22" t="s">
        <v>2876</v>
      </c>
      <c r="Q255" s="22" t="e">
        <v>#N/A</v>
      </c>
      <c r="R255" s="22" t="e">
        <v>#REF!</v>
      </c>
      <c r="W255" s="22" t="s">
        <v>3052</v>
      </c>
      <c r="AK255" s="26" t="s">
        <v>2875</v>
      </c>
      <c r="AL255" s="32">
        <v>112</v>
      </c>
      <c r="AM255" s="27" t="b">
        <v>1</v>
      </c>
      <c r="AN255" s="33" t="s">
        <v>2875</v>
      </c>
      <c r="AO255" s="27" t="b">
        <v>0</v>
      </c>
      <c r="AP255" s="47" t="s">
        <v>3402</v>
      </c>
      <c r="AQ255" s="47" t="b">
        <v>0</v>
      </c>
      <c r="AR255" s="33">
        <v>0</v>
      </c>
      <c r="AS255" s="47">
        <v>0</v>
      </c>
      <c r="AT255" s="47" t="b">
        <f>OR(List1[[#This Row],[fragile2]]=1,List1[[#This Row],[Fragile]]="J")</f>
        <v>0</v>
      </c>
    </row>
    <row r="256" spans="1:46" x14ac:dyDescent="0.25">
      <c r="A256" s="22">
        <v>519</v>
      </c>
      <c r="B256" s="22">
        <v>460</v>
      </c>
      <c r="C256" s="22" t="str">
        <f>List1[[#This Row],[Afkorting]]</f>
        <v>URU</v>
      </c>
      <c r="D256" s="22" t="s">
        <v>2441</v>
      </c>
      <c r="E256" s="22" t="s">
        <v>2441</v>
      </c>
      <c r="F256" s="22" t="s">
        <v>2441</v>
      </c>
      <c r="G256" s="22" t="s">
        <v>3178</v>
      </c>
      <c r="I256" s="22" t="s">
        <v>2444</v>
      </c>
      <c r="K256" s="23">
        <v>498</v>
      </c>
      <c r="L256" s="22">
        <v>460</v>
      </c>
      <c r="M256" s="22" t="s">
        <v>2442</v>
      </c>
      <c r="N256" s="22" t="s">
        <v>3147</v>
      </c>
      <c r="O256" s="22" t="s">
        <v>3402</v>
      </c>
      <c r="P256" s="22" t="s">
        <v>1913</v>
      </c>
      <c r="R256" s="22" t="e">
        <v>#REF!</v>
      </c>
      <c r="S256" s="22" t="s">
        <v>1913</v>
      </c>
      <c r="T256" s="22" t="s">
        <v>1913</v>
      </c>
      <c r="U256" s="22" t="s">
        <v>1913</v>
      </c>
      <c r="V256" s="25" t="s">
        <v>1913</v>
      </c>
      <c r="W256" s="25" t="s">
        <v>3052</v>
      </c>
      <c r="X256" s="22" t="s">
        <v>1913</v>
      </c>
      <c r="Y256" s="22" t="s">
        <v>3052</v>
      </c>
      <c r="Z256" s="22" t="s">
        <v>1913</v>
      </c>
      <c r="AA256" s="22" t="s">
        <v>1913</v>
      </c>
      <c r="AB256" s="22" t="s">
        <v>1913</v>
      </c>
      <c r="AC256" s="22" t="s">
        <v>1913</v>
      </c>
      <c r="AD256" s="22" t="s">
        <v>1913</v>
      </c>
      <c r="AE256" s="22" t="s">
        <v>1913</v>
      </c>
      <c r="AF256" s="22" t="s">
        <v>3052</v>
      </c>
      <c r="AG256" s="22" t="s">
        <v>1913</v>
      </c>
      <c r="AH256" s="22" t="s">
        <v>1913</v>
      </c>
      <c r="AI256" s="22" t="s">
        <v>1913</v>
      </c>
      <c r="AJ256" s="22">
        <v>219</v>
      </c>
      <c r="AK256" s="26" t="s">
        <v>2441</v>
      </c>
      <c r="AL256" s="27">
        <v>519</v>
      </c>
      <c r="AM256" s="27" t="b">
        <v>1</v>
      </c>
      <c r="AN256" s="27" t="s">
        <v>2441</v>
      </c>
      <c r="AO256" s="27" t="b">
        <v>0</v>
      </c>
      <c r="AP256" s="47" t="s">
        <v>3402</v>
      </c>
      <c r="AQ256" s="47" t="b">
        <v>1</v>
      </c>
      <c r="AR256" s="33" t="s">
        <v>3050</v>
      </c>
      <c r="AS256" s="47">
        <v>0</v>
      </c>
      <c r="AT256" s="47" t="b">
        <f>OR(List1[[#This Row],[fragile2]]=1,List1[[#This Row],[Fragile]]="J")</f>
        <v>0</v>
      </c>
    </row>
    <row r="257" spans="1:46" x14ac:dyDescent="0.25">
      <c r="A257" s="22">
        <v>277</v>
      </c>
      <c r="B257" s="22">
        <v>617</v>
      </c>
      <c r="C257" s="22" t="str">
        <f>List1[[#This Row],[Afkorting]]</f>
        <v>OUZ</v>
      </c>
      <c r="D257" s="22" t="s">
        <v>2939</v>
      </c>
      <c r="E257" s="22" t="s">
        <v>2938</v>
      </c>
      <c r="F257" s="22" t="s">
        <v>2937</v>
      </c>
      <c r="G257" s="22" t="s">
        <v>3202</v>
      </c>
      <c r="I257" s="22" t="s">
        <v>2942</v>
      </c>
      <c r="K257" s="23">
        <v>798</v>
      </c>
      <c r="L257" s="22">
        <v>617</v>
      </c>
      <c r="M257" s="22" t="s">
        <v>2940</v>
      </c>
      <c r="N257" s="22" t="s">
        <v>3188</v>
      </c>
      <c r="O257" s="22" t="s">
        <v>3055</v>
      </c>
      <c r="P257" s="22" t="s">
        <v>1913</v>
      </c>
      <c r="R257" s="22" t="e">
        <v>#REF!</v>
      </c>
      <c r="S257" s="22" t="s">
        <v>1913</v>
      </c>
      <c r="T257" s="22" t="s">
        <v>1913</v>
      </c>
      <c r="U257" s="22" t="s">
        <v>3052</v>
      </c>
      <c r="V257" s="22" t="s">
        <v>1913</v>
      </c>
      <c r="W257" s="22" t="s">
        <v>3052</v>
      </c>
      <c r="X257" s="22" t="s">
        <v>1913</v>
      </c>
      <c r="Y257" s="22" t="s">
        <v>3052</v>
      </c>
      <c r="Z257" s="22" t="s">
        <v>1913</v>
      </c>
      <c r="AA257" s="22" t="s">
        <v>1913</v>
      </c>
      <c r="AB257" s="22" t="s">
        <v>1913</v>
      </c>
      <c r="AC257" s="22" t="s">
        <v>1913</v>
      </c>
      <c r="AD257" s="22" t="s">
        <v>1913</v>
      </c>
      <c r="AE257" s="22" t="s">
        <v>1913</v>
      </c>
      <c r="AF257" s="22" t="s">
        <v>1913</v>
      </c>
      <c r="AG257" s="22" t="s">
        <v>3052</v>
      </c>
      <c r="AH257" s="22" t="s">
        <v>1913</v>
      </c>
      <c r="AI257" s="22" t="s">
        <v>1913</v>
      </c>
      <c r="AJ257" s="22">
        <v>256</v>
      </c>
      <c r="AK257" s="26" t="s">
        <v>2939</v>
      </c>
      <c r="AL257" s="27">
        <v>277</v>
      </c>
      <c r="AM257" s="27" t="b">
        <v>1</v>
      </c>
      <c r="AN257" s="27" t="s">
        <v>2939</v>
      </c>
      <c r="AO257" s="27" t="b">
        <v>0</v>
      </c>
      <c r="AP257" s="47" t="s">
        <v>3055</v>
      </c>
      <c r="AQ257" s="47" t="b">
        <v>1</v>
      </c>
      <c r="AR257" s="33" t="s">
        <v>3093</v>
      </c>
      <c r="AS257" s="47">
        <v>0</v>
      </c>
      <c r="AT257" s="47" t="b">
        <f>OR(List1[[#This Row],[fragile2]]=1,List1[[#This Row],[Fragile]]="J")</f>
        <v>0</v>
      </c>
    </row>
    <row r="258" spans="1:46" x14ac:dyDescent="0.25">
      <c r="A258" s="22">
        <v>618</v>
      </c>
      <c r="B258" s="22">
        <v>854</v>
      </c>
      <c r="C258" s="22" t="str">
        <f>List1[[#This Row],[Afkorting]]</f>
        <v>VAN</v>
      </c>
      <c r="D258" s="22" t="s">
        <v>2624</v>
      </c>
      <c r="E258" s="22" t="s">
        <v>2624</v>
      </c>
      <c r="F258" s="22" t="s">
        <v>2624</v>
      </c>
      <c r="G258" s="22" t="s">
        <v>3246</v>
      </c>
      <c r="I258" s="22" t="s">
        <v>2627</v>
      </c>
      <c r="K258" s="23">
        <v>889</v>
      </c>
      <c r="L258" s="22">
        <v>854</v>
      </c>
      <c r="M258" s="22" t="s">
        <v>2625</v>
      </c>
      <c r="N258" s="22" t="s">
        <v>3243</v>
      </c>
      <c r="O258" s="22" t="s">
        <v>2577</v>
      </c>
      <c r="P258" s="22" t="s">
        <v>1913</v>
      </c>
      <c r="R258" s="22" t="e">
        <v>#REF!</v>
      </c>
      <c r="S258" s="22" t="s">
        <v>3052</v>
      </c>
      <c r="T258" s="22" t="s">
        <v>3052</v>
      </c>
      <c r="U258" s="22" t="s">
        <v>1913</v>
      </c>
      <c r="V258" s="22" t="s">
        <v>1913</v>
      </c>
      <c r="W258" s="22" t="s">
        <v>3052</v>
      </c>
      <c r="X258" s="22" t="s">
        <v>3052</v>
      </c>
      <c r="Y258" s="22" t="s">
        <v>3052</v>
      </c>
      <c r="Z258" s="22" t="s">
        <v>1913</v>
      </c>
      <c r="AA258" s="22" t="s">
        <v>1913</v>
      </c>
      <c r="AB258" s="22" t="s">
        <v>1913</v>
      </c>
      <c r="AC258" s="22" t="s">
        <v>1913</v>
      </c>
      <c r="AD258" s="22" t="s">
        <v>1913</v>
      </c>
      <c r="AE258" s="22" t="s">
        <v>1913</v>
      </c>
      <c r="AF258" s="22" t="s">
        <v>1913</v>
      </c>
      <c r="AG258" s="22" t="s">
        <v>1913</v>
      </c>
      <c r="AH258" s="22" t="s">
        <v>3052</v>
      </c>
      <c r="AI258" s="22" t="s">
        <v>1913</v>
      </c>
      <c r="AJ258" s="22">
        <v>293</v>
      </c>
      <c r="AK258" s="26" t="s">
        <v>2624</v>
      </c>
      <c r="AL258" s="27">
        <v>618</v>
      </c>
      <c r="AM258" s="27" t="b">
        <v>1</v>
      </c>
      <c r="AN258" s="27" t="s">
        <v>2624</v>
      </c>
      <c r="AO258" s="27" t="b">
        <v>0</v>
      </c>
      <c r="AP258" s="47" t="s">
        <v>3055</v>
      </c>
      <c r="AQ258" s="47" t="b">
        <v>0</v>
      </c>
      <c r="AR258" s="33" t="s">
        <v>2577</v>
      </c>
      <c r="AS258" s="47">
        <v>0</v>
      </c>
      <c r="AT258" s="47" t="b">
        <f>OR(List1[[#This Row],[fragile2]]=1,List1[[#This Row],[Fragile]]="J")</f>
        <v>0</v>
      </c>
    </row>
    <row r="259" spans="1:46" x14ac:dyDescent="0.25">
      <c r="A259" s="22">
        <v>520</v>
      </c>
      <c r="B259" s="22">
        <v>463</v>
      </c>
      <c r="C259" s="22" t="str">
        <f>List1[[#This Row],[Afkorting]]</f>
        <v>VEN</v>
      </c>
      <c r="D259" s="22" t="s">
        <v>2997</v>
      </c>
      <c r="E259" s="22" t="s">
        <v>2997</v>
      </c>
      <c r="F259" s="22" t="s">
        <v>2997</v>
      </c>
      <c r="G259" s="22" t="s">
        <v>2998</v>
      </c>
      <c r="I259" s="22" t="s">
        <v>3000</v>
      </c>
      <c r="K259" s="23">
        <v>498</v>
      </c>
      <c r="L259" s="22">
        <v>463</v>
      </c>
      <c r="M259" s="22" t="s">
        <v>2998</v>
      </c>
      <c r="N259" s="22" t="s">
        <v>3147</v>
      </c>
      <c r="O259" s="22" t="s">
        <v>3050</v>
      </c>
      <c r="P259" s="22" t="s">
        <v>1913</v>
      </c>
      <c r="R259" s="22" t="e">
        <v>#REF!</v>
      </c>
      <c r="S259" s="22" t="s">
        <v>1913</v>
      </c>
      <c r="T259" s="22" t="s">
        <v>1913</v>
      </c>
      <c r="U259" s="22" t="s">
        <v>1913</v>
      </c>
      <c r="V259" s="25" t="s">
        <v>1913</v>
      </c>
      <c r="W259" s="25" t="s">
        <v>3052</v>
      </c>
      <c r="X259" s="22" t="s">
        <v>1913</v>
      </c>
      <c r="Y259" s="22" t="s">
        <v>3052</v>
      </c>
      <c r="Z259" s="22" t="s">
        <v>1913</v>
      </c>
      <c r="AA259" s="22" t="s">
        <v>1913</v>
      </c>
      <c r="AB259" s="22" t="s">
        <v>1913</v>
      </c>
      <c r="AC259" s="22" t="s">
        <v>1913</v>
      </c>
      <c r="AD259" s="22" t="s">
        <v>1913</v>
      </c>
      <c r="AE259" s="22" t="s">
        <v>1913</v>
      </c>
      <c r="AF259" s="22" t="s">
        <v>3052</v>
      </c>
      <c r="AG259" s="22" t="s">
        <v>1913</v>
      </c>
      <c r="AH259" s="22" t="s">
        <v>1913</v>
      </c>
      <c r="AI259" s="22" t="s">
        <v>1913</v>
      </c>
      <c r="AJ259" s="22">
        <v>220</v>
      </c>
      <c r="AK259" s="26" t="s">
        <v>2997</v>
      </c>
      <c r="AL259" s="27">
        <v>520</v>
      </c>
      <c r="AM259" s="27" t="b">
        <v>1</v>
      </c>
      <c r="AN259" s="27" t="s">
        <v>2997</v>
      </c>
      <c r="AO259" s="27" t="b">
        <v>1</v>
      </c>
      <c r="AP259" s="47" t="s">
        <v>3050</v>
      </c>
      <c r="AQ259" s="47" t="b">
        <v>1</v>
      </c>
      <c r="AR259" s="33" t="s">
        <v>3050</v>
      </c>
      <c r="AS259" s="47">
        <v>0</v>
      </c>
      <c r="AT259" s="47" t="b">
        <f>OR(List1[[#This Row],[fragile2]]=1,List1[[#This Row],[Fragile]]="J")</f>
        <v>0</v>
      </c>
    </row>
    <row r="260" spans="1:46" x14ac:dyDescent="0.25">
      <c r="A260" s="22">
        <v>220</v>
      </c>
      <c r="B260" s="22">
        <v>769</v>
      </c>
      <c r="C260" s="22" t="str">
        <f>List1[[#This Row],[Afkorting]]</f>
        <v>VIE</v>
      </c>
      <c r="D260" s="22" t="s">
        <v>100</v>
      </c>
      <c r="E260" s="22" t="s">
        <v>100</v>
      </c>
      <c r="F260" s="22" t="s">
        <v>100</v>
      </c>
      <c r="G260" s="22" t="s">
        <v>3233</v>
      </c>
      <c r="I260" s="22" t="s">
        <v>2711</v>
      </c>
      <c r="J260" s="22" t="s">
        <v>100</v>
      </c>
      <c r="K260" s="23">
        <v>798</v>
      </c>
      <c r="L260" s="22">
        <v>769</v>
      </c>
      <c r="M260" s="22" t="s">
        <v>2709</v>
      </c>
      <c r="N260" s="22" t="s">
        <v>3188</v>
      </c>
      <c r="O260" s="22" t="s">
        <v>3055</v>
      </c>
      <c r="P260" s="22" t="s">
        <v>3052</v>
      </c>
      <c r="Q260" s="24" t="s">
        <v>3071</v>
      </c>
      <c r="R260" s="24" t="e">
        <v>#REF!</v>
      </c>
      <c r="S260" s="22" t="s">
        <v>1913</v>
      </c>
      <c r="T260" s="22" t="s">
        <v>1913</v>
      </c>
      <c r="U260" s="22" t="s">
        <v>1913</v>
      </c>
      <c r="V260" s="25" t="s">
        <v>1913</v>
      </c>
      <c r="W260" s="25" t="s">
        <v>3052</v>
      </c>
      <c r="X260" s="22" t="s">
        <v>1913</v>
      </c>
      <c r="Y260" s="22" t="s">
        <v>3052</v>
      </c>
      <c r="Z260" s="22" t="s">
        <v>1913</v>
      </c>
      <c r="AA260" s="22" t="s">
        <v>1913</v>
      </c>
      <c r="AB260" s="22" t="s">
        <v>1913</v>
      </c>
      <c r="AC260" s="22" t="s">
        <v>1913</v>
      </c>
      <c r="AD260" s="22" t="s">
        <v>1913</v>
      </c>
      <c r="AE260" s="22" t="s">
        <v>1913</v>
      </c>
      <c r="AF260" s="22" t="s">
        <v>1913</v>
      </c>
      <c r="AG260" s="22" t="s">
        <v>3052</v>
      </c>
      <c r="AH260" s="22" t="s">
        <v>1913</v>
      </c>
      <c r="AI260" s="22" t="s">
        <v>1913</v>
      </c>
      <c r="AJ260" s="22">
        <v>272</v>
      </c>
      <c r="AK260" s="26" t="s">
        <v>100</v>
      </c>
      <c r="AL260" s="27">
        <v>220</v>
      </c>
      <c r="AM260" s="27" t="b">
        <v>1</v>
      </c>
      <c r="AN260" s="27" t="s">
        <v>100</v>
      </c>
      <c r="AO260" s="27" t="b">
        <v>0</v>
      </c>
      <c r="AP260" s="47" t="s">
        <v>3055</v>
      </c>
      <c r="AQ260" s="47" t="b">
        <v>1</v>
      </c>
      <c r="AR260" s="33" t="s">
        <v>3093</v>
      </c>
      <c r="AS260" s="47">
        <v>0</v>
      </c>
      <c r="AT260" s="47" t="b">
        <f>OR(List1[[#This Row],[fragile2]]=1,List1[[#This Row],[Fragile]]="J")</f>
        <v>0</v>
      </c>
    </row>
    <row r="261" spans="1:46" x14ac:dyDescent="0.25">
      <c r="A261" s="22">
        <v>479</v>
      </c>
      <c r="C261" s="22" t="str">
        <f>List1[[#This Row],[Afkorting]]</f>
        <v>VGB</v>
      </c>
      <c r="D261" s="22" t="s">
        <v>2796</v>
      </c>
      <c r="E261" s="22" t="s">
        <v>2795</v>
      </c>
      <c r="F261" s="22" t="s">
        <v>2794</v>
      </c>
      <c r="G261" s="22" t="s">
        <v>2797</v>
      </c>
      <c r="M261" s="22" t="s">
        <v>1992</v>
      </c>
      <c r="P261" s="22" t="s">
        <v>1913</v>
      </c>
      <c r="Q261" s="22" t="e">
        <v>#N/A</v>
      </c>
      <c r="R261" s="22" t="e">
        <v>#REF!</v>
      </c>
      <c r="S261" s="22" t="s">
        <v>1913</v>
      </c>
      <c r="T261" s="22" t="s">
        <v>3052</v>
      </c>
      <c r="U261" s="22" t="s">
        <v>1913</v>
      </c>
      <c r="V261" s="22" t="s">
        <v>1913</v>
      </c>
      <c r="W261" s="22" t="s">
        <v>3052</v>
      </c>
      <c r="X261" s="22" t="s">
        <v>1913</v>
      </c>
      <c r="Y261" s="22" t="s">
        <v>1913</v>
      </c>
      <c r="Z261" s="22" t="s">
        <v>1913</v>
      </c>
      <c r="AA261" s="22" t="s">
        <v>1913</v>
      </c>
      <c r="AB261" s="22" t="s">
        <v>1913</v>
      </c>
      <c r="AC261" s="22" t="s">
        <v>1913</v>
      </c>
      <c r="AD261" s="22" t="s">
        <v>1913</v>
      </c>
      <c r="AE261" s="22" t="s">
        <v>1913</v>
      </c>
      <c r="AF261" s="22" t="s">
        <v>1913</v>
      </c>
      <c r="AG261" s="22" t="s">
        <v>1913</v>
      </c>
      <c r="AH261" s="22" t="s">
        <v>1913</v>
      </c>
      <c r="AI261" s="22" t="s">
        <v>1913</v>
      </c>
      <c r="AK261" s="26" t="s">
        <v>2796</v>
      </c>
      <c r="AL261" s="27">
        <v>479</v>
      </c>
      <c r="AM261" s="27" t="b">
        <v>1</v>
      </c>
      <c r="AN261" s="27" t="s">
        <v>2796</v>
      </c>
      <c r="AO261" s="27" t="b">
        <v>0</v>
      </c>
      <c r="AP261" s="47" t="e">
        <v>#N/A</v>
      </c>
      <c r="AQ261" s="33" t="e">
        <v>#N/A</v>
      </c>
      <c r="AR261" s="33">
        <v>0</v>
      </c>
      <c r="AS261" s="47"/>
      <c r="AT261" s="47" t="b">
        <f>OR(List1[[#This Row],[fragile2]]=1,List1[[#This Row],[Fragile]]="J")</f>
        <v>0</v>
      </c>
    </row>
    <row r="262" spans="1:46" x14ac:dyDescent="0.25">
      <c r="A262" s="22">
        <v>486</v>
      </c>
      <c r="C262" s="22" t="str">
        <f>List1[[#This Row],[Afkorting]]</f>
        <v>VES</v>
      </c>
      <c r="D262" s="22" t="s">
        <v>1991</v>
      </c>
      <c r="E262" s="22" t="s">
        <v>1990</v>
      </c>
      <c r="F262" s="22" t="s">
        <v>1989</v>
      </c>
      <c r="G262" s="22" t="s">
        <v>3279</v>
      </c>
      <c r="L262" s="22">
        <v>388</v>
      </c>
      <c r="M262" s="22" t="s">
        <v>1992</v>
      </c>
      <c r="P262" s="22" t="s">
        <v>1913</v>
      </c>
      <c r="Q262" s="22" t="e">
        <v>#N/A</v>
      </c>
      <c r="R262" s="22" t="e">
        <v>#REF!</v>
      </c>
      <c r="S262" s="22" t="s">
        <v>1913</v>
      </c>
      <c r="T262" s="22" t="s">
        <v>3052</v>
      </c>
      <c r="U262" s="22" t="s">
        <v>1913</v>
      </c>
      <c r="V262" s="22" t="s">
        <v>1913</v>
      </c>
      <c r="W262" s="22" t="s">
        <v>3052</v>
      </c>
      <c r="X262" s="22" t="s">
        <v>1913</v>
      </c>
      <c r="Y262" s="22" t="s">
        <v>1913</v>
      </c>
      <c r="Z262" s="22" t="s">
        <v>1913</v>
      </c>
      <c r="AA262" s="22" t="s">
        <v>1913</v>
      </c>
      <c r="AB262" s="22" t="s">
        <v>1913</v>
      </c>
      <c r="AC262" s="22" t="s">
        <v>1913</v>
      </c>
      <c r="AD262" s="22" t="s">
        <v>1913</v>
      </c>
      <c r="AE262" s="22" t="s">
        <v>1913</v>
      </c>
      <c r="AF262" s="22" t="s">
        <v>1913</v>
      </c>
      <c r="AG262" s="22" t="s">
        <v>1913</v>
      </c>
      <c r="AH262" s="22" t="s">
        <v>1913</v>
      </c>
      <c r="AI262" s="22" t="s">
        <v>1913</v>
      </c>
      <c r="AK262" s="26" t="s">
        <v>1991</v>
      </c>
      <c r="AL262" s="27">
        <v>486</v>
      </c>
      <c r="AM262" s="27" t="b">
        <v>1</v>
      </c>
      <c r="AN262" s="27" t="s">
        <v>1991</v>
      </c>
      <c r="AO262" s="27" t="b">
        <v>0</v>
      </c>
      <c r="AP262" s="47" t="s">
        <v>3402</v>
      </c>
      <c r="AQ262" s="47" t="b">
        <v>0</v>
      </c>
      <c r="AR262" s="33">
        <v>0</v>
      </c>
      <c r="AS262" s="47">
        <v>0</v>
      </c>
      <c r="AT262" s="47" t="b">
        <f>OR(List1[[#This Row],[fragile2]]=1,List1[[#This Row],[Fragile]]="J")</f>
        <v>0</v>
      </c>
    </row>
    <row r="263" spans="1:46" x14ac:dyDescent="0.25">
      <c r="A263" s="22">
        <v>689</v>
      </c>
      <c r="B263" s="22">
        <v>876</v>
      </c>
      <c r="C263" s="22" t="str">
        <f>List1[[#This Row],[Afkorting]]</f>
        <v>WAF</v>
      </c>
      <c r="D263" s="22" t="s">
        <v>2669</v>
      </c>
      <c r="E263" s="22" t="s">
        <v>2668</v>
      </c>
      <c r="F263" s="22" t="s">
        <v>2667</v>
      </c>
      <c r="G263" s="22" t="s">
        <v>3250</v>
      </c>
      <c r="I263" s="22" t="s">
        <v>2672</v>
      </c>
      <c r="K263" s="23">
        <v>889</v>
      </c>
      <c r="L263" s="22">
        <v>876</v>
      </c>
      <c r="M263" s="22" t="s">
        <v>3251</v>
      </c>
      <c r="N263" s="22" t="s">
        <v>3243</v>
      </c>
      <c r="O263" s="22" t="s">
        <v>3055</v>
      </c>
      <c r="P263" s="22" t="s">
        <v>1913</v>
      </c>
      <c r="R263" s="22" t="e">
        <v>#REF!</v>
      </c>
      <c r="S263" s="22" t="s">
        <v>1913</v>
      </c>
      <c r="T263" s="22" t="s">
        <v>1913</v>
      </c>
      <c r="U263" s="22" t="s">
        <v>1913</v>
      </c>
      <c r="V263" s="25" t="s">
        <v>1913</v>
      </c>
      <c r="W263" s="25" t="s">
        <v>3052</v>
      </c>
      <c r="X263" s="22" t="s">
        <v>1913</v>
      </c>
      <c r="Y263" s="22" t="s">
        <v>3052</v>
      </c>
      <c r="Z263" s="22" t="s">
        <v>1913</v>
      </c>
      <c r="AA263" s="22" t="s">
        <v>1913</v>
      </c>
      <c r="AB263" s="22" t="s">
        <v>1913</v>
      </c>
      <c r="AC263" s="22" t="s">
        <v>1913</v>
      </c>
      <c r="AD263" s="22" t="s">
        <v>1913</v>
      </c>
      <c r="AE263" s="22" t="s">
        <v>1913</v>
      </c>
      <c r="AF263" s="22" t="s">
        <v>1913</v>
      </c>
      <c r="AG263" s="22" t="s">
        <v>1913</v>
      </c>
      <c r="AH263" s="22" t="s">
        <v>3052</v>
      </c>
      <c r="AI263" s="22" t="s">
        <v>1913</v>
      </c>
      <c r="AJ263" s="22">
        <v>294</v>
      </c>
      <c r="AK263" s="26" t="s">
        <v>2669</v>
      </c>
      <c r="AL263" s="27">
        <v>689</v>
      </c>
      <c r="AM263" s="27" t="b">
        <v>1</v>
      </c>
      <c r="AN263" s="27" t="s">
        <v>2669</v>
      </c>
      <c r="AO263" s="27" t="b">
        <v>0</v>
      </c>
      <c r="AP263" s="47" t="e">
        <v>#N/A</v>
      </c>
      <c r="AQ263" s="33" t="e">
        <v>#N/A</v>
      </c>
      <c r="AR263" s="33" t="s">
        <v>3055</v>
      </c>
      <c r="AS263" s="47"/>
      <c r="AT263" s="47" t="b">
        <f>OR(List1[[#This Row],[fragile2]]=1,List1[[#This Row],[Fragile]]="J")</f>
        <v>0</v>
      </c>
    </row>
    <row r="264" spans="1:46" x14ac:dyDescent="0.25">
      <c r="A264" s="22">
        <v>941</v>
      </c>
      <c r="B264" s="22">
        <v>380</v>
      </c>
      <c r="C264" s="22" t="str">
        <f>List1[[#This Row],[Afkorting]]</f>
        <v>RAM</v>
      </c>
      <c r="D264" s="22" t="s">
        <v>3158</v>
      </c>
      <c r="E264" s="22" t="s">
        <v>3159</v>
      </c>
      <c r="F264" s="22" t="s">
        <v>3160</v>
      </c>
      <c r="G264" s="22" t="s">
        <v>3161</v>
      </c>
      <c r="H264" s="22" t="s">
        <v>3162</v>
      </c>
      <c r="K264" s="22">
        <v>498</v>
      </c>
      <c r="L264" s="22">
        <v>380</v>
      </c>
      <c r="M264" s="22" t="s">
        <v>3163</v>
      </c>
      <c r="N264" s="22" t="s">
        <v>3147</v>
      </c>
      <c r="P264" s="22" t="s">
        <v>1913</v>
      </c>
      <c r="R264" s="22" t="e">
        <v>#REF!</v>
      </c>
      <c r="S264" s="22" t="s">
        <v>1913</v>
      </c>
      <c r="T264" s="22" t="s">
        <v>1913</v>
      </c>
      <c r="U264" s="22" t="s">
        <v>1913</v>
      </c>
      <c r="V264" s="25" t="s">
        <v>1913</v>
      </c>
      <c r="W264" s="25" t="s">
        <v>3052</v>
      </c>
      <c r="X264" s="22" t="s">
        <v>1913</v>
      </c>
      <c r="Y264" s="22" t="s">
        <v>3052</v>
      </c>
      <c r="Z264" s="22" t="s">
        <v>1913</v>
      </c>
      <c r="AA264" s="22" t="s">
        <v>1913</v>
      </c>
      <c r="AB264" s="22" t="s">
        <v>1913</v>
      </c>
      <c r="AC264" s="22" t="s">
        <v>1913</v>
      </c>
      <c r="AD264" s="22" t="s">
        <v>1913</v>
      </c>
      <c r="AE264" s="22" t="s">
        <v>1913</v>
      </c>
      <c r="AF264" s="22" t="s">
        <v>3052</v>
      </c>
      <c r="AG264" s="22" t="s">
        <v>1913</v>
      </c>
      <c r="AH264" s="22" t="s">
        <v>1913</v>
      </c>
      <c r="AI264" s="22" t="s">
        <v>1913</v>
      </c>
      <c r="AJ264" s="22">
        <v>205</v>
      </c>
      <c r="AK264" s="26" t="s">
        <v>3158</v>
      </c>
      <c r="AL264" s="27">
        <v>941</v>
      </c>
      <c r="AM264" s="27" t="b">
        <v>1</v>
      </c>
      <c r="AN264" s="27" t="s">
        <v>3158</v>
      </c>
      <c r="AO264" s="27" t="b">
        <v>0</v>
      </c>
      <c r="AP264" s="47" t="e">
        <v>#N/A</v>
      </c>
      <c r="AQ264" s="33" t="e">
        <v>#N/A</v>
      </c>
      <c r="AR264" s="33">
        <v>0</v>
      </c>
      <c r="AS264" s="47"/>
      <c r="AT264" s="47" t="b">
        <f>OR(List1[[#This Row],[fragile2]]=1,List1[[#This Row],[Fragile]]="J")</f>
        <v>0</v>
      </c>
    </row>
    <row r="265" spans="1:46" x14ac:dyDescent="0.25">
      <c r="A265" s="22">
        <v>263</v>
      </c>
      <c r="B265" s="22">
        <v>580</v>
      </c>
      <c r="C265" s="22" t="str">
        <f>List1[[#This Row],[Afkorting]]</f>
        <v>YEM</v>
      </c>
      <c r="D265" s="22" t="s">
        <v>2831</v>
      </c>
      <c r="E265" s="22" t="s">
        <v>2830</v>
      </c>
      <c r="F265" s="22" t="s">
        <v>2829</v>
      </c>
      <c r="G265" s="22" t="s">
        <v>2576</v>
      </c>
      <c r="I265" s="22" t="s">
        <v>2578</v>
      </c>
      <c r="K265" s="23">
        <v>798</v>
      </c>
      <c r="L265" s="22">
        <v>580</v>
      </c>
      <c r="M265" s="22" t="s">
        <v>2576</v>
      </c>
      <c r="N265" s="22" t="s">
        <v>3188</v>
      </c>
      <c r="O265" s="22" t="s">
        <v>2577</v>
      </c>
      <c r="P265" s="22" t="s">
        <v>1913</v>
      </c>
      <c r="R265" s="22" t="e">
        <v>#REF!</v>
      </c>
      <c r="S265" s="22" t="s">
        <v>3052</v>
      </c>
      <c r="T265" s="22" t="s">
        <v>1913</v>
      </c>
      <c r="U265" s="22" t="s">
        <v>1913</v>
      </c>
      <c r="V265" s="25" t="s">
        <v>3052</v>
      </c>
      <c r="W265" s="25" t="s">
        <v>3052</v>
      </c>
      <c r="X265" s="22" t="s">
        <v>1913</v>
      </c>
      <c r="Y265" s="22" t="s">
        <v>3052</v>
      </c>
      <c r="Z265" s="22" t="s">
        <v>1913</v>
      </c>
      <c r="AA265" s="22" t="s">
        <v>1913</v>
      </c>
      <c r="AB265" s="22" t="s">
        <v>1913</v>
      </c>
      <c r="AC265" s="22" t="s">
        <v>1913</v>
      </c>
      <c r="AD265" s="22" t="s">
        <v>1913</v>
      </c>
      <c r="AE265" s="22" t="s">
        <v>1913</v>
      </c>
      <c r="AF265" s="22" t="s">
        <v>1913</v>
      </c>
      <c r="AG265" s="22" t="s">
        <v>3052</v>
      </c>
      <c r="AH265" s="22" t="s">
        <v>1913</v>
      </c>
      <c r="AI265" s="22" t="s">
        <v>1913</v>
      </c>
      <c r="AJ265" s="22">
        <v>236</v>
      </c>
      <c r="AK265" s="26" t="s">
        <v>2831</v>
      </c>
      <c r="AL265" s="27">
        <v>263</v>
      </c>
      <c r="AM265" s="27" t="b">
        <v>1</v>
      </c>
      <c r="AN265" s="27" t="s">
        <v>2831</v>
      </c>
      <c r="AO265" s="27" t="b">
        <v>1</v>
      </c>
      <c r="AP265" s="47" t="s">
        <v>3055</v>
      </c>
      <c r="AQ265" s="47" t="b">
        <v>0</v>
      </c>
      <c r="AR265" s="33" t="s">
        <v>2577</v>
      </c>
      <c r="AS265" s="47">
        <v>1</v>
      </c>
      <c r="AT265" s="47" t="b">
        <f>OR(List1[[#This Row],[fragile2]]=1,List1[[#This Row],[Fragile]]="J")</f>
        <v>1</v>
      </c>
    </row>
    <row r="266" spans="1:46" x14ac:dyDescent="0.25">
      <c r="A266" s="22">
        <v>265</v>
      </c>
      <c r="C266" s="22" t="str">
        <f>List1[[#This Row],[Afkorting]]</f>
        <v>SYE</v>
      </c>
      <c r="D266" s="22" t="s">
        <v>2835</v>
      </c>
      <c r="E266" s="22" t="s">
        <v>2834</v>
      </c>
      <c r="F266" s="22" t="s">
        <v>2833</v>
      </c>
      <c r="G266" s="22" t="s">
        <v>3312</v>
      </c>
      <c r="M266" s="22" t="s">
        <v>2576</v>
      </c>
      <c r="Q266" s="22" t="e">
        <v>#N/A</v>
      </c>
      <c r="R266" s="22" t="e">
        <v>#REF!</v>
      </c>
      <c r="W266" s="22" t="s">
        <v>3052</v>
      </c>
      <c r="AK266" s="26" t="s">
        <v>2835</v>
      </c>
      <c r="AL266" s="27">
        <v>265</v>
      </c>
      <c r="AM266" s="27" t="b">
        <v>1</v>
      </c>
      <c r="AN266" s="27" t="s">
        <v>2835</v>
      </c>
      <c r="AO266" s="27" t="b">
        <v>0</v>
      </c>
      <c r="AP266" s="47" t="e">
        <v>#N/A</v>
      </c>
      <c r="AQ266" s="33" t="e">
        <v>#N/A</v>
      </c>
      <c r="AR266" s="33">
        <v>0</v>
      </c>
      <c r="AS266" s="47"/>
      <c r="AT266" s="47" t="b">
        <f>OR(List1[[#This Row],[fragile2]]=1,List1[[#This Row],[Fragile]]="J")</f>
        <v>0</v>
      </c>
    </row>
    <row r="267" spans="1:46" x14ac:dyDescent="0.25">
      <c r="A267" s="22">
        <v>270</v>
      </c>
      <c r="B267" s="27"/>
      <c r="C267" s="27" t="str">
        <f>List1[[#This Row],[Afkorting]]</f>
        <v>FYE</v>
      </c>
      <c r="D267" s="22" t="s">
        <v>2575</v>
      </c>
      <c r="E267" s="22" t="s">
        <v>2574</v>
      </c>
      <c r="F267" s="22" t="s">
        <v>2573</v>
      </c>
      <c r="G267" s="22" t="s">
        <v>3276</v>
      </c>
      <c r="K267" s="22">
        <v>798</v>
      </c>
      <c r="M267" s="22" t="s">
        <v>2576</v>
      </c>
      <c r="N267" s="22" t="s">
        <v>3188</v>
      </c>
      <c r="O267" s="22" t="s">
        <v>2577</v>
      </c>
      <c r="P267" s="22" t="s">
        <v>1913</v>
      </c>
      <c r="Q267" s="22" t="e">
        <v>#N/A</v>
      </c>
      <c r="R267" s="22" t="e">
        <v>#REF!</v>
      </c>
      <c r="S267" s="22" t="s">
        <v>3052</v>
      </c>
      <c r="T267" s="22" t="s">
        <v>1913</v>
      </c>
      <c r="U267" s="22" t="s">
        <v>1913</v>
      </c>
      <c r="V267" s="22" t="s">
        <v>1913</v>
      </c>
      <c r="W267" s="22" t="s">
        <v>3052</v>
      </c>
      <c r="X267" s="22" t="s">
        <v>1913</v>
      </c>
      <c r="Y267" s="22" t="s">
        <v>1913</v>
      </c>
      <c r="Z267" s="22" t="s">
        <v>1913</v>
      </c>
      <c r="AA267" s="22" t="s">
        <v>1913</v>
      </c>
      <c r="AB267" s="22" t="s">
        <v>1913</v>
      </c>
      <c r="AC267" s="22" t="s">
        <v>1913</v>
      </c>
      <c r="AD267" s="22" t="s">
        <v>1913</v>
      </c>
      <c r="AE267" s="22" t="s">
        <v>1913</v>
      </c>
      <c r="AF267" s="22" t="s">
        <v>1913</v>
      </c>
      <c r="AG267" s="22" t="s">
        <v>3052</v>
      </c>
      <c r="AH267" s="22" t="s">
        <v>1913</v>
      </c>
      <c r="AI267" s="22" t="s">
        <v>1913</v>
      </c>
      <c r="AK267" s="26" t="s">
        <v>2575</v>
      </c>
      <c r="AL267" s="27">
        <v>270</v>
      </c>
      <c r="AM267" s="27" t="b">
        <v>1</v>
      </c>
      <c r="AN267" s="27" t="s">
        <v>2575</v>
      </c>
      <c r="AO267" s="27" t="b">
        <v>0</v>
      </c>
      <c r="AP267" s="47" t="e">
        <v>#N/A</v>
      </c>
      <c r="AQ267" s="33" t="e">
        <v>#N/A</v>
      </c>
      <c r="AR267" s="33" t="s">
        <v>2577</v>
      </c>
      <c r="AS267" s="47"/>
      <c r="AT267" s="47" t="b">
        <f>OR(List1[[#This Row],[fragile2]]=1,List1[[#This Row],[Fragile]]="J")</f>
        <v>0</v>
      </c>
    </row>
    <row r="268" spans="1:46" x14ac:dyDescent="0.25">
      <c r="A268" s="22">
        <v>706</v>
      </c>
      <c r="C268" s="22" t="str">
        <f>List1[[#This Row],[Afkorting]]</f>
        <v>YOU</v>
      </c>
      <c r="D268" s="22" t="s">
        <v>1916</v>
      </c>
      <c r="E268" s="22" t="s">
        <v>1915</v>
      </c>
      <c r="F268" s="22" t="s">
        <v>1914</v>
      </c>
      <c r="G268" s="22" t="s">
        <v>1917</v>
      </c>
      <c r="M268" s="22" t="s">
        <v>1917</v>
      </c>
      <c r="Q268" s="22" t="e">
        <v>#N/A</v>
      </c>
      <c r="R268" s="22" t="e">
        <v>#REF!</v>
      </c>
      <c r="W268" s="22" t="s">
        <v>3052</v>
      </c>
      <c r="AK268" s="26" t="s">
        <v>1916</v>
      </c>
      <c r="AL268" s="27">
        <v>706</v>
      </c>
      <c r="AM268" s="27" t="b">
        <v>1</v>
      </c>
      <c r="AN268" s="27" t="s">
        <v>1916</v>
      </c>
      <c r="AO268" s="27" t="b">
        <v>1</v>
      </c>
      <c r="AP268" s="47" t="e">
        <v>#N/A</v>
      </c>
      <c r="AQ268" s="33" t="e">
        <v>#N/A</v>
      </c>
      <c r="AR268" s="33">
        <v>0</v>
      </c>
      <c r="AS268" s="47"/>
      <c r="AT268" s="47" t="b">
        <f>OR(List1[[#This Row],[fragile2]]=1,List1[[#This Row],[Fragile]]="J")</f>
        <v>0</v>
      </c>
    </row>
    <row r="269" spans="1:46" x14ac:dyDescent="0.25">
      <c r="A269" s="22">
        <v>703</v>
      </c>
      <c r="C269" s="22">
        <f>List1[[#This Row],[Afkorting]]</f>
        <v>0</v>
      </c>
      <c r="D269" s="22" t="s">
        <v>2171</v>
      </c>
      <c r="E269" s="22" t="s">
        <v>2171</v>
      </c>
      <c r="F269" s="22" t="s">
        <v>2171</v>
      </c>
      <c r="Q269" s="22" t="e">
        <v>#N/A</v>
      </c>
      <c r="R269" s="22" t="e">
        <v>#REF!</v>
      </c>
      <c r="W269" s="22" t="s">
        <v>3052</v>
      </c>
      <c r="AK269" s="26" t="s">
        <v>2171</v>
      </c>
      <c r="AL269" s="32">
        <v>703</v>
      </c>
      <c r="AM269" s="27" t="b">
        <v>1</v>
      </c>
      <c r="AN269" s="33" t="s">
        <v>2171</v>
      </c>
      <c r="AO269" s="27" t="b">
        <v>1</v>
      </c>
      <c r="AP269" s="47" t="e">
        <v>#N/A</v>
      </c>
      <c r="AQ269" s="33" t="e">
        <v>#N/A</v>
      </c>
      <c r="AR269" s="33">
        <v>0</v>
      </c>
      <c r="AS269" s="47"/>
      <c r="AT269" s="47" t="b">
        <f>OR(List1[[#This Row],[fragile2]]=1,List1[[#This Row],[Fragile]]="J")</f>
        <v>0</v>
      </c>
    </row>
    <row r="270" spans="1:46" x14ac:dyDescent="0.25">
      <c r="A270" s="22">
        <v>335</v>
      </c>
      <c r="B270" s="22">
        <v>288</v>
      </c>
      <c r="C270" s="22" t="str">
        <f>List1[[#This Row],[Afkorting]]</f>
        <v>ZAM</v>
      </c>
      <c r="D270" s="22" t="s">
        <v>171</v>
      </c>
      <c r="E270" s="22" t="s">
        <v>101</v>
      </c>
      <c r="F270" s="22" t="s">
        <v>171</v>
      </c>
      <c r="G270" s="22" t="s">
        <v>3119</v>
      </c>
      <c r="I270" s="22" t="s">
        <v>2291</v>
      </c>
      <c r="J270" s="22" t="s">
        <v>171</v>
      </c>
      <c r="K270" s="23">
        <v>289</v>
      </c>
      <c r="L270" s="22">
        <v>288</v>
      </c>
      <c r="M270" s="22" t="s">
        <v>2289</v>
      </c>
      <c r="N270" s="22" t="s">
        <v>3081</v>
      </c>
      <c r="O270" s="22" t="s">
        <v>2577</v>
      </c>
      <c r="P270" s="22" t="s">
        <v>1913</v>
      </c>
      <c r="R270" s="22" t="e">
        <v>#REF!</v>
      </c>
      <c r="S270" s="22" t="s">
        <v>3052</v>
      </c>
      <c r="T270" s="22" t="s">
        <v>1913</v>
      </c>
      <c r="U270" s="22" t="s">
        <v>3052</v>
      </c>
      <c r="V270" s="25" t="s">
        <v>1913</v>
      </c>
      <c r="W270" s="25" t="s">
        <v>3052</v>
      </c>
      <c r="X270" s="22" t="s">
        <v>3052</v>
      </c>
      <c r="Y270" s="22" t="s">
        <v>3052</v>
      </c>
      <c r="Z270" s="22" t="s">
        <v>3052</v>
      </c>
      <c r="AA270" s="22" t="s">
        <v>1913</v>
      </c>
      <c r="AB270" s="22" t="s">
        <v>1913</v>
      </c>
      <c r="AC270" s="22" t="s">
        <v>3052</v>
      </c>
      <c r="AD270" s="22" t="s">
        <v>1913</v>
      </c>
      <c r="AE270" s="22" t="s">
        <v>3052</v>
      </c>
      <c r="AF270" s="22" t="s">
        <v>1913</v>
      </c>
      <c r="AG270" s="22" t="s">
        <v>1913</v>
      </c>
      <c r="AH270" s="22" t="s">
        <v>1913</v>
      </c>
      <c r="AI270" s="22" t="s">
        <v>1913</v>
      </c>
      <c r="AJ270" s="22">
        <v>173</v>
      </c>
      <c r="AK270" s="26" t="s">
        <v>171</v>
      </c>
      <c r="AL270" s="27">
        <v>335</v>
      </c>
      <c r="AM270" s="27" t="b">
        <v>1</v>
      </c>
      <c r="AN270" s="27" t="s">
        <v>171</v>
      </c>
      <c r="AO270" s="27" t="b">
        <v>0</v>
      </c>
      <c r="AP270" s="47" t="s">
        <v>3055</v>
      </c>
      <c r="AQ270" s="47" t="b">
        <v>0</v>
      </c>
      <c r="AR270" s="33" t="s">
        <v>2577</v>
      </c>
      <c r="AS270" s="47">
        <v>0</v>
      </c>
      <c r="AT270" s="47" t="b">
        <f>OR(List1[[#This Row],[fragile2]]=1,List1[[#This Row],[Fragile]]="J")</f>
        <v>0</v>
      </c>
    </row>
    <row r="271" spans="1:46" x14ac:dyDescent="0.25">
      <c r="A271" s="22">
        <v>704</v>
      </c>
      <c r="C271" s="22">
        <f>List1[[#This Row],[Afkorting]]</f>
        <v>0</v>
      </c>
      <c r="D271" s="22" t="s">
        <v>2350</v>
      </c>
      <c r="E271" s="22" t="s">
        <v>2350</v>
      </c>
      <c r="F271" s="22" t="s">
        <v>2350</v>
      </c>
      <c r="Q271" s="22" t="e">
        <v>#N/A</v>
      </c>
      <c r="R271" s="22" t="e">
        <v>#REF!</v>
      </c>
      <c r="W271" s="22" t="s">
        <v>3052</v>
      </c>
      <c r="AK271" s="26" t="s">
        <v>2350</v>
      </c>
      <c r="AL271" s="32">
        <v>704</v>
      </c>
      <c r="AM271" s="27" t="b">
        <v>1</v>
      </c>
      <c r="AN271" s="33" t="s">
        <v>2350</v>
      </c>
      <c r="AO271" s="27" t="b">
        <v>1</v>
      </c>
      <c r="AP271" s="47" t="e">
        <v>#N/A</v>
      </c>
      <c r="AQ271" s="33" t="e">
        <v>#N/A</v>
      </c>
      <c r="AR271" s="33">
        <v>0</v>
      </c>
      <c r="AS271" s="47"/>
      <c r="AT271" s="47" t="b">
        <f>OR(List1[[#This Row],[fragile2]]=1,List1[[#This Row],[Fragile]]="J")</f>
        <v>0</v>
      </c>
    </row>
    <row r="272" spans="1:46" x14ac:dyDescent="0.25">
      <c r="A272" s="22">
        <v>344</v>
      </c>
      <c r="B272" s="22">
        <v>265</v>
      </c>
      <c r="C272" s="22" t="str">
        <f>List1[[#This Row],[Afkorting]]</f>
        <v>ZIM</v>
      </c>
      <c r="D272" s="22" t="s">
        <v>102</v>
      </c>
      <c r="E272" s="22" t="s">
        <v>2311</v>
      </c>
      <c r="F272" s="22" t="s">
        <v>102</v>
      </c>
      <c r="G272" s="22" t="s">
        <v>3105</v>
      </c>
      <c r="I272" s="22" t="s">
        <v>2314</v>
      </c>
      <c r="J272" s="22" t="s">
        <v>102</v>
      </c>
      <c r="K272" s="23">
        <v>289</v>
      </c>
      <c r="L272" s="22">
        <v>265</v>
      </c>
      <c r="M272" s="22" t="s">
        <v>2312</v>
      </c>
      <c r="N272" s="22" t="s">
        <v>3081</v>
      </c>
      <c r="O272" s="22" t="s">
        <v>3401</v>
      </c>
      <c r="P272" s="22" t="s">
        <v>1913</v>
      </c>
      <c r="R272" s="22" t="e">
        <v>#REF!</v>
      </c>
      <c r="S272" s="22" t="s">
        <v>1913</v>
      </c>
      <c r="T272" s="22" t="s">
        <v>1913</v>
      </c>
      <c r="U272" s="22" t="s">
        <v>3052</v>
      </c>
      <c r="V272" s="25" t="s">
        <v>3052</v>
      </c>
      <c r="W272" s="25" t="s">
        <v>3052</v>
      </c>
      <c r="X272" s="22" t="s">
        <v>3052</v>
      </c>
      <c r="Y272" s="22" t="s">
        <v>3052</v>
      </c>
      <c r="Z272" s="22" t="s">
        <v>1913</v>
      </c>
      <c r="AA272" s="22" t="s">
        <v>1913</v>
      </c>
      <c r="AB272" s="22" t="s">
        <v>1913</v>
      </c>
      <c r="AC272" s="22" t="s">
        <v>3052</v>
      </c>
      <c r="AD272" s="22" t="s">
        <v>1913</v>
      </c>
      <c r="AE272" s="22" t="s">
        <v>3052</v>
      </c>
      <c r="AF272" s="22" t="s">
        <v>1913</v>
      </c>
      <c r="AG272" s="22" t="s">
        <v>1913</v>
      </c>
      <c r="AH272" s="22" t="s">
        <v>1913</v>
      </c>
      <c r="AI272" s="22" t="s">
        <v>1913</v>
      </c>
      <c r="AJ272" s="22">
        <v>174</v>
      </c>
      <c r="AK272" s="26" t="s">
        <v>102</v>
      </c>
      <c r="AL272" s="27">
        <v>344</v>
      </c>
      <c r="AM272" s="27" t="b">
        <v>1</v>
      </c>
      <c r="AN272" s="27" t="s">
        <v>102</v>
      </c>
      <c r="AO272" s="27" t="b">
        <v>0</v>
      </c>
      <c r="AP272" s="47" t="s">
        <v>3401</v>
      </c>
      <c r="AQ272" s="47" t="b">
        <v>1</v>
      </c>
      <c r="AR272" s="33" t="s">
        <v>3093</v>
      </c>
      <c r="AS272" s="47">
        <v>1</v>
      </c>
      <c r="AT272" s="47" t="b">
        <f>OR(List1[[#This Row],[fragile2]]=1,List1[[#This Row],[Fragile]]="J")</f>
        <v>1</v>
      </c>
    </row>
    <row r="273" spans="1:46" x14ac:dyDescent="0.25">
      <c r="A273" s="22">
        <v>386</v>
      </c>
      <c r="B273" s="22">
        <v>258</v>
      </c>
      <c r="C273" s="22" t="str">
        <f>List1[[#This Row],[Afkorting]]</f>
        <v>MAY</v>
      </c>
      <c r="D273" s="22" t="s">
        <v>2612</v>
      </c>
      <c r="E273" s="22" t="s">
        <v>2612</v>
      </c>
      <c r="G273" s="22" t="s">
        <v>3103</v>
      </c>
      <c r="I273" s="22" t="s">
        <v>2615</v>
      </c>
      <c r="K273" s="23">
        <v>289</v>
      </c>
      <c r="L273" s="22">
        <v>258</v>
      </c>
      <c r="M273" s="22" t="s">
        <v>2613</v>
      </c>
      <c r="N273" s="22" t="s">
        <v>3081</v>
      </c>
      <c r="O273" s="22" t="s">
        <v>3050</v>
      </c>
      <c r="P273" s="22" t="s">
        <v>1913</v>
      </c>
      <c r="R273" s="22" t="e">
        <v>#REF!</v>
      </c>
      <c r="S273" s="22" t="s">
        <v>1913</v>
      </c>
      <c r="T273" s="22" t="s">
        <v>1913</v>
      </c>
      <c r="U273" s="22" t="s">
        <v>1913</v>
      </c>
      <c r="V273" s="25" t="s">
        <v>1913</v>
      </c>
      <c r="W273" s="25" t="s">
        <v>3052</v>
      </c>
      <c r="X273" s="22" t="s">
        <v>1913</v>
      </c>
      <c r="Y273" s="22" t="s">
        <v>3052</v>
      </c>
      <c r="Z273" s="22" t="s">
        <v>1913</v>
      </c>
      <c r="AA273" s="22" t="s">
        <v>1913</v>
      </c>
      <c r="AB273" s="22" t="s">
        <v>1913</v>
      </c>
      <c r="AC273" s="22" t="s">
        <v>3052</v>
      </c>
      <c r="AD273" s="22" t="s">
        <v>1913</v>
      </c>
      <c r="AE273" s="22" t="s">
        <v>3052</v>
      </c>
      <c r="AF273" s="22" t="s">
        <v>1913</v>
      </c>
      <c r="AG273" s="22" t="s">
        <v>1913</v>
      </c>
      <c r="AH273" s="22" t="s">
        <v>1913</v>
      </c>
      <c r="AI273" s="22" t="s">
        <v>1913</v>
      </c>
      <c r="AJ273" s="22">
        <v>155</v>
      </c>
      <c r="AK273" s="26" t="s">
        <v>2612</v>
      </c>
      <c r="AL273" s="27">
        <v>386</v>
      </c>
      <c r="AM273" s="27" t="b">
        <v>1</v>
      </c>
      <c r="AN273" s="27" t="s">
        <v>2612</v>
      </c>
      <c r="AO273" s="27" t="b">
        <v>0</v>
      </c>
      <c r="AP273" s="47" t="e">
        <v>#N/A</v>
      </c>
      <c r="AQ273" s="47" t="e">
        <v>#N/A</v>
      </c>
      <c r="AR273" s="33" t="s">
        <v>3050</v>
      </c>
      <c r="AS273" s="47"/>
      <c r="AT273" s="47" t="b">
        <f>OR(List1[[#This Row],[fragile2]]=1,List1[[#This Row],[Fragile]]="J")</f>
        <v>0</v>
      </c>
    </row>
    <row r="274" spans="1:46" x14ac:dyDescent="0.25">
      <c r="A274" s="22">
        <v>490</v>
      </c>
      <c r="B274" s="22">
        <v>376</v>
      </c>
      <c r="C274" s="22" t="str">
        <f>List1[[#This Row],[Afkorting]]</f>
        <v>ALA</v>
      </c>
      <c r="D274" s="22" t="s">
        <v>2619</v>
      </c>
      <c r="E274" s="22" t="s">
        <v>2618</v>
      </c>
      <c r="G274" s="22" t="s">
        <v>3156</v>
      </c>
      <c r="I274" s="22" t="s">
        <v>2622</v>
      </c>
      <c r="K274" s="23">
        <v>498</v>
      </c>
      <c r="L274" s="22">
        <v>376</v>
      </c>
      <c r="M274" s="22" t="s">
        <v>2620</v>
      </c>
      <c r="N274" s="22" t="s">
        <v>3147</v>
      </c>
      <c r="O274" s="22" t="s">
        <v>3050</v>
      </c>
      <c r="P274" s="22" t="s">
        <v>1913</v>
      </c>
      <c r="R274" s="22" t="e">
        <v>#REF!</v>
      </c>
      <c r="S274" s="22" t="s">
        <v>1913</v>
      </c>
      <c r="T274" s="22" t="s">
        <v>3052</v>
      </c>
      <c r="U274" s="22" t="s">
        <v>1913</v>
      </c>
      <c r="V274" s="25" t="s">
        <v>1913</v>
      </c>
      <c r="W274" s="25" t="s">
        <v>3052</v>
      </c>
      <c r="X274" s="22" t="s">
        <v>1913</v>
      </c>
      <c r="Y274" s="22" t="s">
        <v>3052</v>
      </c>
      <c r="Z274" s="22" t="s">
        <v>1913</v>
      </c>
      <c r="AA274" s="22" t="s">
        <v>1913</v>
      </c>
      <c r="AB274" s="22" t="s">
        <v>1913</v>
      </c>
      <c r="AC274" s="22" t="s">
        <v>1913</v>
      </c>
      <c r="AD274" s="22" t="s">
        <v>1913</v>
      </c>
      <c r="AE274" s="22" t="s">
        <v>1913</v>
      </c>
      <c r="AF274" s="22" t="s">
        <v>3052</v>
      </c>
      <c r="AG274" s="22" t="s">
        <v>1913</v>
      </c>
      <c r="AH274" s="22" t="s">
        <v>1913</v>
      </c>
      <c r="AI274" s="22" t="s">
        <v>1913</v>
      </c>
      <c r="AJ274" s="22">
        <v>182</v>
      </c>
      <c r="AK274" s="26" t="s">
        <v>2619</v>
      </c>
      <c r="AL274" s="27">
        <v>490</v>
      </c>
      <c r="AM274" s="27" t="b">
        <v>1</v>
      </c>
      <c r="AN274" s="27" t="s">
        <v>2619</v>
      </c>
      <c r="AO274" s="27" t="b">
        <v>0</v>
      </c>
      <c r="AP274" s="47" t="e">
        <v>#N/A</v>
      </c>
      <c r="AQ274" s="47" t="e">
        <v>#N/A</v>
      </c>
      <c r="AR274" s="33" t="s">
        <v>3050</v>
      </c>
      <c r="AS274" s="47"/>
      <c r="AT274" s="47" t="b">
        <f>OR(List1[[#This Row],[fragile2]]=1,List1[[#This Row],[Fragile]]="J")</f>
        <v>0</v>
      </c>
    </row>
    <row r="275" spans="1:46" x14ac:dyDescent="0.25">
      <c r="A275" s="22">
        <v>684</v>
      </c>
      <c r="C275" s="22" t="str">
        <f>List1[[#This Row],[Afkorting]]</f>
        <v>PIE</v>
      </c>
      <c r="D275" s="22" t="s">
        <v>2481</v>
      </c>
      <c r="E275" s="22" t="s">
        <v>2480</v>
      </c>
      <c r="G275" s="22" t="s">
        <v>3273</v>
      </c>
      <c r="L275" s="22">
        <v>840</v>
      </c>
      <c r="M275" s="22" t="s">
        <v>2482</v>
      </c>
      <c r="P275" s="22" t="s">
        <v>1913</v>
      </c>
      <c r="Q275" s="22" t="e">
        <v>#N/A</v>
      </c>
      <c r="R275" s="22" t="e">
        <v>#REF!</v>
      </c>
      <c r="S275" s="22" t="s">
        <v>1913</v>
      </c>
      <c r="T275" s="22" t="s">
        <v>3052</v>
      </c>
      <c r="U275" s="22" t="s">
        <v>1913</v>
      </c>
      <c r="V275" s="22" t="s">
        <v>1913</v>
      </c>
      <c r="W275" s="22" t="s">
        <v>3052</v>
      </c>
      <c r="X275" s="22" t="s">
        <v>1913</v>
      </c>
      <c r="Y275" s="22" t="s">
        <v>1913</v>
      </c>
      <c r="Z275" s="22" t="s">
        <v>1913</v>
      </c>
      <c r="AA275" s="22" t="s">
        <v>1913</v>
      </c>
      <c r="AB275" s="22" t="s">
        <v>1913</v>
      </c>
      <c r="AC275" s="22" t="s">
        <v>1913</v>
      </c>
      <c r="AD275" s="22" t="s">
        <v>1913</v>
      </c>
      <c r="AE275" s="22" t="s">
        <v>1913</v>
      </c>
      <c r="AF275" s="22" t="s">
        <v>1913</v>
      </c>
      <c r="AG275" s="22" t="s">
        <v>1913</v>
      </c>
      <c r="AH275" s="22" t="s">
        <v>1913</v>
      </c>
      <c r="AI275" s="22" t="s">
        <v>1913</v>
      </c>
      <c r="AK275" s="26" t="s">
        <v>2481</v>
      </c>
      <c r="AL275" s="27">
        <v>684</v>
      </c>
      <c r="AM275" s="27" t="b">
        <v>1</v>
      </c>
      <c r="AN275" s="27" t="s">
        <v>2481</v>
      </c>
      <c r="AO275" s="27" t="b">
        <v>0</v>
      </c>
      <c r="AP275" s="47" t="e">
        <v>#N/A</v>
      </c>
      <c r="AQ275" s="47" t="e">
        <v>#N/A</v>
      </c>
      <c r="AR275" s="33">
        <v>0</v>
      </c>
      <c r="AS275" s="47"/>
      <c r="AT275" s="47" t="b">
        <f>OR(List1[[#This Row],[fragile2]]=1,List1[[#This Row],[Fragile]]="J")</f>
        <v>0</v>
      </c>
    </row>
    <row r="276" spans="1:46" x14ac:dyDescent="0.25">
      <c r="A276" s="22">
        <v>997</v>
      </c>
      <c r="C276" s="22" t="str">
        <f>List1[[#This Row],[Afkorting]]</f>
        <v>RPV</v>
      </c>
      <c r="D276" s="22" t="s">
        <v>3299</v>
      </c>
      <c r="E276" s="22" t="s">
        <v>2776</v>
      </c>
      <c r="G276" s="22" t="s">
        <v>3300</v>
      </c>
      <c r="Q276" s="22" t="e">
        <v>#N/A</v>
      </c>
      <c r="R276" s="22" t="e">
        <v>#REF!</v>
      </c>
      <c r="W276" s="22" t="s">
        <v>3052</v>
      </c>
      <c r="AK276" s="26" t="s">
        <v>3299</v>
      </c>
      <c r="AL276" s="27">
        <v>997</v>
      </c>
      <c r="AM276" s="27" t="b">
        <v>1</v>
      </c>
      <c r="AN276" s="27" t="s">
        <v>3299</v>
      </c>
      <c r="AO276" s="27" t="b">
        <v>0</v>
      </c>
      <c r="AP276" s="47" t="e">
        <v>#N/A</v>
      </c>
      <c r="AQ276" s="47" t="e">
        <v>#N/A</v>
      </c>
      <c r="AR276" s="33">
        <v>0</v>
      </c>
      <c r="AS276" s="47"/>
      <c r="AT276" s="47" t="b">
        <f>OR(List1[[#This Row],[fragile2]]=1,List1[[#This Row],[Fragile]]="J")</f>
        <v>0</v>
      </c>
    </row>
    <row r="277" spans="1:46" x14ac:dyDescent="0.25">
      <c r="A277" s="22">
        <v>996</v>
      </c>
      <c r="C277" s="22" t="str">
        <f>List1[[#This Row],[Afkorting]]</f>
        <v>UNO</v>
      </c>
      <c r="D277" s="22" t="s">
        <v>3301</v>
      </c>
      <c r="E277" s="22" t="s">
        <v>2778</v>
      </c>
      <c r="G277" s="22" t="s">
        <v>3302</v>
      </c>
      <c r="Q277" s="22" t="e">
        <v>#N/A</v>
      </c>
      <c r="R277" s="22" t="e">
        <v>#REF!</v>
      </c>
      <c r="W277" s="22" t="s">
        <v>3052</v>
      </c>
      <c r="AK277" s="26" t="s">
        <v>3301</v>
      </c>
      <c r="AL277" s="27">
        <v>996</v>
      </c>
      <c r="AM277" s="27" t="b">
        <v>1</v>
      </c>
      <c r="AN277" s="27" t="s">
        <v>3301</v>
      </c>
      <c r="AO277" s="27" t="b">
        <v>0</v>
      </c>
      <c r="AP277" s="47" t="e">
        <v>#N/A</v>
      </c>
      <c r="AQ277" s="47" t="e">
        <v>#N/A</v>
      </c>
      <c r="AR277" s="33">
        <v>0</v>
      </c>
      <c r="AS277" s="47"/>
      <c r="AT277" s="47" t="b">
        <f>OR(List1[[#This Row],[fragile2]]=1,List1[[#This Row],[Fragile]]="J")</f>
        <v>0</v>
      </c>
    </row>
    <row r="278" spans="1:46" x14ac:dyDescent="0.25">
      <c r="A278" s="22">
        <v>398</v>
      </c>
      <c r="C278" s="22" t="str">
        <f>List1[[#This Row],[Afkorting]]</f>
        <v>CES</v>
      </c>
      <c r="D278" s="22" t="s">
        <v>2802</v>
      </c>
      <c r="E278" s="22" t="s">
        <v>2801</v>
      </c>
      <c r="G278" s="22" t="s">
        <v>3305</v>
      </c>
      <c r="Q278" s="22" t="e">
        <v>#N/A</v>
      </c>
      <c r="R278" s="22" t="e">
        <v>#REF!</v>
      </c>
      <c r="W278" s="22" t="s">
        <v>3052</v>
      </c>
      <c r="AK278" s="26" t="s">
        <v>2802</v>
      </c>
      <c r="AL278" s="27">
        <v>398</v>
      </c>
      <c r="AM278" s="27" t="b">
        <v>1</v>
      </c>
      <c r="AN278" s="27" t="s">
        <v>2802</v>
      </c>
      <c r="AO278" s="27" t="b">
        <v>0</v>
      </c>
      <c r="AP278" s="47" t="e">
        <v>#N/A</v>
      </c>
      <c r="AQ278" s="47" t="e">
        <v>#N/A</v>
      </c>
      <c r="AR278" s="33">
        <v>0</v>
      </c>
      <c r="AS278" s="47"/>
      <c r="AT278" s="47" t="b">
        <f>OR(List1[[#This Row],[fragile2]]=1,List1[[#This Row],[Fragile]]="J")</f>
        <v>0</v>
      </c>
    </row>
    <row r="279" spans="1:46" x14ac:dyDescent="0.25">
      <c r="A279" s="22">
        <v>399</v>
      </c>
      <c r="C279" s="22" t="str">
        <f>List1[[#This Row],[Afkorting]]</f>
        <v>MRE</v>
      </c>
      <c r="D279" s="22" t="s">
        <v>3317</v>
      </c>
      <c r="E279" s="22" t="s">
        <v>2616</v>
      </c>
      <c r="G279" s="22" t="s">
        <v>3318</v>
      </c>
      <c r="Q279" s="22" t="e">
        <v>#N/A</v>
      </c>
      <c r="R279" s="22" t="e">
        <v>#REF!</v>
      </c>
      <c r="W279" s="22" t="s">
        <v>3052</v>
      </c>
      <c r="AK279" s="26" t="s">
        <v>3317</v>
      </c>
      <c r="AL279" s="27">
        <v>399</v>
      </c>
      <c r="AM279" s="27" t="b">
        <v>1</v>
      </c>
      <c r="AN279" s="27" t="s">
        <v>3317</v>
      </c>
      <c r="AO279" s="27" t="b">
        <v>0</v>
      </c>
      <c r="AP279" s="47" t="e">
        <v>#N/A</v>
      </c>
      <c r="AQ279" s="47" t="e">
        <v>#N/A</v>
      </c>
      <c r="AR279" s="33">
        <v>0</v>
      </c>
      <c r="AS279" s="47"/>
      <c r="AT279" s="47" t="b">
        <f>OR(List1[[#This Row],[fragile2]]=1,List1[[#This Row],[Fragile]]="J")</f>
        <v>0</v>
      </c>
    </row>
    <row r="280" spans="1:46" x14ac:dyDescent="0.25">
      <c r="A280" s="22">
        <v>104</v>
      </c>
      <c r="C280" s="22" t="str">
        <f>List1[[#This Row],[Afkorting]]</f>
        <v>DDR</v>
      </c>
      <c r="D280" s="22" t="s">
        <v>2047</v>
      </c>
      <c r="E280" s="22" t="s">
        <v>2046</v>
      </c>
      <c r="G280" s="22" t="s">
        <v>3323</v>
      </c>
      <c r="Q280" s="22" t="e">
        <v>#N/A</v>
      </c>
      <c r="R280" s="22" t="e">
        <v>#REF!</v>
      </c>
      <c r="W280" s="22" t="s">
        <v>3052</v>
      </c>
      <c r="AK280" s="26" t="s">
        <v>2047</v>
      </c>
      <c r="AL280" s="27">
        <v>104</v>
      </c>
      <c r="AM280" s="27" t="b">
        <v>1</v>
      </c>
      <c r="AN280" s="27" t="s">
        <v>2047</v>
      </c>
      <c r="AO280" s="27" t="b">
        <v>0</v>
      </c>
      <c r="AP280" s="47" t="e">
        <v>#N/A</v>
      </c>
      <c r="AQ280" s="47" t="e">
        <v>#N/A</v>
      </c>
      <c r="AR280" s="33">
        <v>0</v>
      </c>
      <c r="AS280" s="47"/>
      <c r="AT280" s="47" t="b">
        <f>OR(List1[[#This Row],[fragile2]]=1,List1[[#This Row],[Fragile]]="J")</f>
        <v>0</v>
      </c>
    </row>
    <row r="281" spans="1:46" s="29" customFormat="1" x14ac:dyDescent="0.25">
      <c r="A281" s="22">
        <v>998</v>
      </c>
      <c r="B281" s="22"/>
      <c r="C281" s="22" t="str">
        <f>List1[[#This Row],[Afkorting]]</f>
        <v>APA</v>
      </c>
      <c r="D281" s="22" t="s">
        <v>2775</v>
      </c>
      <c r="E281" s="22" t="s">
        <v>2774</v>
      </c>
      <c r="F281" s="22"/>
      <c r="G281" s="22" t="s">
        <v>3329</v>
      </c>
      <c r="H281" s="22"/>
      <c r="I281" s="22"/>
      <c r="J281" s="22"/>
      <c r="K281" s="22"/>
      <c r="L281" s="22"/>
      <c r="M281" s="22"/>
      <c r="N281" s="22"/>
      <c r="O281" s="22"/>
      <c r="P281" s="22"/>
      <c r="Q281" s="22" t="e">
        <v>#N/A</v>
      </c>
      <c r="R281" s="22" t="e">
        <v>#REF!</v>
      </c>
      <c r="S281" s="22"/>
      <c r="T281" s="22"/>
      <c r="U281" s="22"/>
      <c r="V281" s="22"/>
      <c r="W281" s="22" t="s">
        <v>3052</v>
      </c>
      <c r="X281" s="22"/>
      <c r="Y281" s="22"/>
      <c r="Z281" s="22"/>
      <c r="AA281" s="22"/>
      <c r="AB281" s="22"/>
      <c r="AC281" s="22"/>
      <c r="AD281" s="22"/>
      <c r="AE281" s="22"/>
      <c r="AF281" s="22"/>
      <c r="AG281" s="22"/>
      <c r="AH281" s="22"/>
      <c r="AI281" s="22"/>
      <c r="AJ281" s="22"/>
      <c r="AK281" s="26" t="s">
        <v>2775</v>
      </c>
      <c r="AL281" s="32">
        <v>998</v>
      </c>
      <c r="AM281" s="27" t="b">
        <v>1</v>
      </c>
      <c r="AN281" s="33" t="s">
        <v>2775</v>
      </c>
      <c r="AO281" s="27" t="b">
        <v>0</v>
      </c>
      <c r="AP281" s="47" t="e">
        <v>#N/A</v>
      </c>
      <c r="AQ281" s="47" t="e">
        <v>#N/A</v>
      </c>
      <c r="AR281" s="46">
        <v>0</v>
      </c>
      <c r="AS281" s="48"/>
      <c r="AT281" s="48" t="b">
        <f>OR(List1[[#This Row],[fragile2]]=1,List1[[#This Row],[Fragile]]="J")</f>
        <v>0</v>
      </c>
    </row>
    <row r="282" spans="1:46" x14ac:dyDescent="0.25">
      <c r="A282" s="51" t="s">
        <v>3338</v>
      </c>
      <c r="B282" s="51"/>
      <c r="C282" s="51"/>
      <c r="D282" s="51">
        <f>SUBTOTAL(103,List1[Omschrijving NL])</f>
        <v>280</v>
      </c>
      <c r="E282" s="51"/>
      <c r="F282" s="51"/>
      <c r="G282" s="51"/>
      <c r="H282" s="51"/>
      <c r="I282" s="50"/>
      <c r="J282" s="50"/>
      <c r="K282" s="50"/>
      <c r="L282" s="51"/>
      <c r="M282" s="51"/>
      <c r="N282" s="51"/>
      <c r="O282" s="51"/>
      <c r="P282" s="51"/>
      <c r="Q282" s="51"/>
      <c r="R282" s="51"/>
      <c r="S282" s="51"/>
      <c r="T282" s="51"/>
      <c r="U282" s="51"/>
      <c r="V282" s="52"/>
      <c r="W282" s="52"/>
      <c r="X282" s="51"/>
      <c r="Y282" s="51"/>
      <c r="Z282" s="51"/>
      <c r="AA282" s="51"/>
      <c r="AB282" s="51"/>
      <c r="AC282" s="51"/>
      <c r="AD282" s="51"/>
      <c r="AE282" s="51"/>
      <c r="AF282" s="51"/>
      <c r="AG282" s="51"/>
      <c r="AH282" s="51"/>
      <c r="AI282" s="51"/>
      <c r="AJ282" s="51">
        <f>SUBTOTAL(109,List1[[Volgnummer ]])</f>
        <v>34673</v>
      </c>
      <c r="AK282" s="51" t="s">
        <v>3339</v>
      </c>
      <c r="AL282" s="51" t="s">
        <v>3338</v>
      </c>
      <c r="AM282" s="51"/>
      <c r="AN282" s="51"/>
      <c r="AO282" s="51"/>
      <c r="AP282" s="49"/>
      <c r="AQ282" s="51"/>
      <c r="AR282" s="51"/>
      <c r="AS282" s="53"/>
      <c r="AT282" s="53"/>
    </row>
    <row r="285" spans="1:46" ht="15.6" x14ac:dyDescent="0.25">
      <c r="P285" s="35" t="s">
        <v>3340</v>
      </c>
    </row>
    <row r="286" spans="1:46" ht="15.6" x14ac:dyDescent="0.25">
      <c r="P286" s="35" t="s">
        <v>3341</v>
      </c>
    </row>
    <row r="287" spans="1:46" ht="15.6" x14ac:dyDescent="0.25">
      <c r="P287" s="35" t="s">
        <v>1892</v>
      </c>
    </row>
    <row r="288" spans="1:46" ht="15.6" x14ac:dyDescent="0.25">
      <c r="P288" s="35" t="s">
        <v>3342</v>
      </c>
      <c r="AC288" s="22" t="s">
        <v>3069</v>
      </c>
    </row>
    <row r="289" spans="4:29" ht="15.6" x14ac:dyDescent="0.25">
      <c r="P289" s="35" t="s">
        <v>3343</v>
      </c>
      <c r="AC289" s="22" t="s">
        <v>2223</v>
      </c>
    </row>
    <row r="290" spans="4:29" ht="15.6" x14ac:dyDescent="0.25">
      <c r="D290" s="36"/>
      <c r="E290" s="22" t="s">
        <v>3344</v>
      </c>
      <c r="P290" s="35" t="s">
        <v>3345</v>
      </c>
      <c r="AC290" s="22" t="s">
        <v>2244</v>
      </c>
    </row>
    <row r="291" spans="4:29" ht="15.6" x14ac:dyDescent="0.25">
      <c r="E291" s="22" t="s">
        <v>3037</v>
      </c>
      <c r="P291" s="35" t="s">
        <v>3346</v>
      </c>
      <c r="AC291" s="22" t="s">
        <v>3118</v>
      </c>
    </row>
    <row r="292" spans="4:29" ht="15.6" x14ac:dyDescent="0.25">
      <c r="E292" s="22" t="s">
        <v>3078</v>
      </c>
      <c r="P292" s="35" t="s">
        <v>3347</v>
      </c>
      <c r="AC292" s="22" t="s">
        <v>2417</v>
      </c>
    </row>
    <row r="293" spans="4:29" ht="15.6" x14ac:dyDescent="0.25">
      <c r="E293" s="22" t="s">
        <v>3137</v>
      </c>
      <c r="P293" s="35" t="s">
        <v>3348</v>
      </c>
      <c r="AC293" s="22" t="s">
        <v>2430</v>
      </c>
    </row>
    <row r="294" spans="4:29" ht="15.6" x14ac:dyDescent="0.25">
      <c r="E294" s="22" t="s">
        <v>3126</v>
      </c>
      <c r="P294" s="35" t="s">
        <v>3349</v>
      </c>
      <c r="AC294" s="22" t="s">
        <v>3094</v>
      </c>
    </row>
    <row r="295" spans="4:29" x14ac:dyDescent="0.25">
      <c r="E295" s="22" t="s">
        <v>3130</v>
      </c>
      <c r="P295" s="22" t="s">
        <v>3350</v>
      </c>
      <c r="AC295" s="22" t="s">
        <v>2266</v>
      </c>
    </row>
    <row r="296" spans="4:29" ht="15.6" x14ac:dyDescent="0.25">
      <c r="D296" s="36"/>
      <c r="E296" s="22" t="s">
        <v>3141</v>
      </c>
      <c r="P296" s="35" t="s">
        <v>3351</v>
      </c>
      <c r="AC296" s="22" t="s">
        <v>3073</v>
      </c>
    </row>
    <row r="297" spans="4:29" ht="15.6" x14ac:dyDescent="0.25">
      <c r="E297" s="22" t="s">
        <v>3039</v>
      </c>
      <c r="P297" s="35" t="s">
        <v>3352</v>
      </c>
      <c r="AC297" s="22" t="s">
        <v>2930</v>
      </c>
    </row>
    <row r="298" spans="4:29" ht="15.6" x14ac:dyDescent="0.25">
      <c r="E298" s="22" t="s">
        <v>3040</v>
      </c>
      <c r="P298" s="35" t="s">
        <v>3353</v>
      </c>
      <c r="AC298" s="22" t="s">
        <v>2269</v>
      </c>
    </row>
    <row r="299" spans="4:29" x14ac:dyDescent="0.25">
      <c r="E299" s="22" t="s">
        <v>3162</v>
      </c>
      <c r="AC299" s="22" t="s">
        <v>2438</v>
      </c>
    </row>
    <row r="300" spans="4:29" x14ac:dyDescent="0.25">
      <c r="E300" s="22" t="s">
        <v>3174</v>
      </c>
      <c r="AC300" s="22" t="s">
        <v>3189</v>
      </c>
    </row>
    <row r="301" spans="4:29" x14ac:dyDescent="0.25">
      <c r="D301" s="36"/>
      <c r="E301" s="22" t="s">
        <v>3181</v>
      </c>
      <c r="AC301" s="22" t="s">
        <v>3091</v>
      </c>
    </row>
    <row r="302" spans="4:29" x14ac:dyDescent="0.25">
      <c r="E302" s="22" t="s">
        <v>3041</v>
      </c>
      <c r="AC302" s="22" t="s">
        <v>1947</v>
      </c>
    </row>
    <row r="303" spans="4:29" x14ac:dyDescent="0.25">
      <c r="E303" s="22" t="s">
        <v>3217</v>
      </c>
      <c r="AC303" s="22" t="s">
        <v>3080</v>
      </c>
    </row>
    <row r="304" spans="4:29" x14ac:dyDescent="0.25">
      <c r="E304" s="22" t="s">
        <v>3206</v>
      </c>
      <c r="AC304" s="22" t="s">
        <v>2948</v>
      </c>
    </row>
    <row r="305" spans="5:29" x14ac:dyDescent="0.25">
      <c r="E305" s="22" t="s">
        <v>3196</v>
      </c>
      <c r="AC305" s="22" t="s">
        <v>3116</v>
      </c>
    </row>
    <row r="306" spans="5:29" x14ac:dyDescent="0.25">
      <c r="E306" s="22" t="s">
        <v>3222</v>
      </c>
      <c r="AC306" s="22" t="s">
        <v>2934</v>
      </c>
    </row>
    <row r="307" spans="5:29" x14ac:dyDescent="0.25">
      <c r="E307" s="22" t="s">
        <v>3237</v>
      </c>
      <c r="AC307" s="22" t="s">
        <v>3233</v>
      </c>
    </row>
    <row r="308" spans="5:29" x14ac:dyDescent="0.25">
      <c r="E308" s="22" t="s">
        <v>3354</v>
      </c>
    </row>
    <row r="309" spans="5:29" x14ac:dyDescent="0.25">
      <c r="E309" s="22" t="s">
        <v>3066</v>
      </c>
    </row>
  </sheetData>
  <pageMargins left="0.75" right="0.75" top="1" bottom="1" header="0.5" footer="0.5"/>
  <pageSetup paperSize="9" orientation="portrait"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C50"/>
  <sheetViews>
    <sheetView topLeftCell="A9" workbookViewId="0">
      <selection activeCell="A12" sqref="A12:B12"/>
    </sheetView>
  </sheetViews>
  <sheetFormatPr baseColWidth="10" defaultColWidth="9.109375" defaultRowHeight="14.4" x14ac:dyDescent="0.3"/>
  <cols>
    <col min="1" max="1" width="7.5546875" style="45" customWidth="1"/>
    <col min="2" max="2" width="105.109375" style="45" customWidth="1"/>
    <col min="3" max="3" width="9.109375" style="44"/>
    <col min="4" max="4" width="9.109375" style="45" customWidth="1"/>
    <col min="5" max="16384" width="9.109375" style="45"/>
  </cols>
  <sheetData>
    <row r="1" spans="1:3" ht="24.75" customHeight="1" x14ac:dyDescent="0.3">
      <c r="A1" s="87" t="str">
        <f>IF('Score globale'!B1="","",'Score globale'!B1)</f>
        <v/>
      </c>
      <c r="B1" s="87"/>
      <c r="C1" s="88" t="e">
        <f>'Score globale'!B2</f>
        <v>#VALUE!</v>
      </c>
    </row>
    <row r="2" spans="1:3" ht="24.75" customHeight="1" thickBot="1" x14ac:dyDescent="0.35">
      <c r="A2" s="87" t="str">
        <f>IF('Score globale'!B3="","",'Score globale'!B3)</f>
        <v xml:space="preserve">La Maison de la Laïcité de Kinshasa joue pleinement, et ce de manière durable dès 2022, son rôle de mise en synergie et de plateforme de promotion de la citoyenneté auprès de la société civile congolaise, à travers le renforcement de capacité et l’amélioration de la qualité des services rendus par 25 organisations non confessionnelles de la société civile (ONCSC) à 10 écoles publiques, 20 groupements citoyens, et la population de la Ville province de Kinshasa en termes de moyens d'éducation, de sensibilisation, de plaidoyer et de mobilisation citoyenne sur les droits civils et politiques de la population, tout particulièrement auprès des femmes, des enfants, et des personnes LGBTQI+. </v>
      </c>
      <c r="B2" s="87"/>
      <c r="C2" s="89" t="s">
        <v>3999</v>
      </c>
    </row>
    <row r="3" spans="1:3" ht="25.5" customHeight="1" thickBot="1" x14ac:dyDescent="0.35">
      <c r="A3" s="139" t="s">
        <v>4127</v>
      </c>
      <c r="B3" s="140"/>
      <c r="C3" s="82" t="s">
        <v>3998</v>
      </c>
    </row>
    <row r="4" spans="1:3" ht="15.75" customHeight="1" thickBot="1" x14ac:dyDescent="0.35">
      <c r="A4" s="139" t="s">
        <v>4128</v>
      </c>
      <c r="B4" s="140"/>
      <c r="C4" s="66" t="str">
        <f>IF(COUNTIF(C$6:C$22,"-")&gt;0,"-",IF(COUNTIF(C$6:C$22,"D")&gt;0,"D",IF(COUNTIF(C$6:C$22,"C")&gt;0,"C",IF(COUNTIF(C$6:C$22,"B")&gt;1,"B","A"))))</f>
        <v>B</v>
      </c>
    </row>
    <row r="5" spans="1:3" ht="70.5" customHeight="1" thickBot="1" x14ac:dyDescent="0.35">
      <c r="A5" s="151" t="s">
        <v>4129</v>
      </c>
      <c r="B5" s="147"/>
      <c r="C5" s="83"/>
    </row>
    <row r="6" spans="1:3" ht="15" thickBot="1" x14ac:dyDescent="0.35">
      <c r="A6" s="143" t="s">
        <v>4130</v>
      </c>
      <c r="B6" s="144"/>
      <c r="C6" s="67" t="s">
        <v>6</v>
      </c>
    </row>
    <row r="7" spans="1:3" ht="43.5" customHeight="1" x14ac:dyDescent="0.3">
      <c r="A7" s="100" t="s">
        <v>5</v>
      </c>
      <c r="B7" s="110" t="s">
        <v>4131</v>
      </c>
      <c r="C7" s="84"/>
    </row>
    <row r="8" spans="1:3" ht="72" customHeight="1" x14ac:dyDescent="0.3">
      <c r="A8" s="102" t="s">
        <v>6</v>
      </c>
      <c r="B8" s="111" t="s">
        <v>4132</v>
      </c>
      <c r="C8" s="84"/>
    </row>
    <row r="9" spans="1:3" ht="66" customHeight="1" x14ac:dyDescent="0.3">
      <c r="A9" s="102" t="s">
        <v>7</v>
      </c>
      <c r="B9" s="103" t="s">
        <v>4133</v>
      </c>
      <c r="C9" s="84"/>
    </row>
    <row r="10" spans="1:3" ht="64.5" customHeight="1" thickBot="1" x14ac:dyDescent="0.35">
      <c r="A10" s="104" t="s">
        <v>8</v>
      </c>
      <c r="B10" s="105" t="s">
        <v>4134</v>
      </c>
      <c r="C10" s="84"/>
    </row>
    <row r="11" spans="1:3" ht="15.75" customHeight="1" thickBot="1" x14ac:dyDescent="0.35">
      <c r="A11" s="143" t="s">
        <v>4064</v>
      </c>
      <c r="B11" s="144"/>
      <c r="C11" s="84"/>
    </row>
    <row r="12" spans="1:3" ht="259.8" customHeight="1" thickBot="1" x14ac:dyDescent="0.35">
      <c r="A12" s="160" t="s">
        <v>4833</v>
      </c>
      <c r="B12" s="162"/>
      <c r="C12" s="84"/>
    </row>
    <row r="13" spans="1:3" ht="34.5" customHeight="1" thickBot="1" x14ac:dyDescent="0.35">
      <c r="A13" s="143" t="s">
        <v>4135</v>
      </c>
      <c r="B13" s="144"/>
      <c r="C13" s="68" t="s">
        <v>6</v>
      </c>
    </row>
    <row r="14" spans="1:3" ht="40.5" customHeight="1" x14ac:dyDescent="0.3">
      <c r="A14" s="100" t="s">
        <v>5</v>
      </c>
      <c r="B14" s="106" t="s">
        <v>4136</v>
      </c>
      <c r="C14" s="85"/>
    </row>
    <row r="15" spans="1:3" ht="63.75" customHeight="1" x14ac:dyDescent="0.3">
      <c r="A15" s="102" t="s">
        <v>6</v>
      </c>
      <c r="B15" s="107" t="s">
        <v>4137</v>
      </c>
      <c r="C15" s="85"/>
    </row>
    <row r="16" spans="1:3" ht="82.5" customHeight="1" x14ac:dyDescent="0.3">
      <c r="A16" s="102" t="s">
        <v>7</v>
      </c>
      <c r="B16" s="107" t="s">
        <v>4138</v>
      </c>
      <c r="C16" s="85"/>
    </row>
    <row r="17" spans="1:3" ht="75.599999999999994" customHeight="1" thickBot="1" x14ac:dyDescent="0.35">
      <c r="A17" s="104" t="s">
        <v>8</v>
      </c>
      <c r="B17" s="108" t="s">
        <v>4139</v>
      </c>
      <c r="C17" s="85"/>
    </row>
    <row r="18" spans="1:3" ht="15.75" customHeight="1" thickBot="1" x14ac:dyDescent="0.35">
      <c r="A18" s="143" t="s">
        <v>4064</v>
      </c>
      <c r="B18" s="144"/>
      <c r="C18" s="84"/>
    </row>
    <row r="19" spans="1:3" ht="198.6" customHeight="1" thickBot="1" x14ac:dyDescent="0.35">
      <c r="A19" s="160" t="s">
        <v>4834</v>
      </c>
      <c r="B19" s="161"/>
      <c r="C19" s="84"/>
    </row>
    <row r="20" spans="1:3" x14ac:dyDescent="0.3">
      <c r="A20" s="83"/>
      <c r="B20" s="83"/>
    </row>
    <row r="21" spans="1:3" ht="16.8" x14ac:dyDescent="0.3">
      <c r="A21" s="83"/>
      <c r="B21" s="83"/>
      <c r="C21" s="86"/>
    </row>
    <row r="22" spans="1:3" ht="16.8" x14ac:dyDescent="0.3">
      <c r="A22" s="83"/>
      <c r="B22" s="83"/>
      <c r="C22" s="86"/>
    </row>
    <row r="23" spans="1:3" x14ac:dyDescent="0.3">
      <c r="A23" s="83"/>
      <c r="B23" s="83"/>
      <c r="C23" s="84"/>
    </row>
    <row r="24" spans="1:3" x14ac:dyDescent="0.3">
      <c r="A24" s="83"/>
      <c r="B24" s="83"/>
      <c r="C24" s="84"/>
    </row>
    <row r="25" spans="1:3" x14ac:dyDescent="0.3">
      <c r="A25" s="83"/>
      <c r="B25" s="83"/>
      <c r="C25" s="84"/>
    </row>
    <row r="26" spans="1:3" x14ac:dyDescent="0.3">
      <c r="A26" s="83"/>
      <c r="B26" s="83"/>
      <c r="C26" s="84"/>
    </row>
    <row r="27" spans="1:3" x14ac:dyDescent="0.3">
      <c r="A27" s="83"/>
      <c r="B27" s="83"/>
      <c r="C27" s="84"/>
    </row>
    <row r="28" spans="1:3" x14ac:dyDescent="0.3">
      <c r="A28" s="83"/>
      <c r="B28" s="83"/>
      <c r="C28" s="84"/>
    </row>
    <row r="29" spans="1:3" x14ac:dyDescent="0.3">
      <c r="A29" s="83"/>
      <c r="B29" s="83"/>
      <c r="C29" s="84"/>
    </row>
    <row r="30" spans="1:3" x14ac:dyDescent="0.3">
      <c r="A30" s="83"/>
      <c r="B30" s="83"/>
      <c r="C30" s="84"/>
    </row>
    <row r="31" spans="1:3" x14ac:dyDescent="0.3">
      <c r="A31" s="83"/>
      <c r="B31" s="83"/>
      <c r="C31" s="84"/>
    </row>
    <row r="32" spans="1:3" x14ac:dyDescent="0.3">
      <c r="A32" s="83"/>
      <c r="B32" s="83"/>
      <c r="C32" s="84"/>
    </row>
    <row r="33" spans="1:3" x14ac:dyDescent="0.3">
      <c r="A33" s="83"/>
      <c r="B33" s="83"/>
      <c r="C33" s="84"/>
    </row>
    <row r="34" spans="1:3" x14ac:dyDescent="0.3">
      <c r="A34" s="83"/>
      <c r="B34" s="83"/>
      <c r="C34" s="84"/>
    </row>
    <row r="35" spans="1:3" x14ac:dyDescent="0.3">
      <c r="A35" s="83"/>
      <c r="B35" s="83"/>
      <c r="C35" s="84"/>
    </row>
    <row r="36" spans="1:3" x14ac:dyDescent="0.3">
      <c r="A36" s="83"/>
      <c r="B36" s="83"/>
      <c r="C36" s="84"/>
    </row>
    <row r="37" spans="1:3" x14ac:dyDescent="0.3">
      <c r="A37" s="83"/>
      <c r="B37" s="83"/>
      <c r="C37" s="84"/>
    </row>
    <row r="38" spans="1:3" x14ac:dyDescent="0.3">
      <c r="A38" s="83"/>
      <c r="B38" s="83"/>
      <c r="C38" s="84"/>
    </row>
    <row r="39" spans="1:3" x14ac:dyDescent="0.3">
      <c r="A39" s="83"/>
      <c r="B39" s="83"/>
      <c r="C39" s="84"/>
    </row>
    <row r="40" spans="1:3" x14ac:dyDescent="0.3">
      <c r="A40" s="83"/>
      <c r="B40" s="83"/>
      <c r="C40" s="84"/>
    </row>
    <row r="41" spans="1:3" x14ac:dyDescent="0.3">
      <c r="A41" s="83"/>
      <c r="B41" s="83"/>
      <c r="C41" s="84"/>
    </row>
    <row r="42" spans="1:3" x14ac:dyDescent="0.3">
      <c r="A42" s="83"/>
      <c r="B42" s="83"/>
      <c r="C42" s="84"/>
    </row>
    <row r="43" spans="1:3" x14ac:dyDescent="0.3">
      <c r="A43" s="83"/>
      <c r="B43" s="83"/>
      <c r="C43" s="84"/>
    </row>
    <row r="44" spans="1:3" x14ac:dyDescent="0.3">
      <c r="A44" s="83"/>
      <c r="B44" s="83"/>
      <c r="C44" s="84"/>
    </row>
    <row r="45" spans="1:3" x14ac:dyDescent="0.3">
      <c r="A45" s="83"/>
      <c r="B45" s="83"/>
      <c r="C45" s="84"/>
    </row>
    <row r="46" spans="1:3" x14ac:dyDescent="0.3">
      <c r="A46" s="83"/>
      <c r="B46" s="83"/>
      <c r="C46" s="84"/>
    </row>
    <row r="47" spans="1:3" x14ac:dyDescent="0.3">
      <c r="A47" s="83"/>
      <c r="B47" s="83"/>
      <c r="C47" s="84"/>
    </row>
    <row r="48" spans="1:3" x14ac:dyDescent="0.3">
      <c r="A48" s="83"/>
      <c r="B48" s="83"/>
      <c r="C48" s="84"/>
    </row>
    <row r="49" spans="1:3" x14ac:dyDescent="0.3">
      <c r="A49" s="83"/>
      <c r="B49" s="83"/>
      <c r="C49" s="84"/>
    </row>
    <row r="50" spans="1:3" x14ac:dyDescent="0.3">
      <c r="A50" s="83"/>
      <c r="B50" s="83"/>
      <c r="C50" s="84"/>
    </row>
  </sheetData>
  <sheetProtection password="CC3C" sheet="1" objects="1" scenarios="1" formatCells="0" formatRows="0" selectLockedCells="1"/>
  <mergeCells count="9">
    <mergeCell ref="A13:B13"/>
    <mergeCell ref="A18:B18"/>
    <mergeCell ref="A19:B19"/>
    <mergeCell ref="A3:B3"/>
    <mergeCell ref="A4:B4"/>
    <mergeCell ref="A5:B5"/>
    <mergeCell ref="A6:B6"/>
    <mergeCell ref="A11:B11"/>
    <mergeCell ref="A12:B12"/>
  </mergeCells>
  <conditionalFormatting sqref="C6:C17 C4">
    <cfRule type="cellIs" dxfId="254" priority="52" operator="equal">
      <formula>"-"</formula>
    </cfRule>
    <cfRule type="cellIs" dxfId="253" priority="53" operator="equal">
      <formula>"D"</formula>
    </cfRule>
    <cfRule type="cellIs" dxfId="252" priority="54" operator="equal">
      <formula>"C"</formula>
    </cfRule>
    <cfRule type="cellIs" dxfId="251" priority="55" operator="equal">
      <formula>"B"</formula>
    </cfRule>
    <cfRule type="cellIs" dxfId="250" priority="56" operator="equal">
      <formula>"A"</formula>
    </cfRule>
  </conditionalFormatting>
  <conditionalFormatting sqref="C18:C19">
    <cfRule type="cellIs" dxfId="249" priority="47" operator="equal">
      <formula>"-"</formula>
    </cfRule>
    <cfRule type="cellIs" dxfId="248" priority="48" operator="equal">
      <formula>"D"</formula>
    </cfRule>
    <cfRule type="cellIs" dxfId="247" priority="49" operator="equal">
      <formula>"C"</formula>
    </cfRule>
    <cfRule type="cellIs" dxfId="246" priority="50" operator="equal">
      <formula>"B"</formula>
    </cfRule>
    <cfRule type="cellIs" dxfId="245" priority="51" operator="equal">
      <formula>"A"</formula>
    </cfRule>
  </conditionalFormatting>
  <conditionalFormatting sqref="A12:B12">
    <cfRule type="expression" dxfId="244" priority="11">
      <formula>$C$4="D"</formula>
    </cfRule>
    <cfRule type="expression" dxfId="243" priority="12">
      <formula>$C$4="C"</formula>
    </cfRule>
  </conditionalFormatting>
  <conditionalFormatting sqref="A7:B7">
    <cfRule type="expression" dxfId="242" priority="10">
      <formula>$C$4="A"</formula>
    </cfRule>
  </conditionalFormatting>
  <conditionalFormatting sqref="A8:B8">
    <cfRule type="expression" dxfId="241" priority="9">
      <formula>$C$4="B"</formula>
    </cfRule>
  </conditionalFormatting>
  <conditionalFormatting sqref="A9:B9">
    <cfRule type="expression" dxfId="240" priority="8">
      <formula>$C$4="C"</formula>
    </cfRule>
  </conditionalFormatting>
  <conditionalFormatting sqref="A10:B10">
    <cfRule type="expression" dxfId="239" priority="7">
      <formula>$C$4="D"</formula>
    </cfRule>
  </conditionalFormatting>
  <conditionalFormatting sqref="A14:B14">
    <cfRule type="expression" dxfId="238" priority="6">
      <formula>$C$11="A"</formula>
    </cfRule>
  </conditionalFormatting>
  <conditionalFormatting sqref="A15:B15">
    <cfRule type="expression" dxfId="237" priority="5">
      <formula>$C$11="B"</formula>
    </cfRule>
  </conditionalFormatting>
  <conditionalFormatting sqref="A16:B16">
    <cfRule type="expression" dxfId="236" priority="4">
      <formula>$C$11="C"</formula>
    </cfRule>
  </conditionalFormatting>
  <conditionalFormatting sqref="A17:B17">
    <cfRule type="expression" dxfId="235" priority="3">
      <formula>$C$11="D"</formula>
    </cfRule>
  </conditionalFormatting>
  <conditionalFormatting sqref="A19:B19">
    <cfRule type="expression" dxfId="234" priority="1">
      <formula>$C$11="D"</formula>
    </cfRule>
    <cfRule type="expression" dxfId="233" priority="2">
      <formula>$C$11="C"</formula>
    </cfRule>
  </conditionalFormatting>
  <dataValidations count="1">
    <dataValidation type="list" allowBlank="1" showInputMessage="1" showErrorMessage="1" sqref="C6 C13:C17">
      <formula1>poss_scores</formula1>
    </dataValidation>
  </dataValidations>
  <pageMargins left="0.7" right="0.7" top="0.75" bottom="0.75" header="0.3" footer="0.3"/>
  <pageSetup paperSize="9" scale="71" fitToHeight="0" orientation="portrait" r:id="rId1"/>
  <headerFooter>
    <oddHeader>&amp;C&amp;"-,Italic"ACTOR : 
LAND:</oddHeader>
    <evenHeader>&amp;C&amp;"-,Italic"ACTOR : 
LAND:</evenHeader>
    <firstHeader>&amp;C&amp;"-,Italic"ACTOR : 
LAND:</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[6]Sheet3!#REF!</xm:f>
          </x14:formula1>
          <xm:sqref>C7:C12 C18:C19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C50"/>
  <sheetViews>
    <sheetView topLeftCell="A4" workbookViewId="0">
      <selection activeCell="A12" sqref="A12:B12"/>
    </sheetView>
  </sheetViews>
  <sheetFormatPr baseColWidth="10" defaultColWidth="9.109375" defaultRowHeight="14.4" x14ac:dyDescent="0.3"/>
  <cols>
    <col min="1" max="1" width="7.5546875" style="45" customWidth="1"/>
    <col min="2" max="2" width="105.109375" style="45" customWidth="1"/>
    <col min="3" max="3" width="9.109375" style="44"/>
    <col min="4" max="4" width="9.109375" style="45" customWidth="1"/>
    <col min="5" max="16384" width="9.109375" style="45"/>
  </cols>
  <sheetData>
    <row r="1" spans="1:3" ht="24.75" customHeight="1" x14ac:dyDescent="0.3">
      <c r="A1" s="87" t="str">
        <f>IF('Score globale'!B1="","",'Score globale'!B1)</f>
        <v/>
      </c>
      <c r="B1" s="87"/>
      <c r="C1" s="88" t="e">
        <f>'Score globale'!B2</f>
        <v>#VALUE!</v>
      </c>
    </row>
    <row r="2" spans="1:3" ht="24.75" customHeight="1" thickBot="1" x14ac:dyDescent="0.35">
      <c r="A2" s="87" t="str">
        <f>IF('Score globale'!B3="","",'Score globale'!B3)</f>
        <v xml:space="preserve">La Maison de la Laïcité de Kinshasa joue pleinement, et ce de manière durable dès 2022, son rôle de mise en synergie et de plateforme de promotion de la citoyenneté auprès de la société civile congolaise, à travers le renforcement de capacité et l’amélioration de la qualité des services rendus par 25 organisations non confessionnelles de la société civile (ONCSC) à 10 écoles publiques, 20 groupements citoyens, et la population de la Ville province de Kinshasa en termes de moyens d'éducation, de sensibilisation, de plaidoyer et de mobilisation citoyenne sur les droits civils et politiques de la population, tout particulièrement auprès des femmes, des enfants, et des personnes LGBTQI+. </v>
      </c>
      <c r="B2" s="87"/>
      <c r="C2" s="89" t="s">
        <v>3999</v>
      </c>
    </row>
    <row r="3" spans="1:3" ht="21" customHeight="1" thickBot="1" x14ac:dyDescent="0.35">
      <c r="A3" s="139" t="s">
        <v>4140</v>
      </c>
      <c r="B3" s="140"/>
      <c r="C3" s="82" t="s">
        <v>3998</v>
      </c>
    </row>
    <row r="4" spans="1:3" ht="15.75" customHeight="1" thickBot="1" x14ac:dyDescent="0.35">
      <c r="A4" s="139" t="s">
        <v>4141</v>
      </c>
      <c r="B4" s="140"/>
      <c r="C4" s="66" t="str">
        <f>C6</f>
        <v>B</v>
      </c>
    </row>
    <row r="5" spans="1:3" ht="48.75" customHeight="1" thickBot="1" x14ac:dyDescent="0.35">
      <c r="A5" s="146" t="s">
        <v>4142</v>
      </c>
      <c r="B5" s="147"/>
      <c r="C5" s="83"/>
    </row>
    <row r="6" spans="1:3" ht="29.25" customHeight="1" thickBot="1" x14ac:dyDescent="0.35">
      <c r="A6" s="152" t="s">
        <v>4143</v>
      </c>
      <c r="B6" s="153"/>
      <c r="C6" s="67" t="s">
        <v>6</v>
      </c>
    </row>
    <row r="7" spans="1:3" ht="61.5" customHeight="1" x14ac:dyDescent="0.3">
      <c r="A7" s="100" t="s">
        <v>5</v>
      </c>
      <c r="B7" s="101" t="s">
        <v>4144</v>
      </c>
      <c r="C7" s="84"/>
    </row>
    <row r="8" spans="1:3" ht="67.5" customHeight="1" x14ac:dyDescent="0.3">
      <c r="A8" s="102" t="s">
        <v>6</v>
      </c>
      <c r="B8" s="103" t="s">
        <v>4145</v>
      </c>
      <c r="C8" s="84"/>
    </row>
    <row r="9" spans="1:3" ht="70.95" customHeight="1" x14ac:dyDescent="0.3">
      <c r="A9" s="102" t="s">
        <v>7</v>
      </c>
      <c r="B9" s="103" t="s">
        <v>4146</v>
      </c>
      <c r="C9" s="84"/>
    </row>
    <row r="10" spans="1:3" ht="82.2" customHeight="1" thickBot="1" x14ac:dyDescent="0.35">
      <c r="A10" s="104" t="s">
        <v>8</v>
      </c>
      <c r="B10" s="109" t="s">
        <v>4147</v>
      </c>
      <c r="C10" s="84"/>
    </row>
    <row r="11" spans="1:3" ht="15.75" customHeight="1" thickBot="1" x14ac:dyDescent="0.35">
      <c r="A11" s="143" t="s">
        <v>4064</v>
      </c>
      <c r="B11" s="144"/>
      <c r="C11" s="84"/>
    </row>
    <row r="12" spans="1:3" ht="124.2" customHeight="1" thickBot="1" x14ac:dyDescent="0.35">
      <c r="A12" s="148" t="s">
        <v>4835</v>
      </c>
      <c r="B12" s="150"/>
      <c r="C12" s="84"/>
    </row>
    <row r="13" spans="1:3" x14ac:dyDescent="0.3">
      <c r="A13" s="83"/>
      <c r="B13" s="83"/>
    </row>
    <row r="14" spans="1:3" ht="16.8" x14ac:dyDescent="0.3">
      <c r="A14" s="83"/>
      <c r="B14" s="83"/>
      <c r="C14" s="86"/>
    </row>
    <row r="15" spans="1:3" ht="16.8" x14ac:dyDescent="0.3">
      <c r="A15" s="83"/>
      <c r="B15" s="83"/>
      <c r="C15" s="86"/>
    </row>
    <row r="16" spans="1:3" x14ac:dyDescent="0.3">
      <c r="A16" s="83"/>
      <c r="B16" s="83"/>
      <c r="C16" s="84"/>
    </row>
    <row r="17" spans="1:3" x14ac:dyDescent="0.3">
      <c r="A17" s="83"/>
      <c r="B17" s="83"/>
      <c r="C17" s="84"/>
    </row>
    <row r="18" spans="1:3" x14ac:dyDescent="0.3">
      <c r="A18" s="83"/>
      <c r="B18" s="83"/>
      <c r="C18" s="84"/>
    </row>
    <row r="19" spans="1:3" x14ac:dyDescent="0.3">
      <c r="A19" s="83"/>
      <c r="B19" s="83"/>
      <c r="C19" s="84"/>
    </row>
    <row r="20" spans="1:3" x14ac:dyDescent="0.3">
      <c r="A20" s="83"/>
      <c r="B20" s="83"/>
    </row>
    <row r="21" spans="1:3" x14ac:dyDescent="0.3">
      <c r="A21" s="83"/>
      <c r="B21" s="83"/>
      <c r="C21" s="84"/>
    </row>
    <row r="22" spans="1:3" x14ac:dyDescent="0.3">
      <c r="A22" s="83"/>
      <c r="B22" s="83"/>
      <c r="C22" s="84"/>
    </row>
    <row r="23" spans="1:3" x14ac:dyDescent="0.3">
      <c r="A23" s="83"/>
      <c r="B23" s="83"/>
      <c r="C23" s="84"/>
    </row>
    <row r="24" spans="1:3" x14ac:dyDescent="0.3">
      <c r="A24" s="83"/>
      <c r="B24" s="83"/>
      <c r="C24" s="84"/>
    </row>
    <row r="25" spans="1:3" x14ac:dyDescent="0.3">
      <c r="A25" s="83"/>
      <c r="B25" s="83"/>
      <c r="C25" s="84"/>
    </row>
    <row r="26" spans="1:3" x14ac:dyDescent="0.3">
      <c r="A26" s="83"/>
      <c r="B26" s="83"/>
      <c r="C26" s="84"/>
    </row>
    <row r="27" spans="1:3" x14ac:dyDescent="0.3">
      <c r="A27" s="83"/>
      <c r="B27" s="83"/>
      <c r="C27" s="84"/>
    </row>
    <row r="28" spans="1:3" x14ac:dyDescent="0.3">
      <c r="A28" s="83"/>
      <c r="B28" s="83"/>
      <c r="C28" s="84"/>
    </row>
    <row r="29" spans="1:3" x14ac:dyDescent="0.3">
      <c r="A29" s="83"/>
      <c r="B29" s="83"/>
      <c r="C29" s="84"/>
    </row>
    <row r="30" spans="1:3" x14ac:dyDescent="0.3">
      <c r="A30" s="83"/>
      <c r="B30" s="83"/>
      <c r="C30" s="84"/>
    </row>
    <row r="31" spans="1:3" x14ac:dyDescent="0.3">
      <c r="A31" s="83"/>
      <c r="B31" s="83"/>
      <c r="C31" s="84"/>
    </row>
    <row r="32" spans="1:3" x14ac:dyDescent="0.3">
      <c r="A32" s="83"/>
      <c r="B32" s="83"/>
      <c r="C32" s="84"/>
    </row>
    <row r="33" spans="1:3" x14ac:dyDescent="0.3">
      <c r="A33" s="83"/>
      <c r="B33" s="83"/>
      <c r="C33" s="84"/>
    </row>
    <row r="34" spans="1:3" x14ac:dyDescent="0.3">
      <c r="A34" s="83"/>
      <c r="B34" s="83"/>
      <c r="C34" s="84"/>
    </row>
    <row r="35" spans="1:3" x14ac:dyDescent="0.3">
      <c r="A35" s="83"/>
      <c r="B35" s="83"/>
      <c r="C35" s="84"/>
    </row>
    <row r="36" spans="1:3" x14ac:dyDescent="0.3">
      <c r="A36" s="83"/>
      <c r="B36" s="83"/>
      <c r="C36" s="84"/>
    </row>
    <row r="37" spans="1:3" x14ac:dyDescent="0.3">
      <c r="A37" s="83"/>
      <c r="B37" s="83"/>
      <c r="C37" s="84"/>
    </row>
    <row r="38" spans="1:3" x14ac:dyDescent="0.3">
      <c r="A38" s="83"/>
      <c r="B38" s="83"/>
      <c r="C38" s="84"/>
    </row>
    <row r="39" spans="1:3" x14ac:dyDescent="0.3">
      <c r="A39" s="83"/>
      <c r="B39" s="83"/>
      <c r="C39" s="84"/>
    </row>
    <row r="40" spans="1:3" x14ac:dyDescent="0.3">
      <c r="A40" s="83"/>
      <c r="B40" s="83"/>
      <c r="C40" s="84"/>
    </row>
    <row r="41" spans="1:3" x14ac:dyDescent="0.3">
      <c r="A41" s="83"/>
      <c r="B41" s="83"/>
      <c r="C41" s="84"/>
    </row>
    <row r="42" spans="1:3" x14ac:dyDescent="0.3">
      <c r="A42" s="83"/>
      <c r="B42" s="83"/>
      <c r="C42" s="84"/>
    </row>
    <row r="43" spans="1:3" x14ac:dyDescent="0.3">
      <c r="A43" s="83"/>
      <c r="B43" s="83"/>
      <c r="C43" s="84"/>
    </row>
    <row r="44" spans="1:3" x14ac:dyDescent="0.3">
      <c r="A44" s="83"/>
      <c r="B44" s="83"/>
      <c r="C44" s="84"/>
    </row>
    <row r="45" spans="1:3" x14ac:dyDescent="0.3">
      <c r="A45" s="83"/>
      <c r="B45" s="83"/>
      <c r="C45" s="84"/>
    </row>
    <row r="46" spans="1:3" x14ac:dyDescent="0.3">
      <c r="A46" s="83"/>
      <c r="B46" s="83"/>
      <c r="C46" s="84"/>
    </row>
    <row r="47" spans="1:3" x14ac:dyDescent="0.3">
      <c r="A47" s="83"/>
      <c r="B47" s="83"/>
      <c r="C47" s="84"/>
    </row>
    <row r="48" spans="1:3" x14ac:dyDescent="0.3">
      <c r="A48" s="83"/>
      <c r="B48" s="83"/>
      <c r="C48" s="84"/>
    </row>
    <row r="49" spans="1:3" x14ac:dyDescent="0.3">
      <c r="A49" s="83"/>
      <c r="B49" s="83"/>
      <c r="C49" s="84"/>
    </row>
    <row r="50" spans="1:3" x14ac:dyDescent="0.3">
      <c r="A50" s="83"/>
      <c r="B50" s="83"/>
      <c r="C50" s="84"/>
    </row>
  </sheetData>
  <sheetProtection password="CC3C" sheet="1" objects="1" scenarios="1" formatCells="0" formatRows="0" selectLockedCells="1"/>
  <mergeCells count="6">
    <mergeCell ref="A12:B12"/>
    <mergeCell ref="A3:B3"/>
    <mergeCell ref="A4:B4"/>
    <mergeCell ref="A5:B5"/>
    <mergeCell ref="A6:B6"/>
    <mergeCell ref="A11:B11"/>
  </mergeCells>
  <conditionalFormatting sqref="C6:C12 C4">
    <cfRule type="cellIs" dxfId="232" priority="23" operator="equal">
      <formula>"-"</formula>
    </cfRule>
    <cfRule type="cellIs" dxfId="231" priority="24" operator="equal">
      <formula>"D"</formula>
    </cfRule>
    <cfRule type="cellIs" dxfId="230" priority="25" operator="equal">
      <formula>"C"</formula>
    </cfRule>
    <cfRule type="cellIs" dxfId="229" priority="26" operator="equal">
      <formula>"B"</formula>
    </cfRule>
    <cfRule type="cellIs" dxfId="228" priority="27" operator="equal">
      <formula>"A"</formula>
    </cfRule>
  </conditionalFormatting>
  <conditionalFormatting sqref="A12:B12">
    <cfRule type="expression" dxfId="227" priority="5">
      <formula>$C$4="D"</formula>
    </cfRule>
    <cfRule type="expression" dxfId="226" priority="6">
      <formula>$C$4="C"</formula>
    </cfRule>
  </conditionalFormatting>
  <conditionalFormatting sqref="A7:B7">
    <cfRule type="expression" dxfId="225" priority="4">
      <formula>$C$4="A"</formula>
    </cfRule>
  </conditionalFormatting>
  <conditionalFormatting sqref="A8:B8">
    <cfRule type="expression" dxfId="224" priority="3">
      <formula>$C$4="B"</formula>
    </cfRule>
  </conditionalFormatting>
  <conditionalFormatting sqref="A9:B9">
    <cfRule type="expression" dxfId="223" priority="2">
      <formula>$C$4="C"</formula>
    </cfRule>
  </conditionalFormatting>
  <conditionalFormatting sqref="A10:B10">
    <cfRule type="expression" dxfId="222" priority="1">
      <formula>$C$4="D"</formula>
    </cfRule>
  </conditionalFormatting>
  <dataValidations count="1">
    <dataValidation type="list" allowBlank="1" showInputMessage="1" showErrorMessage="1" sqref="C6">
      <formula1>poss_scores</formula1>
    </dataValidation>
  </dataValidations>
  <pageMargins left="0.7" right="0.7" top="0.75" bottom="0.75" header="0.3" footer="0.3"/>
  <pageSetup paperSize="9" scale="71" fitToHeight="0" orientation="portrait" r:id="rId1"/>
  <headerFooter>
    <oddHeader>&amp;C&amp;"-,Italic"ACTOR : 
LAND:</oddHeader>
    <evenHeader>&amp;C&amp;"-,Italic"ACTOR : 
LAND:</evenHeader>
    <firstHeader>&amp;C&amp;"-,Italic"ACTOR : 
LAND:</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[6]Sheet3!#REF!</xm:f>
          </x14:formula1>
          <xm:sqref>C7:C12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C50"/>
  <sheetViews>
    <sheetView tabSelected="1" workbookViewId="0">
      <selection activeCell="K8" sqref="K8"/>
    </sheetView>
  </sheetViews>
  <sheetFormatPr baseColWidth="10" defaultColWidth="9.109375" defaultRowHeight="14.4" x14ac:dyDescent="0.3"/>
  <cols>
    <col min="1" max="1" width="7.5546875" style="45" customWidth="1"/>
    <col min="2" max="2" width="105.109375" style="45" customWidth="1"/>
    <col min="3" max="3" width="9.109375" style="44"/>
    <col min="4" max="4" width="9.109375" style="45" customWidth="1"/>
    <col min="5" max="16384" width="9.109375" style="45"/>
  </cols>
  <sheetData>
    <row r="1" spans="1:3" ht="24.75" customHeight="1" x14ac:dyDescent="0.3">
      <c r="A1" s="87" t="str">
        <f>IF('Score globale'!B1="","",'Score globale'!B1)</f>
        <v/>
      </c>
      <c r="B1" s="87"/>
      <c r="C1" s="88" t="e">
        <f>'Score globale'!B2</f>
        <v>#VALUE!</v>
      </c>
    </row>
    <row r="2" spans="1:3" ht="24.75" customHeight="1" thickBot="1" x14ac:dyDescent="0.35">
      <c r="A2" s="87" t="str">
        <f>IF('Score globale'!B3="","",'Score globale'!B3)</f>
        <v xml:space="preserve">La Maison de la Laïcité de Kinshasa joue pleinement, et ce de manière durable dès 2022, son rôle de mise en synergie et de plateforme de promotion de la citoyenneté auprès de la société civile congolaise, à travers le renforcement de capacité et l’amélioration de la qualité des services rendus par 25 organisations non confessionnelles de la société civile (ONCSC) à 10 écoles publiques, 20 groupements citoyens, et la population de la Ville province de Kinshasa en termes de moyens d'éducation, de sensibilisation, de plaidoyer et de mobilisation citoyenne sur les droits civils et politiques de la population, tout particulièrement auprès des femmes, des enfants, et des personnes LGBTQI+. </v>
      </c>
      <c r="B2" s="87"/>
      <c r="C2" s="89" t="s">
        <v>3999</v>
      </c>
    </row>
    <row r="3" spans="1:3" ht="21" customHeight="1" thickBot="1" x14ac:dyDescent="0.35">
      <c r="A3" s="139" t="s">
        <v>4148</v>
      </c>
      <c r="B3" s="140"/>
      <c r="C3" s="82" t="s">
        <v>3998</v>
      </c>
    </row>
    <row r="4" spans="1:3" ht="15.75" customHeight="1" thickBot="1" x14ac:dyDescent="0.35">
      <c r="A4" s="139" t="s">
        <v>4149</v>
      </c>
      <c r="B4" s="140"/>
      <c r="C4" s="66" t="str">
        <f>C6</f>
        <v>A</v>
      </c>
    </row>
    <row r="5" spans="1:3" ht="48.75" customHeight="1" thickBot="1" x14ac:dyDescent="0.35">
      <c r="A5" s="146" t="s">
        <v>4150</v>
      </c>
      <c r="B5" s="147"/>
      <c r="C5" s="83"/>
    </row>
    <row r="6" spans="1:3" ht="17.25" customHeight="1" thickBot="1" x14ac:dyDescent="0.35">
      <c r="A6" s="152" t="s">
        <v>4151</v>
      </c>
      <c r="B6" s="153"/>
      <c r="C6" s="67" t="s">
        <v>5</v>
      </c>
    </row>
    <row r="7" spans="1:3" ht="48" customHeight="1" x14ac:dyDescent="0.3">
      <c r="A7" s="100" t="s">
        <v>5</v>
      </c>
      <c r="B7" s="101" t="s">
        <v>4152</v>
      </c>
      <c r="C7" s="84"/>
    </row>
    <row r="8" spans="1:3" ht="55.5" customHeight="1" x14ac:dyDescent="0.3">
      <c r="A8" s="102" t="s">
        <v>6</v>
      </c>
      <c r="B8" s="103" t="s">
        <v>4153</v>
      </c>
      <c r="C8" s="84"/>
    </row>
    <row r="9" spans="1:3" ht="68.400000000000006" customHeight="1" x14ac:dyDescent="0.3">
      <c r="A9" s="102" t="s">
        <v>7</v>
      </c>
      <c r="B9" s="103" t="s">
        <v>4154</v>
      </c>
      <c r="C9" s="84"/>
    </row>
    <row r="10" spans="1:3" ht="75.75" customHeight="1" thickBot="1" x14ac:dyDescent="0.35">
      <c r="A10" s="104" t="s">
        <v>8</v>
      </c>
      <c r="B10" s="109" t="s">
        <v>4155</v>
      </c>
      <c r="C10" s="84"/>
    </row>
    <row r="11" spans="1:3" ht="15.75" customHeight="1" thickBot="1" x14ac:dyDescent="0.35">
      <c r="A11" s="143" t="s">
        <v>4064</v>
      </c>
      <c r="B11" s="144"/>
      <c r="C11" s="84"/>
    </row>
    <row r="12" spans="1:3" ht="99.9" customHeight="1" thickBot="1" x14ac:dyDescent="0.35">
      <c r="A12" s="148" t="s">
        <v>4836</v>
      </c>
      <c r="B12" s="150"/>
      <c r="C12" s="84"/>
    </row>
    <row r="13" spans="1:3" x14ac:dyDescent="0.3">
      <c r="A13" s="83"/>
      <c r="B13" s="83"/>
    </row>
    <row r="14" spans="1:3" ht="16.8" x14ac:dyDescent="0.3">
      <c r="A14" s="83"/>
      <c r="B14" s="83"/>
      <c r="C14" s="86"/>
    </row>
    <row r="15" spans="1:3" ht="16.8" x14ac:dyDescent="0.3">
      <c r="A15" s="83"/>
      <c r="B15" s="83"/>
      <c r="C15" s="86"/>
    </row>
    <row r="16" spans="1:3" x14ac:dyDescent="0.3">
      <c r="A16" s="83"/>
      <c r="B16" s="83"/>
      <c r="C16" s="84"/>
    </row>
    <row r="17" spans="1:3" x14ac:dyDescent="0.3">
      <c r="A17" s="83"/>
      <c r="B17" s="83"/>
      <c r="C17" s="84"/>
    </row>
    <row r="18" spans="1:3" x14ac:dyDescent="0.3">
      <c r="A18" s="83"/>
      <c r="B18" s="83"/>
      <c r="C18" s="84"/>
    </row>
    <row r="19" spans="1:3" x14ac:dyDescent="0.3">
      <c r="A19" s="83"/>
      <c r="B19" s="83"/>
      <c r="C19" s="84"/>
    </row>
    <row r="20" spans="1:3" x14ac:dyDescent="0.3">
      <c r="A20" s="83"/>
      <c r="B20" s="83"/>
    </row>
    <row r="21" spans="1:3" x14ac:dyDescent="0.3">
      <c r="A21" s="83"/>
      <c r="B21" s="83"/>
      <c r="C21" s="84"/>
    </row>
    <row r="22" spans="1:3" x14ac:dyDescent="0.3">
      <c r="A22" s="83"/>
      <c r="B22" s="83"/>
      <c r="C22" s="84"/>
    </row>
    <row r="23" spans="1:3" x14ac:dyDescent="0.3">
      <c r="A23" s="83"/>
      <c r="B23" s="83"/>
      <c r="C23" s="84"/>
    </row>
    <row r="24" spans="1:3" x14ac:dyDescent="0.3">
      <c r="A24" s="83"/>
      <c r="B24" s="83"/>
      <c r="C24" s="84"/>
    </row>
    <row r="25" spans="1:3" x14ac:dyDescent="0.3">
      <c r="A25" s="83"/>
      <c r="B25" s="83"/>
      <c r="C25" s="84"/>
    </row>
    <row r="26" spans="1:3" x14ac:dyDescent="0.3">
      <c r="A26" s="83"/>
      <c r="B26" s="83"/>
      <c r="C26" s="84"/>
    </row>
    <row r="27" spans="1:3" x14ac:dyDescent="0.3">
      <c r="A27" s="83"/>
      <c r="B27" s="83"/>
      <c r="C27" s="84"/>
    </row>
    <row r="28" spans="1:3" x14ac:dyDescent="0.3">
      <c r="A28" s="83"/>
      <c r="B28" s="83"/>
      <c r="C28" s="84"/>
    </row>
    <row r="29" spans="1:3" x14ac:dyDescent="0.3">
      <c r="A29" s="83"/>
      <c r="B29" s="83"/>
      <c r="C29" s="84"/>
    </row>
    <row r="30" spans="1:3" x14ac:dyDescent="0.3">
      <c r="A30" s="83"/>
      <c r="B30" s="83"/>
      <c r="C30" s="84"/>
    </row>
    <row r="31" spans="1:3" x14ac:dyDescent="0.3">
      <c r="A31" s="83"/>
      <c r="B31" s="83"/>
      <c r="C31" s="84"/>
    </row>
    <row r="32" spans="1:3" x14ac:dyDescent="0.3">
      <c r="A32" s="83"/>
      <c r="B32" s="83"/>
      <c r="C32" s="84"/>
    </row>
    <row r="33" spans="1:3" x14ac:dyDescent="0.3">
      <c r="A33" s="83"/>
      <c r="B33" s="83"/>
      <c r="C33" s="84"/>
    </row>
    <row r="34" spans="1:3" x14ac:dyDescent="0.3">
      <c r="A34" s="83"/>
      <c r="B34" s="83"/>
      <c r="C34" s="84"/>
    </row>
    <row r="35" spans="1:3" x14ac:dyDescent="0.3">
      <c r="A35" s="83"/>
      <c r="B35" s="83"/>
      <c r="C35" s="84"/>
    </row>
    <row r="36" spans="1:3" x14ac:dyDescent="0.3">
      <c r="A36" s="83"/>
      <c r="B36" s="83"/>
      <c r="C36" s="84"/>
    </row>
    <row r="37" spans="1:3" x14ac:dyDescent="0.3">
      <c r="A37" s="83"/>
      <c r="B37" s="83"/>
      <c r="C37" s="84"/>
    </row>
    <row r="38" spans="1:3" x14ac:dyDescent="0.3">
      <c r="A38" s="83"/>
      <c r="B38" s="83"/>
      <c r="C38" s="84"/>
    </row>
    <row r="39" spans="1:3" x14ac:dyDescent="0.3">
      <c r="A39" s="83"/>
      <c r="B39" s="83"/>
      <c r="C39" s="84"/>
    </row>
    <row r="40" spans="1:3" x14ac:dyDescent="0.3">
      <c r="A40" s="83"/>
      <c r="B40" s="83"/>
      <c r="C40" s="84"/>
    </row>
    <row r="41" spans="1:3" x14ac:dyDescent="0.3">
      <c r="A41" s="83"/>
      <c r="B41" s="83"/>
      <c r="C41" s="84"/>
    </row>
    <row r="42" spans="1:3" x14ac:dyDescent="0.3">
      <c r="A42" s="83"/>
      <c r="B42" s="83"/>
      <c r="C42" s="84"/>
    </row>
    <row r="43" spans="1:3" x14ac:dyDescent="0.3">
      <c r="A43" s="83"/>
      <c r="B43" s="83"/>
      <c r="C43" s="84"/>
    </row>
    <row r="44" spans="1:3" x14ac:dyDescent="0.3">
      <c r="A44" s="83"/>
      <c r="B44" s="83"/>
      <c r="C44" s="84"/>
    </row>
    <row r="45" spans="1:3" x14ac:dyDescent="0.3">
      <c r="A45" s="83"/>
      <c r="B45" s="83"/>
      <c r="C45" s="84"/>
    </row>
    <row r="46" spans="1:3" x14ac:dyDescent="0.3">
      <c r="A46" s="83"/>
      <c r="B46" s="83"/>
      <c r="C46" s="84"/>
    </row>
    <row r="47" spans="1:3" x14ac:dyDescent="0.3">
      <c r="A47" s="83"/>
      <c r="B47" s="83"/>
      <c r="C47" s="84"/>
    </row>
    <row r="48" spans="1:3" x14ac:dyDescent="0.3">
      <c r="A48" s="83"/>
      <c r="B48" s="83"/>
      <c r="C48" s="84"/>
    </row>
    <row r="49" spans="1:3" x14ac:dyDescent="0.3">
      <c r="A49" s="83"/>
      <c r="B49" s="83"/>
      <c r="C49" s="84"/>
    </row>
    <row r="50" spans="1:3" x14ac:dyDescent="0.3">
      <c r="A50" s="83"/>
      <c r="B50" s="83"/>
      <c r="C50" s="84"/>
    </row>
  </sheetData>
  <sheetProtection password="CC3C" sheet="1" objects="1" scenarios="1" formatCells="0" formatRows="0" selectLockedCells="1"/>
  <mergeCells count="6">
    <mergeCell ref="A12:B12"/>
    <mergeCell ref="A3:B3"/>
    <mergeCell ref="A4:B4"/>
    <mergeCell ref="A5:B5"/>
    <mergeCell ref="A6:B6"/>
    <mergeCell ref="A11:B11"/>
  </mergeCells>
  <conditionalFormatting sqref="C6:C12 C4">
    <cfRule type="cellIs" dxfId="221" priority="23" operator="equal">
      <formula>"-"</formula>
    </cfRule>
    <cfRule type="cellIs" dxfId="220" priority="24" operator="equal">
      <formula>"D"</formula>
    </cfRule>
    <cfRule type="cellIs" dxfId="219" priority="25" operator="equal">
      <formula>"C"</formula>
    </cfRule>
    <cfRule type="cellIs" dxfId="218" priority="26" operator="equal">
      <formula>"B"</formula>
    </cfRule>
    <cfRule type="cellIs" dxfId="217" priority="27" operator="equal">
      <formula>"A"</formula>
    </cfRule>
  </conditionalFormatting>
  <conditionalFormatting sqref="A12:B12">
    <cfRule type="expression" dxfId="216" priority="5">
      <formula>$C$4="D"</formula>
    </cfRule>
    <cfRule type="expression" dxfId="215" priority="6">
      <formula>$C$4="C"</formula>
    </cfRule>
  </conditionalFormatting>
  <conditionalFormatting sqref="A7:B7">
    <cfRule type="expression" dxfId="214" priority="4">
      <formula>$C$4="A"</formula>
    </cfRule>
  </conditionalFormatting>
  <conditionalFormatting sqref="A8:B8">
    <cfRule type="expression" dxfId="213" priority="3">
      <formula>$C$4="B"</formula>
    </cfRule>
  </conditionalFormatting>
  <conditionalFormatting sqref="A9:B9">
    <cfRule type="expression" dxfId="212" priority="2">
      <formula>$C$4="C"</formula>
    </cfRule>
  </conditionalFormatting>
  <conditionalFormatting sqref="A10:B10">
    <cfRule type="expression" dxfId="211" priority="1">
      <formula>$C$4="D"</formula>
    </cfRule>
  </conditionalFormatting>
  <dataValidations count="1">
    <dataValidation type="list" allowBlank="1" showInputMessage="1" showErrorMessage="1" sqref="C6">
      <formula1>poss_scores</formula1>
    </dataValidation>
  </dataValidations>
  <pageMargins left="0.7" right="0.7" top="0.75" bottom="0.75" header="0.3" footer="0.3"/>
  <pageSetup paperSize="9" scale="71" fitToHeight="0" orientation="portrait" r:id="rId1"/>
  <headerFooter>
    <oddHeader>&amp;C&amp;"-,Italic"ACTOR : 
LAND:</oddHeader>
    <evenHeader>&amp;C&amp;"-,Italic"ACTOR : 
LAND:</evenHeader>
    <firstHeader>&amp;C&amp;"-,Italic"ACTOR : 
LAND:</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[6]Sheet3!#REF!</xm:f>
          </x14:formula1>
          <xm:sqref>C7:C12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707"/>
  <sheetViews>
    <sheetView topLeftCell="A62" workbookViewId="0">
      <selection activeCell="I9" sqref="I9"/>
    </sheetView>
  </sheetViews>
  <sheetFormatPr baseColWidth="10" defaultColWidth="9.109375" defaultRowHeight="14.4" x14ac:dyDescent="0.3"/>
  <cols>
    <col min="4" max="4" width="57.88671875" customWidth="1"/>
    <col min="9" max="9" width="21" customWidth="1"/>
    <col min="10" max="10" width="16.88671875" customWidth="1"/>
    <col min="11" max="11" width="11.33203125" customWidth="1"/>
    <col min="13" max="13" width="13.109375" customWidth="1"/>
    <col min="14" max="14" width="9.88671875" customWidth="1"/>
    <col min="15" max="15" width="22.44140625" customWidth="1"/>
    <col min="17" max="17" width="17.109375" customWidth="1"/>
    <col min="20" max="20" width="22.6640625" customWidth="1"/>
    <col min="21" max="21" width="32.44140625" customWidth="1"/>
    <col min="23" max="23" width="23.44140625" customWidth="1"/>
    <col min="24" max="24" width="9.6640625" customWidth="1"/>
    <col min="25" max="25" width="10.5546875" customWidth="1"/>
    <col min="31" max="31" width="15.109375" customWidth="1"/>
    <col min="37" max="37" width="11.5546875" customWidth="1"/>
    <col min="39" max="39" width="25.6640625" customWidth="1"/>
    <col min="41" max="41" width="18.88671875" customWidth="1"/>
    <col min="43" max="43" width="11.88671875" customWidth="1"/>
    <col min="47" max="47" width="13.109375" customWidth="1"/>
    <col min="50" max="50" width="13.5546875" customWidth="1"/>
    <col min="52" max="52" width="10.33203125" customWidth="1"/>
    <col min="55" max="55" width="25" customWidth="1"/>
    <col min="57" max="57" width="27.5546875" customWidth="1"/>
    <col min="59" max="59" width="10.6640625" customWidth="1"/>
    <col min="60" max="60" width="12.33203125" customWidth="1"/>
    <col min="61" max="61" width="16.33203125" customWidth="1"/>
    <col min="62" max="62" width="14" customWidth="1"/>
    <col min="63" max="63" width="13.5546875" customWidth="1"/>
    <col min="64" max="64" width="14.33203125" customWidth="1"/>
    <col min="65" max="65" width="10.44140625" customWidth="1"/>
    <col min="66" max="66" width="10.33203125" customWidth="1"/>
    <col min="67" max="67" width="10.6640625" customWidth="1"/>
    <col min="69" max="69" width="20.109375" customWidth="1"/>
    <col min="71" max="71" width="10.33203125" customWidth="1"/>
    <col min="74" max="74" width="11.44140625" customWidth="1"/>
    <col min="75" max="75" width="10" customWidth="1"/>
    <col min="76" max="76" width="11.6640625" customWidth="1"/>
    <col min="77" max="77" width="11.88671875" customWidth="1"/>
    <col min="78" max="78" width="14.6640625" customWidth="1"/>
    <col min="79" max="79" width="12.6640625" customWidth="1"/>
    <col min="82" max="82" width="18" customWidth="1"/>
    <col min="83" max="83" width="12.33203125" customWidth="1"/>
    <col min="87" max="87" width="39.44140625" customWidth="1"/>
  </cols>
  <sheetData>
    <row r="1" spans="1:91" x14ac:dyDescent="0.3">
      <c r="I1">
        <f>VLOOKUP(I2,Table1115[],2,FALSE)</f>
        <v>0</v>
      </c>
      <c r="J1">
        <f>VLOOKUP(J2,Table1115[],2,FALSE)</f>
        <v>0</v>
      </c>
      <c r="K1" t="str">
        <f>VLOOKUP(K2,Table1115[],2,FALSE)</f>
        <v>ADA ZOA</v>
      </c>
      <c r="L1">
        <f>VLOOKUP(L2,Table1115[],2,FALSE)</f>
        <v>0</v>
      </c>
      <c r="M1">
        <f>VLOOKUP(M2,Table1115[],2,FALSE)</f>
        <v>0</v>
      </c>
      <c r="N1">
        <f>VLOOKUP(N2,Table1115[],2,FALSE)</f>
        <v>0</v>
      </c>
      <c r="O1">
        <f>VLOOKUP(O2,Table1115[],2,FALSE)</f>
        <v>0</v>
      </c>
      <c r="P1" t="str">
        <f>VLOOKUP(P2,Table1115[],2,FALSE)</f>
        <v>AvsF</v>
      </c>
      <c r="Q1" t="str">
        <f>VLOOKUP(Q2,Table1115[],2,FALSE)</f>
        <v>Autre Terre</v>
      </c>
      <c r="R1" t="str">
        <f>VLOOKUP(R2,Table1115[],2,FALSE)</f>
        <v>MSV</v>
      </c>
      <c r="S1">
        <f>VLOOKUP(S2,Table1115[],2,FALSE)</f>
        <v>0</v>
      </c>
      <c r="T1" t="str">
        <f>VLOOKUP(T2,Table1115[],2,FALSE)</f>
        <v>BD</v>
      </c>
      <c r="U1">
        <f>VLOOKUP(U2,Table1115[],2,FALSE)</f>
        <v>0</v>
      </c>
      <c r="V1" t="str">
        <f>VLOOKUP(V2,Table1115[],2,FALSE)</f>
        <v>Groenhart</v>
      </c>
      <c r="W1">
        <f>VLOOKUP(W2,Table1115[],2,FALSE)</f>
        <v>0</v>
      </c>
      <c r="X1" t="str">
        <f>VLOOKUP(X2,Table1115[],2,FALSE)</f>
        <v>CODEWES</v>
      </c>
      <c r="Y1" t="str">
        <f>VLOOKUP(Y2,Table1115[],2,FALSE)</f>
        <v>Caritasco</v>
      </c>
      <c r="Z1" t="str">
        <f>VLOOKUP(Z2,Table1115[],2,FALSE)</f>
        <v>CDE</v>
      </c>
      <c r="AA1">
        <f>VLOOKUP(AA2,Table1115[],2,FALSE)</f>
        <v>0</v>
      </c>
      <c r="AB1">
        <f>VLOOKUP(AB2,Table1115[],2,FALSE)</f>
        <v>0</v>
      </c>
      <c r="AC1">
        <f>VLOOKUP(AC2,Table1115[],2,FALSE)</f>
        <v>0</v>
      </c>
      <c r="AD1" t="str">
        <f>VLOOKUP(AD2,Table1115[],2,FALSE)</f>
        <v>CNCD 11.11.11</v>
      </c>
      <c r="AE1" t="str">
        <f>VLOOKUP(AE2,Table1115[],2,FALSE)</f>
        <v>Congo-villages</v>
      </c>
      <c r="AF1">
        <f>VLOOKUP(AF2,Table1115[],2,FALSE)</f>
        <v>0</v>
      </c>
      <c r="AG1">
        <f>VLOOKUP(AG2,Table1115[],2,FALSE)</f>
        <v>0</v>
      </c>
      <c r="AH1" t="str">
        <f>VLOOKUP(AH2,Table1115[],2,FALSE)</f>
        <v>Fon Dam.</v>
      </c>
      <c r="AI1">
        <f>VLOOKUP(AI2,Table1115[],2,FALSE)</f>
        <v>0</v>
      </c>
      <c r="AJ1">
        <f>VLOOKUP(AJ2,Table1115[],2,FALSE)</f>
        <v>0</v>
      </c>
      <c r="AK1" t="str">
        <f>VLOOKUP(AK2,Table1115[],2,FALSE)</f>
        <v>DYN</v>
      </c>
      <c r="AL1">
        <f>VLOOKUP(AL2,Table1115[],2,FALSE)</f>
        <v>0</v>
      </c>
      <c r="AM1" t="str">
        <f>VLOOKUP(AM2,Table1115[],2,FALSE)</f>
        <v>EF</v>
      </c>
      <c r="AN1" t="str">
        <f>VLOOKUP(AN2,Table1115[],2,FALSE)</f>
        <v>KDW</v>
      </c>
      <c r="AO1">
        <f>VLOOKUP(AO2,Table1115[],2,FALSE)</f>
        <v>0</v>
      </c>
      <c r="AP1" t="str">
        <f>VLOOKUP(AP2,Table1115[],2,FALSE)</f>
        <v>FIAN Belgium</v>
      </c>
      <c r="AQ1">
        <f>VLOOKUP(AQ2,Table1115[],2,FALSE)</f>
        <v>0</v>
      </c>
      <c r="AR1" t="str">
        <f>VLOOKUP(AR2,Table1115[],2,FALSE)</f>
        <v>FOSco</v>
      </c>
      <c r="AS1">
        <f>VLOOKUP(AS2,Table1115[],2,FALSE)</f>
        <v>0</v>
      </c>
      <c r="AT1" t="str">
        <f>VLOOKUP(AT2,Table1115[],2,FALSE)</f>
        <v>GDW</v>
      </c>
      <c r="AU1">
        <f>VLOOKUP(AU2,Table1115[],2,FALSE)</f>
        <v>0</v>
      </c>
      <c r="AV1" t="str">
        <f>VLOOKUP(AV2,Table1115[],2,FALSE)</f>
        <v>HIB</v>
      </c>
      <c r="AW1">
        <f>VLOOKUP(AW2,Table1115[],2,FALSE)</f>
        <v>0</v>
      </c>
      <c r="AX1" t="str">
        <f>VLOOKUP(AX2,Table1115[],2,FALSE)</f>
        <v>SYNDIC IFSI</v>
      </c>
      <c r="AY1" t="str">
        <f>VLOOKUP(AY2,Table1115[],2,FALSE)</f>
        <v>SYNDIC IIAV</v>
      </c>
      <c r="AZ1">
        <f>VLOOKUP(AZ2,Table1115[],2,FALSE)</f>
        <v>0</v>
      </c>
      <c r="BA1">
        <f>VLOOKUP(BA2,Table1115[],2,FALSE)</f>
        <v>0</v>
      </c>
      <c r="BB1" t="str">
        <f>VLOOKUP(BB2,Table1115[],2,FALSE)</f>
        <v>Kiyo (ex VIC)</v>
      </c>
      <c r="BC1" t="str">
        <f>VLOOKUP(BC2,Table1115[],2,FALSE)</f>
        <v>Louv. Coop.</v>
      </c>
      <c r="BD1" t="str">
        <f>VLOOKUP(BD2,Table1115[],2,FALSE)</f>
        <v>Light f. World</v>
      </c>
      <c r="BE1" t="str">
        <f>VLOOKUP(BE2,Table1115[],2,FALSE)</f>
        <v>MSFem</v>
      </c>
      <c r="BF1" t="str">
        <f>VLOOKUP(BF2,Table1115[],2,FALSE)</f>
        <v>DW</v>
      </c>
      <c r="BG1">
        <f>VLOOKUP(BG2,Table1115[],2,FALSE)</f>
        <v>0</v>
      </c>
      <c r="BH1" t="str">
        <f>VLOOKUP(BH2,Table1115[],2,FALSE)</f>
        <v>MMH</v>
      </c>
      <c r="BI1" t="str">
        <f>VLOOKUP(BI2,Table1115[],2,FALSE)</f>
        <v>MMH</v>
      </c>
      <c r="BJ1">
        <f>VLOOKUP(BJ2,Table1115[],2,FALSE)</f>
        <v>0</v>
      </c>
      <c r="BK1" t="str">
        <f>VLOOKUP(BK2,Table1115[],2,FALSE)</f>
        <v>Oxfam Sol.</v>
      </c>
      <c r="BL1">
        <f>VLOOKUP(BL2,Table1115[],2,FALSE)</f>
        <v>0</v>
      </c>
      <c r="BM1" t="str">
        <f>VLOOKUP(BM2,Table1115[],2,FALSE)</f>
        <v>PLAN BELGIUM</v>
      </c>
      <c r="BN1" t="str">
        <f>VLOOKUP(BN2,Table1115[],2,FALSE)</f>
        <v>Join For Water</v>
      </c>
      <c r="BO1">
        <f>VLOOKUP(BO2,Table1115[],2,FALSE)</f>
        <v>0</v>
      </c>
      <c r="BP1" t="str">
        <f>VLOOKUP(BP2,Table1115[],2,FALSE)</f>
        <v>NGO RCN J et D</v>
      </c>
      <c r="BQ1" t="str">
        <f>VLOOKUP(BQ2,Table1115[],2,FALSE)</f>
        <v>RIKOLTO</v>
      </c>
      <c r="BR1">
        <f>VLOOKUP(BR2,Table1115[],2,FALSE)</f>
        <v>0</v>
      </c>
      <c r="BS1" t="str">
        <f>VLOOKUP(BS2,Table1115[],2,FALSE)</f>
        <v>ARCBCD</v>
      </c>
      <c r="BT1" t="str">
        <f>VLOOKUP(BT2,Table1115[],2,FALSE)</f>
        <v>VIA</v>
      </c>
      <c r="BU1">
        <f>VLOOKUP(BU2,Table1115[],2,FALSE)</f>
        <v>0</v>
      </c>
      <c r="BV1">
        <f>VLOOKUP(BV2,Table1115[],2,FALSE)</f>
        <v>0</v>
      </c>
      <c r="BW1">
        <f>VLOOKUP(BW2,Table1115[],2,FALSE)</f>
        <v>0</v>
      </c>
      <c r="BX1" t="str">
        <f>VLOOKUP(BX2,Table1115[],2,FALSE)</f>
        <v>SOS Hunger</v>
      </c>
      <c r="BY1" t="str">
        <f>VLOOKUP(BY2,Table1115[],2,FALSE)</f>
        <v>SOSVE</v>
      </c>
      <c r="BZ1" t="str">
        <f>VLOOKUP(BZ2,Table1115[],2,FALSE)</f>
        <v>Studio G</v>
      </c>
      <c r="CA1" t="str">
        <f>VLOOKUP(CA2,Table1115[],2,FALSE)</f>
        <v>TF</v>
      </c>
      <c r="CB1">
        <f>VLOOKUP(CB2,Table1115[],2,FALSE)</f>
        <v>0</v>
      </c>
      <c r="CC1">
        <f>VLOOKUP(CC2,Table1115[],2,FALSE)</f>
        <v>0</v>
      </c>
      <c r="CD1" t="str">
        <f>VLOOKUP(CD2,Table1115[],2,FALSE)</f>
        <v>CEMUBAC</v>
      </c>
      <c r="CE1">
        <f>VLOOKUP(CE2,Table1115[],2,FALSE)</f>
        <v>0</v>
      </c>
      <c r="CF1">
        <f>VLOOKUP(CF2,Table1115[],2,FALSE)</f>
        <v>0</v>
      </c>
      <c r="CG1" t="str">
        <f>VLOOKUP(CG2,Table1115[],2,FALSE)</f>
        <v>Via Don Bosco</v>
      </c>
      <c r="CH1">
        <f>VLOOKUP(CH2,Table1115[],2,FALSE)</f>
        <v>0</v>
      </c>
      <c r="CI1" t="str">
        <f>VLOOKUP(CI2,Table1115[],2,FALSE)</f>
        <v>DZG</v>
      </c>
      <c r="CJ1">
        <f>VLOOKUP(CJ2,Table1115[],2,FALSE)</f>
        <v>0</v>
      </c>
      <c r="CK1">
        <f>VLOOKUP(CK2,Table1115[],2,FALSE)</f>
        <v>0</v>
      </c>
      <c r="CL1" t="str">
        <f>VLOOKUP(CL2,Table1115[],2,FALSE)</f>
        <v>WSMco</v>
      </c>
      <c r="CM1" t="str">
        <f>VLOOKUP(CM2,Table1115[],2,FALSE)</f>
        <v>WWF B</v>
      </c>
    </row>
    <row r="2" spans="1:91" x14ac:dyDescent="0.3">
      <c r="I2" t="s">
        <v>692</v>
      </c>
      <c r="J2" t="s">
        <v>176</v>
      </c>
      <c r="K2" t="s">
        <v>177</v>
      </c>
      <c r="L2" t="s">
        <v>178</v>
      </c>
      <c r="M2" t="s">
        <v>179</v>
      </c>
      <c r="N2" t="s">
        <v>180</v>
      </c>
      <c r="O2" t="s">
        <v>181</v>
      </c>
      <c r="P2" t="s">
        <v>182</v>
      </c>
      <c r="Q2" t="s">
        <v>281</v>
      </c>
      <c r="R2" t="s">
        <v>183</v>
      </c>
      <c r="S2" t="s">
        <v>184</v>
      </c>
      <c r="T2" t="s">
        <v>282</v>
      </c>
      <c r="U2" t="s">
        <v>249</v>
      </c>
      <c r="V2" t="s">
        <v>185</v>
      </c>
      <c r="W2" t="s">
        <v>280</v>
      </c>
      <c r="X2" t="s">
        <v>186</v>
      </c>
      <c r="Y2" t="s">
        <v>187</v>
      </c>
      <c r="Z2" t="s">
        <v>188</v>
      </c>
      <c r="AA2" t="s">
        <v>189</v>
      </c>
      <c r="AB2" t="s">
        <v>190</v>
      </c>
      <c r="AC2" t="s">
        <v>191</v>
      </c>
      <c r="AD2" t="s">
        <v>192</v>
      </c>
      <c r="AE2" t="s">
        <v>193</v>
      </c>
      <c r="AF2" t="s">
        <v>194</v>
      </c>
      <c r="AG2" t="s">
        <v>195</v>
      </c>
      <c r="AH2" t="s">
        <v>196</v>
      </c>
      <c r="AI2" t="s">
        <v>197</v>
      </c>
      <c r="AJ2" t="s">
        <v>198</v>
      </c>
      <c r="AK2" t="s">
        <v>199</v>
      </c>
      <c r="AL2" t="s">
        <v>200</v>
      </c>
      <c r="AM2" t="s">
        <v>283</v>
      </c>
      <c r="AN2" t="s">
        <v>201</v>
      </c>
      <c r="AO2" t="s">
        <v>202</v>
      </c>
      <c r="AP2" t="s">
        <v>203</v>
      </c>
      <c r="AQ2" t="s">
        <v>204</v>
      </c>
      <c r="AR2" t="s">
        <v>205</v>
      </c>
      <c r="AS2" t="s">
        <v>206</v>
      </c>
      <c r="AT2" t="s">
        <v>207</v>
      </c>
      <c r="AU2" t="s">
        <v>208</v>
      </c>
      <c r="AV2" t="s">
        <v>209</v>
      </c>
      <c r="AW2" t="s">
        <v>210</v>
      </c>
      <c r="AX2" t="s">
        <v>211</v>
      </c>
      <c r="AY2" t="s">
        <v>212</v>
      </c>
      <c r="AZ2" t="s">
        <v>213</v>
      </c>
      <c r="BA2" t="s">
        <v>214</v>
      </c>
      <c r="BB2" t="s">
        <v>215</v>
      </c>
      <c r="BC2" t="s">
        <v>284</v>
      </c>
      <c r="BD2" t="s">
        <v>216</v>
      </c>
      <c r="BE2" t="s">
        <v>217</v>
      </c>
      <c r="BF2" t="s">
        <v>218</v>
      </c>
      <c r="BG2" t="s">
        <v>219</v>
      </c>
      <c r="BH2" t="s">
        <v>3378</v>
      </c>
      <c r="BI2" t="s">
        <v>3377</v>
      </c>
      <c r="BJ2" t="s">
        <v>221</v>
      </c>
      <c r="BK2" t="s">
        <v>222</v>
      </c>
      <c r="BL2" t="s">
        <v>223</v>
      </c>
      <c r="BM2" t="s">
        <v>224</v>
      </c>
      <c r="BN2" t="s">
        <v>225</v>
      </c>
      <c r="BO2" t="s">
        <v>226</v>
      </c>
      <c r="BP2" t="s">
        <v>227</v>
      </c>
      <c r="BQ2" t="s">
        <v>286</v>
      </c>
      <c r="BR2" t="s">
        <v>228</v>
      </c>
      <c r="BS2" t="s">
        <v>229</v>
      </c>
      <c r="BT2" t="s">
        <v>230</v>
      </c>
      <c r="BU2" t="s">
        <v>231</v>
      </c>
      <c r="BV2" t="s">
        <v>232</v>
      </c>
      <c r="BW2" t="s">
        <v>233</v>
      </c>
      <c r="BX2" t="s">
        <v>234</v>
      </c>
      <c r="BY2" t="s">
        <v>235</v>
      </c>
      <c r="BZ2" t="s">
        <v>236</v>
      </c>
      <c r="CA2" t="s">
        <v>237</v>
      </c>
      <c r="CB2" t="s">
        <v>238</v>
      </c>
      <c r="CC2" t="s">
        <v>239</v>
      </c>
      <c r="CD2" t="s">
        <v>285</v>
      </c>
      <c r="CE2" t="s">
        <v>240</v>
      </c>
      <c r="CF2" t="s">
        <v>241</v>
      </c>
      <c r="CG2" t="s">
        <v>242</v>
      </c>
      <c r="CH2" t="s">
        <v>243</v>
      </c>
      <c r="CI2" t="s">
        <v>244</v>
      </c>
      <c r="CJ2" t="s">
        <v>245</v>
      </c>
      <c r="CK2" t="s">
        <v>246</v>
      </c>
      <c r="CL2" t="s">
        <v>247</v>
      </c>
      <c r="CM2" t="s">
        <v>248</v>
      </c>
    </row>
    <row r="3" spans="1:91" x14ac:dyDescent="0.3">
      <c r="I3" t="str">
        <f>VLOOKUP(I2,Table1115[#All],3,FALSE)</f>
        <v>Koepel van de Vlaamse Noord-Zuidbeweging 11.11.11 VZW (nl)</v>
      </c>
      <c r="J3" t="str">
        <f>VLOOKUP(J2,Table1115[#All],3,FALSE)</f>
        <v>Association for Cultural, Technical &amp; Educational Cooperation (fr)</v>
      </c>
      <c r="K3" t="str">
        <f>VLOOKUP(K2,Table1115[#All],3,FALSE)</f>
        <v>Auto-Développement Afrique (fr)</v>
      </c>
      <c r="L3" t="str">
        <f>VLOOKUP(L2,Table1115[#All],3,FALSE)</f>
        <v>Eclosio asbl (fr)</v>
      </c>
      <c r="M3" t="str">
        <f>VLOOKUP(M2,Table1115[#All],3,FALSE)</f>
        <v>AFRICALIA</v>
      </c>
      <c r="N3" t="str">
        <f>VLOOKUP(N2,Table1115[#All],3,FALSE)</f>
        <v>APEFE</v>
      </c>
      <c r="O3" t="str">
        <f>VLOOKUP(O2,Table1115[#All],3,FALSE)</f>
        <v>ARES</v>
      </c>
      <c r="P3" t="str">
        <f>VLOOKUP(P2,Table1115[#All],3,FALSE)</f>
        <v>Avocats Sans Frontières (fr)</v>
      </c>
      <c r="Q3" t="str">
        <f>VLOOKUP(Q2,Table1115[#All],3,FALSE)</f>
        <v>Autre Terre asbl (fr)</v>
      </c>
      <c r="R3" t="str">
        <f>VLOOKUP(R2,Table1115[#All],3,FALSE)</f>
        <v>Médecins Sans Vacances (en)</v>
      </c>
      <c r="S3" t="str">
        <f>VLOOKUP(S2,Table1115[#All],3,FALSE)</f>
        <v>BENELUX AFRO CENTER (fr)</v>
      </c>
      <c r="T3" t="s">
        <v>4159</v>
      </c>
      <c r="U3" t="str">
        <f>VLOOKUP(U2,Table1115[#All],3,FALSE)</f>
        <v>SYNDIC BIS-MIS</v>
      </c>
      <c r="V3" t="str">
        <f>VLOOKUP(V2,Table1115[#All],3,FALSE)</f>
        <v>BOS+ tropen (en)</v>
      </c>
      <c r="W3" t="str">
        <f>VLOOKUP(W2,Table1115[#All],3,FALSE)</f>
        <v>BRULOCALIS (Ex-AVCB)</v>
      </c>
      <c r="X3" t="str">
        <f>VLOOKUP(X2,Table1115[#All],3,FALSE)</f>
        <v>Comité pour l'abolition des dettes illégitimes (fr)</v>
      </c>
      <c r="Y3" t="str">
        <f>VLOOKUP(Y2,Table1115[#All],3,FALSE)</f>
        <v>Caritas International (Belgium) (en)</v>
      </c>
      <c r="Z3" t="str">
        <f>VLOOKUP(Z2,Table1115[#All],3,FALSE)</f>
        <v>Chaîne de l'Espoir Belgique / Keten van Hoop België / Chain of Hope Belgium (fr)</v>
      </c>
      <c r="AA3" t="str">
        <f>VLOOKUP(AA2,Table1115[#All],3,FALSE)</f>
        <v>Coopération Education Culture (fr)</v>
      </c>
      <c r="AB3" t="str">
        <f>VLOOKUP(AB2,Table1115[#All],3,FALSE)</f>
        <v>Centre Tricontinental (fr)</v>
      </c>
      <c r="AC3" t="str">
        <f>VLOOKUP(AC2,Table1115[#All],3,FALSE)</f>
        <v>COMMISSION JUSTICE ET PAIX ASBL (cjp) (en)</v>
      </c>
      <c r="AD3" t="str">
        <f>VLOOKUP(AD2,Table1115[#All],3,FALSE)</f>
        <v>Centre National de Coopération au Développement (fr)</v>
      </c>
      <c r="AE3" t="str">
        <f>VLOOKUP(AE2,Table1115[#All],3,FALSE)</f>
        <v>Congodorpen vzw (nl)</v>
      </c>
      <c r="AF3" t="str">
        <f>VLOOKUP(AF2,Table1115[#All],3,FALSE)</f>
        <v>Croix-Rouge de Belgique Communauté francophone - Activités internationales ASBL (fr)</v>
      </c>
      <c r="AG3" t="str">
        <f>VLOOKUP(AG2,Table1115[#All],3,FALSE)</f>
        <v>Collectif Stratégies Alimentaires (fr)</v>
      </c>
      <c r="AH3" t="str">
        <f>VLOOKUP(AH2,Table1115[#All],3,FALSE)</f>
        <v>Damien Foundation/Action Damien/Damiaanactie (en)</v>
      </c>
      <c r="AI3" t="str">
        <f>VLOOKUP(AI2,Table1115[#All],3,FALSE)</f>
        <v>Défi Belgique Afrique (fr)</v>
      </c>
      <c r="AJ3" t="str">
        <f>VLOOKUP(AJ2,Table1115[#All],3,FALSE)</f>
        <v>Djapo (en)</v>
      </c>
      <c r="AK3" t="str">
        <f>VLOOKUP(AK2,Table1115[#All],3,FALSE)</f>
        <v>Dynamo International asbl (fr)</v>
      </c>
      <c r="AL3" t="str">
        <f>VLOOKUP(AL2,Table1115[#All],3,FALSE)</f>
        <v>Echos Communication (fr)</v>
      </c>
      <c r="AM3" t="str">
        <f>VLOOKUP(AM2,Table1115[#All],3,FALSE)</f>
        <v>Entraide et Fraternité (fr)</v>
      </c>
      <c r="AN3" t="str">
        <f>VLOOKUP(AN2,Table1115[#All],3,FALSE)</f>
        <v>Enfance Tiers Monde / Kinderen Derde Wereld (fr)</v>
      </c>
      <c r="AO3" t="str">
        <f>VLOOKUP(AO2,Table1115[#All],3,FALSE)</f>
        <v>Fairtrade Belgium vzw (nl)</v>
      </c>
      <c r="AP3" t="str">
        <f>VLOOKUP(AP2,Table1115[#All],3,FALSE)</f>
        <v>FIAN Belgium (fr)</v>
      </c>
      <c r="AQ3" t="str">
        <f>VLOOKUP(AQ2,Table1115[#All],3,FALSE)</f>
        <v>FORMATION DE CADRES AFRICAINS KADERVORMING VOOR AFRIKANEN (fr)</v>
      </c>
      <c r="AR3" t="str">
        <f>VLOOKUP(AR2,Table1115[#All],3,FALSE)</f>
        <v>FONDS VOOR ONTWIKKELINGSSAMENWERKING - SOCIALISTISCHE SOLIDARITEIT VZW (nl)</v>
      </c>
      <c r="AS3" t="str">
        <f>VLOOKUP(AS2,Table1115[#All],3,FALSE)</f>
        <v>Forum Universitaire pour la Coopération Internationale au Développement (fr)</v>
      </c>
      <c r="AT3" t="str">
        <f>VLOOKUP(AT2,Table1115[#All],3,FALSE)</f>
        <v>Viva Salud (fr)</v>
      </c>
      <c r="AU3" t="str">
        <f>VLOOKUP(AU2,Table1115[#All],3,FALSE)</f>
        <v>GEOMOUN (fr)</v>
      </c>
      <c r="AV3" t="str">
        <f>VLOOKUP(AV2,Table1115[#All],3,FALSE)</f>
        <v>Handicap International Belgique (fr)</v>
      </c>
      <c r="AW3" t="str">
        <f>VLOOKUP(AW2,Table1115[#All],3,FALSE)</f>
        <v>Iles de Paix (fr)</v>
      </c>
      <c r="AX3" t="str">
        <f>VLOOKUP(AX2,Table1115[#All],3,FALSE)</f>
        <v>INSTITUT DE FORMATION SYNDICALE INTERNATIONALE asbl (fr)</v>
      </c>
      <c r="AY3" t="str">
        <f>VLOOKUP(AY2,Table1115[#All],3,FALSE)</f>
        <v>Institute for International Workers' Education (en)</v>
      </c>
      <c r="AZ3" t="str">
        <f>VLOOKUP(AZ2,Table1115[#All],3,FALSE)</f>
        <v>IMT-ITG</v>
      </c>
      <c r="BA3" t="str">
        <f>VLOOKUP(BA2,Table1115[#All],3,FALSE)</f>
        <v>ITECO Centre de formation pour le développement (fr)</v>
      </c>
      <c r="BB3" t="str">
        <f>VLOOKUP(BB2,Table1115[#All],3,FALSE)</f>
        <v>KIYO (nl)</v>
      </c>
      <c r="BC3" t="str">
        <f>VLOOKUP(BC2,Table1115[#All],3,FALSE)</f>
        <v>Louvain Coopération (fr)</v>
      </c>
      <c r="BD3" t="str">
        <f>VLOOKUP(BD2,Table1115[#All],3,FALSE)</f>
        <v>LIGHT FOR THE WORLD BELGIUM (en)</v>
      </c>
      <c r="BE3" t="str">
        <f>VLOOKUP(BE2,Table1115[#All],3,FALSE)</f>
        <v>Le Monde selon les femmes asbl (fr)</v>
      </c>
      <c r="BF3" t="str">
        <f>VLOOKUP(BF2,Table1115[#All],3,FALSE)</f>
        <v>Médecins du Monde Belgique (fr)</v>
      </c>
      <c r="BG3" t="str">
        <f>VLOOKUP(BG2,Table1115[#All],3,FALSE)</f>
        <v>Memisa Belgique asbl (fr)</v>
      </c>
      <c r="BH3" t="str">
        <f>VLOOKUP(BH2,Table1115[#All],3,FALSE)</f>
        <v>Miel Maya Honing asbl (fr)</v>
      </c>
      <c r="BI3" t="str">
        <f>VLOOKUP(BI2,Table1115[#All],3,FALSE)</f>
        <v>Miel Maya Honing asbl (fr)</v>
      </c>
      <c r="BJ3" t="str">
        <f>VLOOKUP(BJ2,Table1115[#All],3,FALSE)</f>
        <v>Oxfam-Magasins du monde (fr)</v>
      </c>
      <c r="BK3" t="str">
        <f>VLOOKUP(BK2,Table1115[#All],3,FALSE)</f>
        <v>Oxfam Solidarité-Solidariteit (fr)</v>
      </c>
      <c r="BL3" t="str">
        <f>VLOOKUP(BL2,Table1115[#All],3,FALSE)</f>
        <v>Oxfam Wereldwinkels (nl)</v>
      </c>
      <c r="BM3" t="str">
        <f>VLOOKUP(BM2,Table1115[#All],3,FALSE)</f>
        <v>Plan International Belgium (en)</v>
      </c>
      <c r="BN3" t="str">
        <f>VLOOKUP(BN2,Table1115[#All],3,FALSE)</f>
        <v>Protos (fr)</v>
      </c>
      <c r="BO3" t="str">
        <f>VLOOKUP(BO2,Table1115[#All],3,FALSE)</f>
        <v>Quinoa (fr)</v>
      </c>
      <c r="BP3" t="str">
        <f>VLOOKUP(BP2,Table1115[#All],3,FALSE)</f>
        <v>RCN Justice &amp; Democratie (fr)</v>
      </c>
      <c r="BQ3" t="str">
        <f>VLOOKUP(BQ2,Table1115[#All],3,FALSE)</f>
        <v>Rikolto België VZW (en)</v>
      </c>
      <c r="BR3" t="str">
        <f>VLOOKUP(BR2,Table1115[#All],3,FALSE)</f>
        <v>Rode Kruis-Vlaanderen Internationaal vzw (en)</v>
      </c>
      <c r="BS3" t="str">
        <f>VLOOKUP(BS2,Table1115[#All],3,FALSE)</f>
        <v>Rotary Clubs For Development (fr)</v>
      </c>
      <c r="BT3" t="str">
        <f>VLOOKUP(BT2,Table1115[#All],3,FALSE)</f>
        <v>Service Civil International branche belge (fr)</v>
      </c>
      <c r="BU3" t="str">
        <f>VLOOKUP(BU2,Table1115[#All],3,FALSE)</f>
        <v>Sensorial Handicap Cooperation (fr)</v>
      </c>
      <c r="BV3" t="str">
        <f>VLOOKUP(BV2,Table1115[#All],3,FALSE)</f>
        <v>Solidagro (nl)</v>
      </c>
      <c r="BW3" t="str">
        <f>VLOOKUP(BW2,Table1115[#All],3,FALSE)</f>
        <v>Solsoc (fr)</v>
      </c>
      <c r="BX3" t="str">
        <f>VLOOKUP(BX2,Table1115[#All],3,FALSE)</f>
        <v>SOS FAIM (fr)</v>
      </c>
      <c r="BY3" t="str">
        <f>VLOOKUP(BY2,Table1115[#All],3,FALSE)</f>
        <v>SOS Villages d'Enfants Belgique / SOS Kinderdorpen België (en)</v>
      </c>
      <c r="BZ3" t="str">
        <f>VLOOKUP(BZ2,Table1115[#All],3,FALSE)</f>
        <v>Studio Globo (nl)</v>
      </c>
      <c r="CA3" t="str">
        <f>VLOOKUP(CA2,Table1115[#All],3,FALSE)</f>
        <v>Tearfund (fr)</v>
      </c>
      <c r="CB3" t="str">
        <f>VLOOKUP(CB2,Table1115[#All],3,FALSE)</f>
        <v>Trias (en)</v>
      </c>
      <c r="CC3" t="str">
        <f>VLOOKUP(CC2,Table1115[#All],3,FALSE)</f>
        <v>Universitair Centrum voor Ontwikkelingssamenwerking (nl)</v>
      </c>
      <c r="CD3" t="str">
        <f>VLOOKUP(CD2,Table1115[#All],3,FALSE)</f>
        <v>ULB-Coopération (fr)</v>
      </c>
      <c r="CE3" t="str">
        <f>VLOOKUP(CE2,Table1115[#All],3,FALSE)</f>
        <v>UNICEF BELGIUM National Committee (en)</v>
      </c>
      <c r="CF3" t="str">
        <f>VLOOKUP(CF2,Table1115[#All],3,FALSE)</f>
        <v>UVCW</v>
      </c>
      <c r="CG3" t="str">
        <f>VLOOKUP(CG2,Table1115[#All],3,FALSE)</f>
        <v>VIA Don Bosco (nl)</v>
      </c>
      <c r="CH3" t="str">
        <f>VLOOKUP(CH2,Table1115[#All],3,FALSE)</f>
        <v>VLIR</v>
      </c>
      <c r="CI3" t="str">
        <f>VLOOKUP(CI2,Table1115[#All],3,FALSE)</f>
        <v>VETERINAIRES SANS FRONTIERES / DIERENARTSEN ZONDER GRENZEN - BELGIUM (fr)</v>
      </c>
      <c r="CJ3" t="str">
        <f>VLOOKUP(CJ2,Table1115[#All],3,FALSE)</f>
        <v>VVOB</v>
      </c>
      <c r="CK3" t="str">
        <f>VLOOKUP(CK2,Table1115[#All],3,FALSE)</f>
        <v>VVSG</v>
      </c>
      <c r="CL3" t="str">
        <f>VLOOKUP(CL2,Table1115[#All],3,FALSE)</f>
        <v>WSM-Wereldsolidariteit-Solidarité Mondiale (en)</v>
      </c>
      <c r="CM3" t="str">
        <f>VLOOKUP(CM2,Table1115[#All],3,FALSE)</f>
        <v>WWF-Belgium (en)</v>
      </c>
    </row>
    <row r="4" spans="1:91" x14ac:dyDescent="0.3">
      <c r="B4" t="s">
        <v>3380</v>
      </c>
      <c r="C4" t="s">
        <v>4160</v>
      </c>
      <c r="D4" t="s">
        <v>4161</v>
      </c>
      <c r="E4" t="s">
        <v>2708</v>
      </c>
      <c r="F4" t="s">
        <v>4162</v>
      </c>
      <c r="G4" t="s">
        <v>1889</v>
      </c>
      <c r="I4" t="s">
        <v>4163</v>
      </c>
      <c r="J4" t="s">
        <v>4164</v>
      </c>
      <c r="K4" t="s">
        <v>4165</v>
      </c>
      <c r="L4" t="s">
        <v>4166</v>
      </c>
      <c r="M4" t="s">
        <v>179</v>
      </c>
      <c r="N4" t="s">
        <v>180</v>
      </c>
      <c r="O4" t="s">
        <v>181</v>
      </c>
      <c r="P4" t="s">
        <v>4167</v>
      </c>
      <c r="Q4" t="s">
        <v>4168</v>
      </c>
      <c r="R4" t="s">
        <v>4169</v>
      </c>
      <c r="S4" t="s">
        <v>4170</v>
      </c>
      <c r="T4" t="s">
        <v>4159</v>
      </c>
      <c r="U4" t="s">
        <v>1309</v>
      </c>
      <c r="V4" t="s">
        <v>4171</v>
      </c>
      <c r="W4" t="s">
        <v>280</v>
      </c>
      <c r="X4" t="s">
        <v>4172</v>
      </c>
      <c r="Y4" t="s">
        <v>4173</v>
      </c>
      <c r="Z4" t="s">
        <v>4174</v>
      </c>
      <c r="AA4" t="s">
        <v>4175</v>
      </c>
      <c r="AB4" t="s">
        <v>4176</v>
      </c>
      <c r="AC4" t="s">
        <v>4177</v>
      </c>
      <c r="AD4" t="s">
        <v>4178</v>
      </c>
      <c r="AE4" t="s">
        <v>4179</v>
      </c>
      <c r="AF4" t="s">
        <v>4180</v>
      </c>
      <c r="AG4" t="s">
        <v>4181</v>
      </c>
      <c r="AH4" t="s">
        <v>4182</v>
      </c>
      <c r="AI4" t="s">
        <v>4183</v>
      </c>
      <c r="AJ4" t="s">
        <v>4184</v>
      </c>
      <c r="AK4" t="s">
        <v>4185</v>
      </c>
      <c r="AL4" t="s">
        <v>4186</v>
      </c>
      <c r="AM4" t="s">
        <v>4187</v>
      </c>
      <c r="AN4" t="s">
        <v>4188</v>
      </c>
      <c r="AO4" t="s">
        <v>4189</v>
      </c>
      <c r="AP4" t="s">
        <v>4190</v>
      </c>
      <c r="AQ4" t="s">
        <v>4191</v>
      </c>
      <c r="AR4" t="s">
        <v>4192</v>
      </c>
      <c r="AS4" t="s">
        <v>4193</v>
      </c>
      <c r="AT4" t="s">
        <v>4194</v>
      </c>
      <c r="AU4" t="s">
        <v>4195</v>
      </c>
      <c r="AV4" t="s">
        <v>4196</v>
      </c>
      <c r="AW4" t="s">
        <v>4197</v>
      </c>
      <c r="AX4" t="s">
        <v>4198</v>
      </c>
      <c r="AY4" t="s">
        <v>4199</v>
      </c>
      <c r="AZ4" t="s">
        <v>213</v>
      </c>
      <c r="BA4" t="s">
        <v>4200</v>
      </c>
      <c r="BB4" t="s">
        <v>4201</v>
      </c>
      <c r="BC4" t="s">
        <v>4202</v>
      </c>
      <c r="BD4" t="s">
        <v>4203</v>
      </c>
      <c r="BE4" t="s">
        <v>4204</v>
      </c>
      <c r="BF4" t="s">
        <v>4205</v>
      </c>
      <c r="BG4" t="s">
        <v>4206</v>
      </c>
      <c r="BH4" t="s">
        <v>4207</v>
      </c>
      <c r="BI4" t="s">
        <v>4208</v>
      </c>
      <c r="BJ4" t="s">
        <v>4209</v>
      </c>
      <c r="BK4" t="s">
        <v>4210</v>
      </c>
      <c r="BL4" t="s">
        <v>4211</v>
      </c>
      <c r="BM4" t="s">
        <v>4212</v>
      </c>
      <c r="BN4" t="s">
        <v>4213</v>
      </c>
      <c r="BO4" t="s">
        <v>4214</v>
      </c>
      <c r="BP4" t="s">
        <v>4215</v>
      </c>
      <c r="BQ4" t="s">
        <v>4216</v>
      </c>
      <c r="BR4" t="s">
        <v>4217</v>
      </c>
      <c r="BS4" t="s">
        <v>4218</v>
      </c>
      <c r="BT4" t="s">
        <v>4219</v>
      </c>
      <c r="BU4" t="s">
        <v>4220</v>
      </c>
      <c r="BV4" t="s">
        <v>4221</v>
      </c>
      <c r="BW4" t="s">
        <v>4222</v>
      </c>
      <c r="BX4" t="s">
        <v>4223</v>
      </c>
      <c r="BY4" t="s">
        <v>4224</v>
      </c>
      <c r="BZ4" t="s">
        <v>4225</v>
      </c>
      <c r="CA4" t="s">
        <v>4226</v>
      </c>
      <c r="CB4" t="s">
        <v>4227</v>
      </c>
      <c r="CC4" t="s">
        <v>4228</v>
      </c>
      <c r="CD4" t="s">
        <v>4229</v>
      </c>
      <c r="CE4" t="s">
        <v>4230</v>
      </c>
      <c r="CF4" t="s">
        <v>241</v>
      </c>
      <c r="CG4" t="s">
        <v>4231</v>
      </c>
      <c r="CH4" t="s">
        <v>243</v>
      </c>
      <c r="CI4" t="s">
        <v>4232</v>
      </c>
      <c r="CJ4" t="s">
        <v>245</v>
      </c>
      <c r="CK4" t="s">
        <v>246</v>
      </c>
      <c r="CL4" t="s">
        <v>4233</v>
      </c>
      <c r="CM4" t="s">
        <v>4234</v>
      </c>
    </row>
    <row r="5" spans="1:91" ht="15" customHeight="1" x14ac:dyDescent="0.3">
      <c r="A5">
        <v>1</v>
      </c>
      <c r="B5" t="s">
        <v>179</v>
      </c>
      <c r="D5" t="s">
        <v>179</v>
      </c>
      <c r="E5">
        <v>1085</v>
      </c>
      <c r="F5" t="s">
        <v>179</v>
      </c>
      <c r="G5" s="112" t="e">
        <v>#N/A</v>
      </c>
      <c r="I5" t="s">
        <v>3530</v>
      </c>
      <c r="J5" t="s">
        <v>3738</v>
      </c>
      <c r="K5" t="s">
        <v>3542</v>
      </c>
      <c r="L5" t="s">
        <v>3420</v>
      </c>
      <c r="M5" t="s">
        <v>3522</v>
      </c>
      <c r="N5" t="s">
        <v>3489</v>
      </c>
      <c r="O5" t="s">
        <v>3649</v>
      </c>
      <c r="P5" t="s">
        <v>3543</v>
      </c>
      <c r="Q5" t="s">
        <v>3469</v>
      </c>
      <c r="R5" t="s">
        <v>3618</v>
      </c>
      <c r="S5" t="s">
        <v>3629</v>
      </c>
      <c r="T5" t="s">
        <v>3712</v>
      </c>
      <c r="U5" t="s">
        <v>3863</v>
      </c>
      <c r="V5" t="s">
        <v>3750</v>
      </c>
      <c r="W5" t="s">
        <v>3504</v>
      </c>
      <c r="X5" t="s">
        <v>3407</v>
      </c>
      <c r="Y5" t="s">
        <v>3610</v>
      </c>
      <c r="Z5" t="s">
        <v>3548</v>
      </c>
      <c r="AA5" t="s">
        <v>3972</v>
      </c>
      <c r="AB5" t="s">
        <v>3698</v>
      </c>
      <c r="AC5" t="s">
        <v>3617</v>
      </c>
      <c r="AD5" t="s">
        <v>3693</v>
      </c>
      <c r="AE5" t="s">
        <v>3920</v>
      </c>
      <c r="AF5" t="s">
        <v>3550</v>
      </c>
      <c r="AG5" t="s">
        <v>3728</v>
      </c>
      <c r="AH5" t="s">
        <v>3560</v>
      </c>
      <c r="AI5" t="s">
        <v>3409</v>
      </c>
      <c r="AJ5" t="s">
        <v>3411</v>
      </c>
      <c r="AK5" t="s">
        <v>3566</v>
      </c>
      <c r="AL5" t="s">
        <v>3460</v>
      </c>
      <c r="AM5" t="s">
        <v>3567</v>
      </c>
      <c r="AN5" t="s">
        <v>3577</v>
      </c>
      <c r="AO5" t="s">
        <v>3412</v>
      </c>
      <c r="AP5" t="s">
        <v>3732</v>
      </c>
      <c r="AQ5" t="s">
        <v>3923</v>
      </c>
      <c r="AR5" t="s">
        <v>3932</v>
      </c>
      <c r="AS5" t="s">
        <v>3429</v>
      </c>
      <c r="AT5" t="s">
        <v>3829</v>
      </c>
      <c r="AU5" t="s">
        <v>3763</v>
      </c>
      <c r="AV5" t="s">
        <v>3974</v>
      </c>
      <c r="AW5" t="s">
        <v>3474</v>
      </c>
      <c r="AX5" t="s">
        <v>3945</v>
      </c>
      <c r="AY5" t="s">
        <v>3854</v>
      </c>
      <c r="AZ5" t="s">
        <v>3635</v>
      </c>
      <c r="BA5" t="s">
        <v>3710</v>
      </c>
      <c r="BB5" t="s">
        <v>3836</v>
      </c>
      <c r="BC5" t="s">
        <v>3433</v>
      </c>
      <c r="BD5" t="s">
        <v>3581</v>
      </c>
      <c r="BE5" t="s">
        <v>3701</v>
      </c>
      <c r="BF5" t="s">
        <v>3925</v>
      </c>
      <c r="BG5" t="s">
        <v>3622</v>
      </c>
      <c r="BH5" t="s">
        <v>3708</v>
      </c>
      <c r="BI5" t="s">
        <v>3891</v>
      </c>
      <c r="BJ5" t="s">
        <v>3893</v>
      </c>
      <c r="BK5" t="s">
        <v>3896</v>
      </c>
      <c r="BL5" t="s">
        <v>3414</v>
      </c>
      <c r="BM5" t="s">
        <v>3766</v>
      </c>
      <c r="BN5" t="s">
        <v>3777</v>
      </c>
      <c r="BO5" t="s">
        <v>3735</v>
      </c>
      <c r="BP5" t="s">
        <v>3584</v>
      </c>
      <c r="BQ5" t="s">
        <v>3800</v>
      </c>
      <c r="BR5" t="s">
        <v>3593</v>
      </c>
      <c r="BS5" t="s">
        <v>3632</v>
      </c>
      <c r="BT5" t="s">
        <v>3415</v>
      </c>
      <c r="BU5" t="s">
        <v>3465</v>
      </c>
      <c r="BV5" t="s">
        <v>3845</v>
      </c>
      <c r="BW5" t="s">
        <v>3960</v>
      </c>
      <c r="BX5" t="s">
        <v>3480</v>
      </c>
      <c r="BY5" t="s">
        <v>3467</v>
      </c>
      <c r="BZ5" t="s">
        <v>3727</v>
      </c>
      <c r="CA5" t="s">
        <v>3608</v>
      </c>
      <c r="CB5" t="s">
        <v>3786</v>
      </c>
      <c r="CC5" t="s">
        <v>3971</v>
      </c>
      <c r="CD5" t="s">
        <v>3451</v>
      </c>
      <c r="CE5" t="s">
        <v>3417</v>
      </c>
      <c r="CF5" t="s">
        <v>3507</v>
      </c>
      <c r="CG5" t="s">
        <v>3813</v>
      </c>
      <c r="CH5" t="s">
        <v>3670</v>
      </c>
      <c r="CI5" t="s">
        <v>3390</v>
      </c>
      <c r="CJ5" t="s">
        <v>3908</v>
      </c>
      <c r="CK5" t="s">
        <v>3510</v>
      </c>
      <c r="CL5" t="s">
        <v>3867</v>
      </c>
      <c r="CM5" t="s">
        <v>3825</v>
      </c>
    </row>
    <row r="6" spans="1:91" ht="15" customHeight="1" x14ac:dyDescent="0.3">
      <c r="A6">
        <v>2</v>
      </c>
      <c r="B6" t="s">
        <v>180</v>
      </c>
      <c r="D6" t="s">
        <v>180</v>
      </c>
      <c r="E6">
        <v>1081</v>
      </c>
      <c r="F6" t="s">
        <v>1297</v>
      </c>
      <c r="G6" s="112" t="e">
        <v>#N/A</v>
      </c>
      <c r="I6" t="s">
        <v>3531</v>
      </c>
      <c r="J6" t="s">
        <v>3739</v>
      </c>
      <c r="K6" t="s">
        <v>4000</v>
      </c>
      <c r="L6" t="s">
        <v>3421</v>
      </c>
      <c r="M6" t="s">
        <v>3523</v>
      </c>
      <c r="N6" t="s">
        <v>3490</v>
      </c>
      <c r="O6" t="s">
        <v>3652</v>
      </c>
      <c r="P6" t="s">
        <v>3544</v>
      </c>
      <c r="Q6" t="s">
        <v>3470</v>
      </c>
      <c r="R6" t="s">
        <v>3619</v>
      </c>
      <c r="S6" t="s">
        <v>3630</v>
      </c>
      <c r="T6" t="s">
        <v>3713</v>
      </c>
      <c r="U6" t="s">
        <v>3864</v>
      </c>
      <c r="V6" t="s">
        <v>3751</v>
      </c>
      <c r="W6" t="s">
        <v>3505</v>
      </c>
      <c r="X6" t="s">
        <v>3408</v>
      </c>
      <c r="Y6" t="s">
        <v>3611</v>
      </c>
      <c r="Z6" t="s">
        <v>3549</v>
      </c>
      <c r="AA6" t="s">
        <v>3973</v>
      </c>
      <c r="AB6" t="s">
        <v>3699</v>
      </c>
      <c r="AC6" t="s">
        <v>4000</v>
      </c>
      <c r="AD6" t="s">
        <v>3694</v>
      </c>
      <c r="AE6" t="s">
        <v>3921</v>
      </c>
      <c r="AF6" t="s">
        <v>3551</v>
      </c>
      <c r="AG6" t="s">
        <v>3729</v>
      </c>
      <c r="AH6" t="s">
        <v>3561</v>
      </c>
      <c r="AI6" t="s">
        <v>3410</v>
      </c>
      <c r="AJ6" t="s">
        <v>4000</v>
      </c>
      <c r="AK6" t="s">
        <v>4000</v>
      </c>
      <c r="AL6" t="s">
        <v>3461</v>
      </c>
      <c r="AM6" t="s">
        <v>3568</v>
      </c>
      <c r="AN6" t="s">
        <v>3578</v>
      </c>
      <c r="AO6" t="s">
        <v>3413</v>
      </c>
      <c r="AP6" t="s">
        <v>3733</v>
      </c>
      <c r="AQ6" t="s">
        <v>3924</v>
      </c>
      <c r="AR6" t="s">
        <v>3933</v>
      </c>
      <c r="AS6" t="s">
        <v>3430</v>
      </c>
      <c r="AT6" t="s">
        <v>3830</v>
      </c>
      <c r="AU6" t="s">
        <v>3764</v>
      </c>
      <c r="AV6" t="s">
        <v>3975</v>
      </c>
      <c r="AW6" t="s">
        <v>3475</v>
      </c>
      <c r="AX6" t="s">
        <v>3946</v>
      </c>
      <c r="AY6" t="s">
        <v>3855</v>
      </c>
      <c r="AZ6" t="s">
        <v>3636</v>
      </c>
      <c r="BA6" t="s">
        <v>3711</v>
      </c>
      <c r="BB6" t="s">
        <v>3837</v>
      </c>
      <c r="BC6" t="s">
        <v>3434</v>
      </c>
      <c r="BD6" t="s">
        <v>3582</v>
      </c>
      <c r="BE6" t="s">
        <v>3702</v>
      </c>
      <c r="BF6" t="s">
        <v>3926</v>
      </c>
      <c r="BG6" t="s">
        <v>3623</v>
      </c>
      <c r="BH6" t="s">
        <v>3709</v>
      </c>
      <c r="BI6" t="s">
        <v>3892</v>
      </c>
      <c r="BJ6" t="s">
        <v>3894</v>
      </c>
      <c r="BK6" t="s">
        <v>3897</v>
      </c>
      <c r="BL6" t="s">
        <v>4000</v>
      </c>
      <c r="BM6" t="s">
        <v>3767</v>
      </c>
      <c r="BN6" t="s">
        <v>3778</v>
      </c>
      <c r="BO6" t="s">
        <v>3736</v>
      </c>
      <c r="BP6" t="s">
        <v>3585</v>
      </c>
      <c r="BQ6" t="s">
        <v>3801</v>
      </c>
      <c r="BR6" t="s">
        <v>3594</v>
      </c>
      <c r="BS6" t="s">
        <v>3633</v>
      </c>
      <c r="BT6" t="s">
        <v>3416</v>
      </c>
      <c r="BU6" t="s">
        <v>3466</v>
      </c>
      <c r="BV6" t="s">
        <v>3846</v>
      </c>
      <c r="BW6" t="s">
        <v>3961</v>
      </c>
      <c r="BX6" t="s">
        <v>3481</v>
      </c>
      <c r="BY6" t="s">
        <v>3468</v>
      </c>
      <c r="BZ6" t="s">
        <v>4000</v>
      </c>
      <c r="CA6" t="s">
        <v>3609</v>
      </c>
      <c r="CB6" t="s">
        <v>3787</v>
      </c>
      <c r="CC6" t="s">
        <v>4000</v>
      </c>
      <c r="CD6" t="s">
        <v>3452</v>
      </c>
      <c r="CE6" t="s">
        <v>3418</v>
      </c>
      <c r="CF6" t="s">
        <v>3508</v>
      </c>
      <c r="CG6" t="s">
        <v>3814</v>
      </c>
      <c r="CH6" t="s">
        <v>3671</v>
      </c>
      <c r="CI6" t="s">
        <v>3391</v>
      </c>
      <c r="CJ6" t="s">
        <v>3909</v>
      </c>
      <c r="CK6" t="s">
        <v>3511</v>
      </c>
      <c r="CL6" t="s">
        <v>3868</v>
      </c>
      <c r="CM6" t="s">
        <v>3826</v>
      </c>
    </row>
    <row r="7" spans="1:91" ht="15" customHeight="1" x14ac:dyDescent="0.3">
      <c r="A7">
        <v>3</v>
      </c>
      <c r="B7" t="s">
        <v>181</v>
      </c>
      <c r="D7" t="s">
        <v>181</v>
      </c>
      <c r="E7">
        <v>1112</v>
      </c>
      <c r="F7" t="s">
        <v>1296</v>
      </c>
      <c r="G7" s="112" t="e">
        <v>#N/A</v>
      </c>
      <c r="I7" t="s">
        <v>3532</v>
      </c>
      <c r="J7" t="s">
        <v>3740</v>
      </c>
      <c r="K7" t="s">
        <v>4000</v>
      </c>
      <c r="L7" t="s">
        <v>3422</v>
      </c>
      <c r="M7" t="s">
        <v>3524</v>
      </c>
      <c r="N7" t="s">
        <v>3491</v>
      </c>
      <c r="O7" t="s">
        <v>3653</v>
      </c>
      <c r="P7" t="s">
        <v>3545</v>
      </c>
      <c r="Q7" t="s">
        <v>3471</v>
      </c>
      <c r="R7" t="s">
        <v>3620</v>
      </c>
      <c r="S7" t="s">
        <v>3631</v>
      </c>
      <c r="T7" t="s">
        <v>3714</v>
      </c>
      <c r="U7" t="s">
        <v>3865</v>
      </c>
      <c r="V7" t="s">
        <v>3752</v>
      </c>
      <c r="W7" t="s">
        <v>3506</v>
      </c>
      <c r="X7" t="s">
        <v>4000</v>
      </c>
      <c r="Y7" t="s">
        <v>3612</v>
      </c>
      <c r="Z7" t="s">
        <v>4000</v>
      </c>
      <c r="AA7" t="s">
        <v>4000</v>
      </c>
      <c r="AB7" t="s">
        <v>3700</v>
      </c>
      <c r="AC7" t="s">
        <v>4000</v>
      </c>
      <c r="AD7" t="s">
        <v>3695</v>
      </c>
      <c r="AE7" t="s">
        <v>3922</v>
      </c>
      <c r="AF7" t="s">
        <v>3552</v>
      </c>
      <c r="AG7" t="s">
        <v>3730</v>
      </c>
      <c r="AH7" t="s">
        <v>3562</v>
      </c>
      <c r="AI7" t="s">
        <v>4000</v>
      </c>
      <c r="AJ7" t="s">
        <v>4000</v>
      </c>
      <c r="AK7" t="s">
        <v>4000</v>
      </c>
      <c r="AL7" t="s">
        <v>3462</v>
      </c>
      <c r="AM7" t="s">
        <v>3569</v>
      </c>
      <c r="AN7" t="s">
        <v>3579</v>
      </c>
      <c r="AO7" t="s">
        <v>4000</v>
      </c>
      <c r="AP7" t="s">
        <v>3734</v>
      </c>
      <c r="AQ7" t="s">
        <v>4000</v>
      </c>
      <c r="AR7" t="s">
        <v>3934</v>
      </c>
      <c r="AS7" t="s">
        <v>3431</v>
      </c>
      <c r="AT7" t="s">
        <v>3831</v>
      </c>
      <c r="AU7" t="s">
        <v>3765</v>
      </c>
      <c r="AV7" t="s">
        <v>3976</v>
      </c>
      <c r="AW7" t="s">
        <v>3476</v>
      </c>
      <c r="AX7" t="s">
        <v>3947</v>
      </c>
      <c r="AY7" t="s">
        <v>3856</v>
      </c>
      <c r="AZ7" t="s">
        <v>3637</v>
      </c>
      <c r="BA7" t="s">
        <v>4000</v>
      </c>
      <c r="BB7" t="s">
        <v>3838</v>
      </c>
      <c r="BC7" t="s">
        <v>3435</v>
      </c>
      <c r="BD7" t="s">
        <v>3583</v>
      </c>
      <c r="BE7" t="s">
        <v>3703</v>
      </c>
      <c r="BF7" t="s">
        <v>3927</v>
      </c>
      <c r="BG7" t="s">
        <v>3624</v>
      </c>
      <c r="BH7" t="s">
        <v>4000</v>
      </c>
      <c r="BI7" t="s">
        <v>4000</v>
      </c>
      <c r="BJ7" t="s">
        <v>3895</v>
      </c>
      <c r="BK7" t="s">
        <v>3898</v>
      </c>
      <c r="BL7" t="s">
        <v>4000</v>
      </c>
      <c r="BM7" t="s">
        <v>3406</v>
      </c>
      <c r="BN7" t="s">
        <v>3779</v>
      </c>
      <c r="BO7" t="s">
        <v>3737</v>
      </c>
      <c r="BP7" t="s">
        <v>3586</v>
      </c>
      <c r="BQ7" t="s">
        <v>3802</v>
      </c>
      <c r="BR7" t="s">
        <v>3595</v>
      </c>
      <c r="BS7" t="s">
        <v>3634</v>
      </c>
      <c r="BT7" t="s">
        <v>4000</v>
      </c>
      <c r="BU7" t="s">
        <v>4000</v>
      </c>
      <c r="BV7" t="s">
        <v>3847</v>
      </c>
      <c r="BW7" t="s">
        <v>3962</v>
      </c>
      <c r="BX7" t="s">
        <v>3482</v>
      </c>
      <c r="BY7" t="s">
        <v>4000</v>
      </c>
      <c r="BZ7" t="s">
        <v>4000</v>
      </c>
      <c r="CA7" t="s">
        <v>4000</v>
      </c>
      <c r="CB7" t="s">
        <v>3788</v>
      </c>
      <c r="CC7" t="s">
        <v>4000</v>
      </c>
      <c r="CD7" t="s">
        <v>3453</v>
      </c>
      <c r="CE7" t="s">
        <v>3419</v>
      </c>
      <c r="CF7" t="s">
        <v>3509</v>
      </c>
      <c r="CG7" t="s">
        <v>3815</v>
      </c>
      <c r="CH7" t="s">
        <v>3672</v>
      </c>
      <c r="CI7" t="s">
        <v>3392</v>
      </c>
      <c r="CJ7" t="s">
        <v>3910</v>
      </c>
      <c r="CK7" t="s">
        <v>3512</v>
      </c>
      <c r="CL7" t="s">
        <v>3869</v>
      </c>
      <c r="CM7" t="s">
        <v>3827</v>
      </c>
    </row>
    <row r="8" spans="1:91" ht="15" customHeight="1" x14ac:dyDescent="0.3">
      <c r="A8">
        <v>4</v>
      </c>
      <c r="B8" t="s">
        <v>176</v>
      </c>
      <c r="D8" t="s">
        <v>4164</v>
      </c>
      <c r="E8">
        <v>1124</v>
      </c>
      <c r="F8" t="s">
        <v>974</v>
      </c>
      <c r="G8" s="112" t="s">
        <v>4164</v>
      </c>
      <c r="I8" t="s">
        <v>3533</v>
      </c>
      <c r="J8" t="s">
        <v>3741</v>
      </c>
      <c r="K8" t="s">
        <v>4000</v>
      </c>
      <c r="L8" t="s">
        <v>3423</v>
      </c>
      <c r="M8" t="s">
        <v>3525</v>
      </c>
      <c r="N8" t="s">
        <v>3492</v>
      </c>
      <c r="O8" s="18" t="s">
        <v>3654</v>
      </c>
      <c r="P8" t="s">
        <v>3546</v>
      </c>
      <c r="Q8" t="s">
        <v>3472</v>
      </c>
      <c r="R8" t="s">
        <v>3621</v>
      </c>
      <c r="S8" t="s">
        <v>4000</v>
      </c>
      <c r="T8" t="s">
        <v>3715</v>
      </c>
      <c r="U8" t="s">
        <v>3866</v>
      </c>
      <c r="V8" t="s">
        <v>3753</v>
      </c>
      <c r="W8" t="s">
        <v>4000</v>
      </c>
      <c r="X8" t="s">
        <v>4000</v>
      </c>
      <c r="Y8" t="s">
        <v>3613</v>
      </c>
      <c r="Z8" t="s">
        <v>4000</v>
      </c>
      <c r="AA8" t="s">
        <v>4000</v>
      </c>
      <c r="AB8" t="s">
        <v>4000</v>
      </c>
      <c r="AC8" t="s">
        <v>4000</v>
      </c>
      <c r="AD8" t="s">
        <v>3696</v>
      </c>
      <c r="AE8" t="s">
        <v>4000</v>
      </c>
      <c r="AF8" t="s">
        <v>3553</v>
      </c>
      <c r="AG8" t="s">
        <v>3731</v>
      </c>
      <c r="AH8" t="s">
        <v>3563</v>
      </c>
      <c r="AI8" t="s">
        <v>4000</v>
      </c>
      <c r="AJ8" t="s">
        <v>4000</v>
      </c>
      <c r="AK8" t="s">
        <v>4000</v>
      </c>
      <c r="AL8" t="s">
        <v>3463</v>
      </c>
      <c r="AM8" t="s">
        <v>3570</v>
      </c>
      <c r="AN8" t="s">
        <v>3580</v>
      </c>
      <c r="AO8" t="s">
        <v>4000</v>
      </c>
      <c r="AP8" t="s">
        <v>4000</v>
      </c>
      <c r="AQ8" t="s">
        <v>4000</v>
      </c>
      <c r="AR8" t="s">
        <v>3935</v>
      </c>
      <c r="AS8" t="s">
        <v>3432</v>
      </c>
      <c r="AT8" t="s">
        <v>3832</v>
      </c>
      <c r="AU8" t="s">
        <v>4000</v>
      </c>
      <c r="AV8" t="s">
        <v>3977</v>
      </c>
      <c r="AW8" t="s">
        <v>3477</v>
      </c>
      <c r="AX8" t="s">
        <v>3948</v>
      </c>
      <c r="AY8" t="s">
        <v>3857</v>
      </c>
      <c r="AZ8" t="s">
        <v>3638</v>
      </c>
      <c r="BA8" t="s">
        <v>4000</v>
      </c>
      <c r="BB8" t="s">
        <v>3839</v>
      </c>
      <c r="BC8" t="s">
        <v>3436</v>
      </c>
      <c r="BD8" t="s">
        <v>4000</v>
      </c>
      <c r="BE8" t="s">
        <v>3704</v>
      </c>
      <c r="BF8" t="s">
        <v>3928</v>
      </c>
      <c r="BG8" t="s">
        <v>3625</v>
      </c>
      <c r="BH8" t="s">
        <v>4000</v>
      </c>
      <c r="BI8" t="s">
        <v>4000</v>
      </c>
      <c r="BJ8" t="s">
        <v>4000</v>
      </c>
      <c r="BK8" t="s">
        <v>3899</v>
      </c>
      <c r="BL8" t="s">
        <v>4000</v>
      </c>
      <c r="BM8" t="s">
        <v>3768</v>
      </c>
      <c r="BN8" t="s">
        <v>3780</v>
      </c>
      <c r="BO8" t="s">
        <v>4000</v>
      </c>
      <c r="BP8" t="s">
        <v>3587</v>
      </c>
      <c r="BQ8" t="s">
        <v>3803</v>
      </c>
      <c r="BR8" t="s">
        <v>3596</v>
      </c>
      <c r="BS8" t="s">
        <v>4000</v>
      </c>
      <c r="BT8" t="s">
        <v>4000</v>
      </c>
      <c r="BU8" t="s">
        <v>4000</v>
      </c>
      <c r="BV8" t="s">
        <v>3848</v>
      </c>
      <c r="BW8" t="s">
        <v>3963</v>
      </c>
      <c r="BX8" t="s">
        <v>3483</v>
      </c>
      <c r="BY8" t="s">
        <v>4000</v>
      </c>
      <c r="BZ8" t="s">
        <v>4000</v>
      </c>
      <c r="CA8" t="s">
        <v>4000</v>
      </c>
      <c r="CB8" t="s">
        <v>3789</v>
      </c>
      <c r="CC8" t="s">
        <v>4000</v>
      </c>
      <c r="CD8" t="s">
        <v>3454</v>
      </c>
      <c r="CE8" t="s">
        <v>4000</v>
      </c>
      <c r="CF8" t="s">
        <v>4000</v>
      </c>
      <c r="CG8" t="s">
        <v>3816</v>
      </c>
      <c r="CH8" t="s">
        <v>3673</v>
      </c>
      <c r="CI8" t="s">
        <v>3393</v>
      </c>
      <c r="CJ8" t="s">
        <v>3911</v>
      </c>
      <c r="CK8" t="s">
        <v>3513</v>
      </c>
      <c r="CL8" t="s">
        <v>3870</v>
      </c>
      <c r="CM8" t="s">
        <v>3828</v>
      </c>
    </row>
    <row r="9" spans="1:91" ht="15" customHeight="1" x14ac:dyDescent="0.3">
      <c r="A9">
        <v>5</v>
      </c>
      <c r="B9" t="s">
        <v>177</v>
      </c>
      <c r="C9" t="s">
        <v>1241</v>
      </c>
      <c r="D9" t="s">
        <v>4165</v>
      </c>
      <c r="E9">
        <v>1090</v>
      </c>
      <c r="F9" t="s">
        <v>1242</v>
      </c>
      <c r="G9" s="112" t="s">
        <v>4165</v>
      </c>
      <c r="I9" t="s">
        <v>3534</v>
      </c>
      <c r="J9" t="s">
        <v>3742</v>
      </c>
      <c r="K9" t="s">
        <v>4000</v>
      </c>
      <c r="L9" t="s">
        <v>3424</v>
      </c>
      <c r="M9" t="s">
        <v>3526</v>
      </c>
      <c r="N9" t="s">
        <v>3493</v>
      </c>
      <c r="O9" s="18" t="s">
        <v>3655</v>
      </c>
      <c r="P9" t="s">
        <v>3547</v>
      </c>
      <c r="Q9" t="s">
        <v>3473</v>
      </c>
      <c r="R9" t="s">
        <v>4000</v>
      </c>
      <c r="S9" t="s">
        <v>4000</v>
      </c>
      <c r="T9" t="s">
        <v>3716</v>
      </c>
      <c r="U9" t="s">
        <v>4000</v>
      </c>
      <c r="V9" t="s">
        <v>3754</v>
      </c>
      <c r="W9" t="s">
        <v>4000</v>
      </c>
      <c r="X9" t="s">
        <v>4000</v>
      </c>
      <c r="Y9" t="s">
        <v>3614</v>
      </c>
      <c r="Z9" t="s">
        <v>4000</v>
      </c>
      <c r="AA9" t="s">
        <v>4000</v>
      </c>
      <c r="AB9" t="s">
        <v>4000</v>
      </c>
      <c r="AC9" t="s">
        <v>4000</v>
      </c>
      <c r="AD9" t="s">
        <v>3697</v>
      </c>
      <c r="AE9" t="s">
        <v>4000</v>
      </c>
      <c r="AF9" t="s">
        <v>3554</v>
      </c>
      <c r="AG9" t="s">
        <v>4000</v>
      </c>
      <c r="AH9" t="s">
        <v>3564</v>
      </c>
      <c r="AI9" t="s">
        <v>4000</v>
      </c>
      <c r="AJ9" t="s">
        <v>4000</v>
      </c>
      <c r="AK9" t="s">
        <v>4000</v>
      </c>
      <c r="AL9" t="s">
        <v>3464</v>
      </c>
      <c r="AM9" t="s">
        <v>3571</v>
      </c>
      <c r="AN9" t="s">
        <v>4000</v>
      </c>
      <c r="AO9" t="s">
        <v>4000</v>
      </c>
      <c r="AP9" t="s">
        <v>4000</v>
      </c>
      <c r="AQ9" t="s">
        <v>4000</v>
      </c>
      <c r="AR9" t="s">
        <v>3936</v>
      </c>
      <c r="AS9" t="s">
        <v>4000</v>
      </c>
      <c r="AT9" t="s">
        <v>3833</v>
      </c>
      <c r="AU9" t="s">
        <v>4000</v>
      </c>
      <c r="AV9" t="s">
        <v>3978</v>
      </c>
      <c r="AW9" t="s">
        <v>3478</v>
      </c>
      <c r="AX9" t="s">
        <v>3949</v>
      </c>
      <c r="AY9" t="s">
        <v>3858</v>
      </c>
      <c r="AZ9" t="s">
        <v>3639</v>
      </c>
      <c r="BA9" t="s">
        <v>4000</v>
      </c>
      <c r="BB9" t="s">
        <v>3840</v>
      </c>
      <c r="BC9" t="s">
        <v>3437</v>
      </c>
      <c r="BD9" t="s">
        <v>4000</v>
      </c>
      <c r="BE9" t="s">
        <v>3705</v>
      </c>
      <c r="BF9" t="s">
        <v>3929</v>
      </c>
      <c r="BG9" t="s">
        <v>3626</v>
      </c>
      <c r="BH9" t="s">
        <v>4000</v>
      </c>
      <c r="BI9" t="s">
        <v>4000</v>
      </c>
      <c r="BJ9" t="s">
        <v>4000</v>
      </c>
      <c r="BK9" t="s">
        <v>3900</v>
      </c>
      <c r="BL9" t="s">
        <v>4000</v>
      </c>
      <c r="BM9" t="s">
        <v>3769</v>
      </c>
      <c r="BN9" t="s">
        <v>3781</v>
      </c>
      <c r="BO9" t="s">
        <v>4000</v>
      </c>
      <c r="BP9" t="s">
        <v>3588</v>
      </c>
      <c r="BQ9" t="s">
        <v>3804</v>
      </c>
      <c r="BR9" t="s">
        <v>3597</v>
      </c>
      <c r="BS9" t="s">
        <v>4000</v>
      </c>
      <c r="BT9" t="s">
        <v>4000</v>
      </c>
      <c r="BU9" t="s">
        <v>4000</v>
      </c>
      <c r="BV9" t="s">
        <v>3849</v>
      </c>
      <c r="BW9" t="s">
        <v>3964</v>
      </c>
      <c r="BX9" t="s">
        <v>3484</v>
      </c>
      <c r="BY9" t="s">
        <v>4000</v>
      </c>
      <c r="BZ9" t="s">
        <v>4000</v>
      </c>
      <c r="CA9" t="s">
        <v>4000</v>
      </c>
      <c r="CB9" t="s">
        <v>3790</v>
      </c>
      <c r="CC9" t="s">
        <v>4000</v>
      </c>
      <c r="CD9" t="s">
        <v>3455</v>
      </c>
      <c r="CE9" t="s">
        <v>4000</v>
      </c>
      <c r="CF9" t="s">
        <v>4000</v>
      </c>
      <c r="CG9" t="s">
        <v>3817</v>
      </c>
      <c r="CH9" t="s">
        <v>3674</v>
      </c>
      <c r="CI9" t="s">
        <v>3394</v>
      </c>
      <c r="CJ9" t="s">
        <v>3912</v>
      </c>
      <c r="CK9" t="s">
        <v>3514</v>
      </c>
      <c r="CL9" t="s">
        <v>3871</v>
      </c>
      <c r="CM9" t="s">
        <v>4000</v>
      </c>
    </row>
    <row r="10" spans="1:91" ht="15" customHeight="1" x14ac:dyDescent="0.3">
      <c r="A10">
        <v>6</v>
      </c>
      <c r="B10" t="s">
        <v>281</v>
      </c>
      <c r="C10" t="s">
        <v>995</v>
      </c>
      <c r="D10" t="s">
        <v>4168</v>
      </c>
      <c r="E10">
        <v>1078</v>
      </c>
      <c r="F10" t="s">
        <v>996</v>
      </c>
      <c r="G10" s="112" t="s">
        <v>4168</v>
      </c>
      <c r="I10" t="s">
        <v>3535</v>
      </c>
      <c r="J10" t="s">
        <v>3743</v>
      </c>
      <c r="K10" t="s">
        <v>4000</v>
      </c>
      <c r="L10" t="s">
        <v>3425</v>
      </c>
      <c r="M10" t="s">
        <v>3527</v>
      </c>
      <c r="N10" t="s">
        <v>3494</v>
      </c>
      <c r="O10" s="18" t="s">
        <v>3656</v>
      </c>
      <c r="P10" t="s">
        <v>4000</v>
      </c>
      <c r="Q10" t="s">
        <v>4000</v>
      </c>
      <c r="R10" t="s">
        <v>4000</v>
      </c>
      <c r="S10" t="s">
        <v>4000</v>
      </c>
      <c r="T10" t="s">
        <v>3717</v>
      </c>
      <c r="U10" t="s">
        <v>4000</v>
      </c>
      <c r="V10" t="s">
        <v>3755</v>
      </c>
      <c r="W10" t="s">
        <v>4000</v>
      </c>
      <c r="X10" t="s">
        <v>4000</v>
      </c>
      <c r="Y10" t="s">
        <v>3615</v>
      </c>
      <c r="Z10" t="s">
        <v>4000</v>
      </c>
      <c r="AA10" t="s">
        <v>4000</v>
      </c>
      <c r="AB10" t="s">
        <v>4000</v>
      </c>
      <c r="AC10" t="s">
        <v>4000</v>
      </c>
      <c r="AD10" t="s">
        <v>4000</v>
      </c>
      <c r="AE10" t="s">
        <v>4000</v>
      </c>
      <c r="AF10" t="s">
        <v>3555</v>
      </c>
      <c r="AG10" t="s">
        <v>4000</v>
      </c>
      <c r="AH10" t="s">
        <v>3565</v>
      </c>
      <c r="AI10" t="s">
        <v>4000</v>
      </c>
      <c r="AJ10" t="s">
        <v>4000</v>
      </c>
      <c r="AK10" t="s">
        <v>4000</v>
      </c>
      <c r="AL10" t="s">
        <v>4000</v>
      </c>
      <c r="AM10" t="s">
        <v>3572</v>
      </c>
      <c r="AN10" t="s">
        <v>4000</v>
      </c>
      <c r="AO10" t="s">
        <v>4000</v>
      </c>
      <c r="AP10" t="s">
        <v>4000</v>
      </c>
      <c r="AQ10" t="s">
        <v>4000</v>
      </c>
      <c r="AR10" t="s">
        <v>3937</v>
      </c>
      <c r="AS10" t="s">
        <v>4000</v>
      </c>
      <c r="AT10" t="s">
        <v>3834</v>
      </c>
      <c r="AU10" t="s">
        <v>4000</v>
      </c>
      <c r="AV10" t="s">
        <v>3979</v>
      </c>
      <c r="AW10" t="s">
        <v>3479</v>
      </c>
      <c r="AX10" t="s">
        <v>3950</v>
      </c>
      <c r="AY10" t="s">
        <v>3859</v>
      </c>
      <c r="AZ10" t="s">
        <v>3640</v>
      </c>
      <c r="BA10" t="s">
        <v>4000</v>
      </c>
      <c r="BB10" t="s">
        <v>3841</v>
      </c>
      <c r="BC10" t="s">
        <v>3438</v>
      </c>
      <c r="BD10" t="s">
        <v>4000</v>
      </c>
      <c r="BE10" t="s">
        <v>3706</v>
      </c>
      <c r="BF10" t="s">
        <v>3930</v>
      </c>
      <c r="BG10" t="s">
        <v>3627</v>
      </c>
      <c r="BH10" t="s">
        <v>4000</v>
      </c>
      <c r="BI10" t="s">
        <v>4000</v>
      </c>
      <c r="BJ10" t="s">
        <v>4000</v>
      </c>
      <c r="BK10" t="s">
        <v>3901</v>
      </c>
      <c r="BL10" t="s">
        <v>4000</v>
      </c>
      <c r="BM10" t="s">
        <v>3770</v>
      </c>
      <c r="BN10" t="s">
        <v>3782</v>
      </c>
      <c r="BO10" t="s">
        <v>4000</v>
      </c>
      <c r="BP10" t="s">
        <v>3589</v>
      </c>
      <c r="BQ10" t="s">
        <v>3805</v>
      </c>
      <c r="BR10" t="s">
        <v>3598</v>
      </c>
      <c r="BS10" t="s">
        <v>4000</v>
      </c>
      <c r="BT10" t="s">
        <v>4000</v>
      </c>
      <c r="BU10" t="s">
        <v>4000</v>
      </c>
      <c r="BV10" t="s">
        <v>3850</v>
      </c>
      <c r="BW10" t="s">
        <v>3965</v>
      </c>
      <c r="BX10" t="s">
        <v>3485</v>
      </c>
      <c r="BY10" t="s">
        <v>4000</v>
      </c>
      <c r="BZ10" t="s">
        <v>4000</v>
      </c>
      <c r="CA10" t="s">
        <v>4000</v>
      </c>
      <c r="CB10" t="s">
        <v>3791</v>
      </c>
      <c r="CC10" t="s">
        <v>4000</v>
      </c>
      <c r="CD10" t="s">
        <v>3456</v>
      </c>
      <c r="CE10" t="s">
        <v>4000</v>
      </c>
      <c r="CF10" t="s">
        <v>4000</v>
      </c>
      <c r="CG10" t="s">
        <v>3818</v>
      </c>
      <c r="CH10" t="s">
        <v>3675</v>
      </c>
      <c r="CI10" t="s">
        <v>3395</v>
      </c>
      <c r="CJ10" t="s">
        <v>3913</v>
      </c>
      <c r="CK10" t="s">
        <v>3515</v>
      </c>
      <c r="CL10" t="s">
        <v>3872</v>
      </c>
      <c r="CM10" t="s">
        <v>4000</v>
      </c>
    </row>
    <row r="11" spans="1:91" ht="15" customHeight="1" x14ac:dyDescent="0.3">
      <c r="A11">
        <v>7</v>
      </c>
      <c r="B11" t="s">
        <v>182</v>
      </c>
      <c r="C11" t="s">
        <v>1200</v>
      </c>
      <c r="D11" t="s">
        <v>4167</v>
      </c>
      <c r="E11">
        <v>1091</v>
      </c>
      <c r="F11" t="s">
        <v>1201</v>
      </c>
      <c r="G11" s="112" t="s">
        <v>4167</v>
      </c>
      <c r="I11" t="s">
        <v>3536</v>
      </c>
      <c r="J11" t="s">
        <v>3744</v>
      </c>
      <c r="K11" t="s">
        <v>4000</v>
      </c>
      <c r="L11" t="s">
        <v>3426</v>
      </c>
      <c r="M11" t="s">
        <v>3528</v>
      </c>
      <c r="N11" t="s">
        <v>3495</v>
      </c>
      <c r="O11" s="18" t="s">
        <v>3657</v>
      </c>
      <c r="P11" t="s">
        <v>4000</v>
      </c>
      <c r="Q11" t="s">
        <v>4000</v>
      </c>
      <c r="R11" t="s">
        <v>4000</v>
      </c>
      <c r="S11" t="s">
        <v>4000</v>
      </c>
      <c r="T11" t="s">
        <v>3718</v>
      </c>
      <c r="U11" t="s">
        <v>4000</v>
      </c>
      <c r="V11" t="s">
        <v>3756</v>
      </c>
      <c r="W11" t="s">
        <v>4000</v>
      </c>
      <c r="X11" t="s">
        <v>4000</v>
      </c>
      <c r="Y11" t="s">
        <v>3616</v>
      </c>
      <c r="Z11" t="s">
        <v>4000</v>
      </c>
      <c r="AA11" t="s">
        <v>4000</v>
      </c>
      <c r="AB11" t="s">
        <v>4000</v>
      </c>
      <c r="AC11" t="s">
        <v>4000</v>
      </c>
      <c r="AD11" t="s">
        <v>4000</v>
      </c>
      <c r="AE11" t="s">
        <v>4000</v>
      </c>
      <c r="AF11" t="s">
        <v>3556</v>
      </c>
      <c r="AG11" t="s">
        <v>4000</v>
      </c>
      <c r="AH11" t="s">
        <v>4000</v>
      </c>
      <c r="AI11" t="s">
        <v>4000</v>
      </c>
      <c r="AJ11" t="s">
        <v>4000</v>
      </c>
      <c r="AK11" t="s">
        <v>4000</v>
      </c>
      <c r="AL11" t="s">
        <v>4000</v>
      </c>
      <c r="AM11" t="s">
        <v>3573</v>
      </c>
      <c r="AN11" t="s">
        <v>4000</v>
      </c>
      <c r="AO11" t="s">
        <v>4000</v>
      </c>
      <c r="AP11" t="s">
        <v>4000</v>
      </c>
      <c r="AQ11" t="s">
        <v>4000</v>
      </c>
      <c r="AR11" t="s">
        <v>3938</v>
      </c>
      <c r="AS11" t="s">
        <v>4000</v>
      </c>
      <c r="AT11" t="s">
        <v>3835</v>
      </c>
      <c r="AU11" t="s">
        <v>4000</v>
      </c>
      <c r="AV11" t="s">
        <v>3980</v>
      </c>
      <c r="AW11" t="s">
        <v>4000</v>
      </c>
      <c r="AX11" s="18" t="s">
        <v>3951</v>
      </c>
      <c r="AY11" t="s">
        <v>3860</v>
      </c>
      <c r="AZ11" t="s">
        <v>3641</v>
      </c>
      <c r="BA11" t="s">
        <v>4000</v>
      </c>
      <c r="BB11" t="s">
        <v>3842</v>
      </c>
      <c r="BC11" t="s">
        <v>3439</v>
      </c>
      <c r="BD11" t="s">
        <v>4000</v>
      </c>
      <c r="BE11" t="s">
        <v>3707</v>
      </c>
      <c r="BF11" t="s">
        <v>3931</v>
      </c>
      <c r="BG11" t="s">
        <v>3628</v>
      </c>
      <c r="BH11" t="s">
        <v>4000</v>
      </c>
      <c r="BI11" t="s">
        <v>4000</v>
      </c>
      <c r="BJ11" t="s">
        <v>4000</v>
      </c>
      <c r="BK11" t="s">
        <v>3902</v>
      </c>
      <c r="BL11" t="s">
        <v>4000</v>
      </c>
      <c r="BM11" t="s">
        <v>3771</v>
      </c>
      <c r="BN11" t="s">
        <v>3783</v>
      </c>
      <c r="BO11" t="s">
        <v>4000</v>
      </c>
      <c r="BP11" t="s">
        <v>3590</v>
      </c>
      <c r="BQ11" t="s">
        <v>3806</v>
      </c>
      <c r="BR11" t="s">
        <v>3599</v>
      </c>
      <c r="BS11" t="s">
        <v>4000</v>
      </c>
      <c r="BT11" t="s">
        <v>4000</v>
      </c>
      <c r="BU11" t="s">
        <v>4000</v>
      </c>
      <c r="BV11" t="s">
        <v>3851</v>
      </c>
      <c r="BW11" t="s">
        <v>3966</v>
      </c>
      <c r="BX11" t="s">
        <v>3486</v>
      </c>
      <c r="BY11" t="s">
        <v>4000</v>
      </c>
      <c r="BZ11" t="s">
        <v>4000</v>
      </c>
      <c r="CA11" t="s">
        <v>4000</v>
      </c>
      <c r="CB11" t="s">
        <v>3792</v>
      </c>
      <c r="CC11" t="s">
        <v>4000</v>
      </c>
      <c r="CD11" t="s">
        <v>3457</v>
      </c>
      <c r="CE11" t="s">
        <v>4000</v>
      </c>
      <c r="CF11" t="s">
        <v>4000</v>
      </c>
      <c r="CG11" t="s">
        <v>3819</v>
      </c>
      <c r="CH11" t="s">
        <v>3676</v>
      </c>
      <c r="CI11" t="s">
        <v>3396</v>
      </c>
      <c r="CJ11" t="s">
        <v>3914</v>
      </c>
      <c r="CK11" t="s">
        <v>3516</v>
      </c>
      <c r="CL11" t="s">
        <v>3873</v>
      </c>
      <c r="CM11" t="s">
        <v>4000</v>
      </c>
    </row>
    <row r="12" spans="1:91" ht="15" customHeight="1" x14ac:dyDescent="0.3">
      <c r="A12">
        <v>8</v>
      </c>
      <c r="B12" t="s">
        <v>184</v>
      </c>
      <c r="D12" t="s">
        <v>4170</v>
      </c>
      <c r="E12">
        <v>1107</v>
      </c>
      <c r="F12" t="s">
        <v>1381</v>
      </c>
      <c r="G12" s="112" t="s">
        <v>4170</v>
      </c>
      <c r="I12" t="s">
        <v>3537</v>
      </c>
      <c r="J12" t="s">
        <v>3745</v>
      </c>
      <c r="K12" t="s">
        <v>4000</v>
      </c>
      <c r="L12" t="s">
        <v>3427</v>
      </c>
      <c r="M12" t="s">
        <v>3529</v>
      </c>
      <c r="N12" t="s">
        <v>3496</v>
      </c>
      <c r="O12" s="18" t="s">
        <v>3658</v>
      </c>
      <c r="P12" t="s">
        <v>4000</v>
      </c>
      <c r="Q12" t="s">
        <v>4000</v>
      </c>
      <c r="R12" t="s">
        <v>4000</v>
      </c>
      <c r="S12" t="s">
        <v>4000</v>
      </c>
      <c r="T12" t="s">
        <v>3719</v>
      </c>
      <c r="U12" t="s">
        <v>4000</v>
      </c>
      <c r="V12" t="s">
        <v>3757</v>
      </c>
      <c r="W12" t="s">
        <v>4000</v>
      </c>
      <c r="X12" t="s">
        <v>4000</v>
      </c>
      <c r="Y12" t="s">
        <v>4000</v>
      </c>
      <c r="Z12" t="s">
        <v>4000</v>
      </c>
      <c r="AA12" t="s">
        <v>4000</v>
      </c>
      <c r="AB12" t="s">
        <v>4000</v>
      </c>
      <c r="AC12" t="s">
        <v>4000</v>
      </c>
      <c r="AD12" t="s">
        <v>4000</v>
      </c>
      <c r="AE12" t="s">
        <v>4000</v>
      </c>
      <c r="AF12" t="s">
        <v>3557</v>
      </c>
      <c r="AG12" t="s">
        <v>4000</v>
      </c>
      <c r="AH12" t="s">
        <v>4000</v>
      </c>
      <c r="AI12" t="s">
        <v>4000</v>
      </c>
      <c r="AJ12" t="s">
        <v>4000</v>
      </c>
      <c r="AK12" t="s">
        <v>4000</v>
      </c>
      <c r="AL12" t="s">
        <v>4000</v>
      </c>
      <c r="AM12" t="s">
        <v>3574</v>
      </c>
      <c r="AN12" t="s">
        <v>4000</v>
      </c>
      <c r="AO12" t="s">
        <v>4000</v>
      </c>
      <c r="AP12" t="s">
        <v>4000</v>
      </c>
      <c r="AQ12" t="s">
        <v>4000</v>
      </c>
      <c r="AR12" t="s">
        <v>3939</v>
      </c>
      <c r="AS12" t="s">
        <v>4000</v>
      </c>
      <c r="AT12" t="s">
        <v>4000</v>
      </c>
      <c r="AU12" t="s">
        <v>4000</v>
      </c>
      <c r="AV12" t="s">
        <v>3981</v>
      </c>
      <c r="AW12" t="s">
        <v>4000</v>
      </c>
      <c r="AX12" s="18" t="s">
        <v>3952</v>
      </c>
      <c r="AY12" t="s">
        <v>3861</v>
      </c>
      <c r="AZ12" t="s">
        <v>3642</v>
      </c>
      <c r="BA12" t="s">
        <v>4000</v>
      </c>
      <c r="BB12" t="s">
        <v>3843</v>
      </c>
      <c r="BC12" t="s">
        <v>3440</v>
      </c>
      <c r="BD12" t="s">
        <v>4000</v>
      </c>
      <c r="BE12" t="s">
        <v>4000</v>
      </c>
      <c r="BF12" t="s">
        <v>4000</v>
      </c>
      <c r="BG12" t="s">
        <v>4000</v>
      </c>
      <c r="BH12" t="s">
        <v>4000</v>
      </c>
      <c r="BI12" t="s">
        <v>4000</v>
      </c>
      <c r="BJ12" t="s">
        <v>4000</v>
      </c>
      <c r="BK12" t="s">
        <v>3903</v>
      </c>
      <c r="BL12" t="s">
        <v>4000</v>
      </c>
      <c r="BM12" t="s">
        <v>3772</v>
      </c>
      <c r="BN12" t="s">
        <v>3784</v>
      </c>
      <c r="BO12" t="s">
        <v>4000</v>
      </c>
      <c r="BP12" t="s">
        <v>3591</v>
      </c>
      <c r="BQ12" t="s">
        <v>3807</v>
      </c>
      <c r="BR12" t="s">
        <v>3600</v>
      </c>
      <c r="BS12" t="s">
        <v>4000</v>
      </c>
      <c r="BT12" t="s">
        <v>4000</v>
      </c>
      <c r="BU12" t="s">
        <v>4000</v>
      </c>
      <c r="BV12" t="s">
        <v>3852</v>
      </c>
      <c r="BW12" t="s">
        <v>3967</v>
      </c>
      <c r="BX12" t="s">
        <v>3487</v>
      </c>
      <c r="BY12" t="s">
        <v>4000</v>
      </c>
      <c r="BZ12" t="s">
        <v>4000</v>
      </c>
      <c r="CA12" t="s">
        <v>4000</v>
      </c>
      <c r="CB12" t="s">
        <v>3793</v>
      </c>
      <c r="CC12" t="s">
        <v>4000</v>
      </c>
      <c r="CD12" t="s">
        <v>3458</v>
      </c>
      <c r="CE12" t="s">
        <v>4000</v>
      </c>
      <c r="CF12" t="s">
        <v>4000</v>
      </c>
      <c r="CG12" t="s">
        <v>3820</v>
      </c>
      <c r="CH12" t="s">
        <v>3677</v>
      </c>
      <c r="CI12" t="s">
        <v>3397</v>
      </c>
      <c r="CJ12" t="s">
        <v>3915</v>
      </c>
      <c r="CK12" t="s">
        <v>3517</v>
      </c>
      <c r="CL12" t="s">
        <v>3874</v>
      </c>
      <c r="CM12" t="s">
        <v>4000</v>
      </c>
    </row>
    <row r="13" spans="1:91" ht="15" customHeight="1" x14ac:dyDescent="0.3">
      <c r="A13">
        <v>9</v>
      </c>
      <c r="B13" t="s">
        <v>185</v>
      </c>
      <c r="C13" t="s">
        <v>1232</v>
      </c>
      <c r="D13" t="s">
        <v>4171</v>
      </c>
      <c r="E13">
        <v>1125</v>
      </c>
      <c r="F13" t="s">
        <v>1233</v>
      </c>
      <c r="G13" s="112" t="s">
        <v>4171</v>
      </c>
      <c r="I13" t="s">
        <v>3538</v>
      </c>
      <c r="J13" t="s">
        <v>3746</v>
      </c>
      <c r="K13" t="s">
        <v>4000</v>
      </c>
      <c r="L13" t="s">
        <v>3428</v>
      </c>
      <c r="M13" t="s">
        <v>4000</v>
      </c>
      <c r="N13" t="s">
        <v>3497</v>
      </c>
      <c r="O13" s="18" t="s">
        <v>3659</v>
      </c>
      <c r="P13" t="s">
        <v>4000</v>
      </c>
      <c r="Q13" t="s">
        <v>4000</v>
      </c>
      <c r="R13" t="s">
        <v>4000</v>
      </c>
      <c r="S13" t="s">
        <v>4000</v>
      </c>
      <c r="T13" t="s">
        <v>3720</v>
      </c>
      <c r="U13" t="s">
        <v>4000</v>
      </c>
      <c r="V13" t="s">
        <v>3758</v>
      </c>
      <c r="W13" t="s">
        <v>4000</v>
      </c>
      <c r="X13" t="s">
        <v>4000</v>
      </c>
      <c r="Y13" t="s">
        <v>4000</v>
      </c>
      <c r="Z13" t="s">
        <v>4000</v>
      </c>
      <c r="AA13" t="s">
        <v>4000</v>
      </c>
      <c r="AB13" t="s">
        <v>4000</v>
      </c>
      <c r="AC13" t="s">
        <v>4000</v>
      </c>
      <c r="AD13" t="s">
        <v>4000</v>
      </c>
      <c r="AE13" t="s">
        <v>4000</v>
      </c>
      <c r="AF13" t="s">
        <v>3558</v>
      </c>
      <c r="AG13" t="s">
        <v>4000</v>
      </c>
      <c r="AH13" t="s">
        <v>4000</v>
      </c>
      <c r="AI13" t="s">
        <v>4000</v>
      </c>
      <c r="AJ13" t="s">
        <v>4000</v>
      </c>
      <c r="AK13" t="s">
        <v>4000</v>
      </c>
      <c r="AL13" t="s">
        <v>4000</v>
      </c>
      <c r="AM13" t="s">
        <v>3575</v>
      </c>
      <c r="AN13" t="s">
        <v>4000</v>
      </c>
      <c r="AO13" t="s">
        <v>4000</v>
      </c>
      <c r="AP13" t="s">
        <v>4000</v>
      </c>
      <c r="AQ13" t="s">
        <v>4000</v>
      </c>
      <c r="AR13" t="s">
        <v>3940</v>
      </c>
      <c r="AS13" t="s">
        <v>4000</v>
      </c>
      <c r="AT13" t="s">
        <v>4000</v>
      </c>
      <c r="AU13" t="s">
        <v>4000</v>
      </c>
      <c r="AV13" t="s">
        <v>3982</v>
      </c>
      <c r="AW13" t="s">
        <v>4000</v>
      </c>
      <c r="AX13" s="18" t="s">
        <v>3953</v>
      </c>
      <c r="AY13" t="s">
        <v>3862</v>
      </c>
      <c r="AZ13" t="s">
        <v>3643</v>
      </c>
      <c r="BA13" t="s">
        <v>4000</v>
      </c>
      <c r="BB13" t="s">
        <v>3844</v>
      </c>
      <c r="BC13" t="s">
        <v>3441</v>
      </c>
      <c r="BD13" t="s">
        <v>4000</v>
      </c>
      <c r="BE13" t="s">
        <v>4000</v>
      </c>
      <c r="BF13" t="s">
        <v>4000</v>
      </c>
      <c r="BG13" t="s">
        <v>4000</v>
      </c>
      <c r="BH13" t="s">
        <v>4000</v>
      </c>
      <c r="BI13" t="s">
        <v>4000</v>
      </c>
      <c r="BJ13" t="s">
        <v>4000</v>
      </c>
      <c r="BK13" t="s">
        <v>3904</v>
      </c>
      <c r="BL13" t="s">
        <v>4000</v>
      </c>
      <c r="BM13" t="s">
        <v>3773</v>
      </c>
      <c r="BN13" t="s">
        <v>3785</v>
      </c>
      <c r="BO13" t="s">
        <v>4000</v>
      </c>
      <c r="BP13" t="s">
        <v>3592</v>
      </c>
      <c r="BQ13" t="s">
        <v>3808</v>
      </c>
      <c r="BR13" t="s">
        <v>3601</v>
      </c>
      <c r="BS13" t="s">
        <v>4000</v>
      </c>
      <c r="BT13" t="s">
        <v>4000</v>
      </c>
      <c r="BU13" t="s">
        <v>4000</v>
      </c>
      <c r="BV13" t="s">
        <v>3853</v>
      </c>
      <c r="BW13" t="s">
        <v>3968</v>
      </c>
      <c r="BX13" t="s">
        <v>3488</v>
      </c>
      <c r="BY13" t="s">
        <v>4000</v>
      </c>
      <c r="BZ13" t="s">
        <v>4000</v>
      </c>
      <c r="CA13" t="s">
        <v>4000</v>
      </c>
      <c r="CB13" t="s">
        <v>3794</v>
      </c>
      <c r="CC13" t="s">
        <v>4000</v>
      </c>
      <c r="CD13" t="s">
        <v>3459</v>
      </c>
      <c r="CE13" t="s">
        <v>4000</v>
      </c>
      <c r="CF13" t="s">
        <v>4000</v>
      </c>
      <c r="CG13" t="s">
        <v>3821</v>
      </c>
      <c r="CH13" t="s">
        <v>3678</v>
      </c>
      <c r="CI13" t="s">
        <v>4000</v>
      </c>
      <c r="CJ13" t="s">
        <v>3916</v>
      </c>
      <c r="CK13" t="s">
        <v>3518</v>
      </c>
      <c r="CL13" t="s">
        <v>3875</v>
      </c>
      <c r="CM13" t="s">
        <v>4000</v>
      </c>
    </row>
    <row r="14" spans="1:91" ht="15" customHeight="1" x14ac:dyDescent="0.3">
      <c r="A14">
        <v>10</v>
      </c>
      <c r="B14" t="s">
        <v>282</v>
      </c>
      <c r="C14" t="s">
        <v>1050</v>
      </c>
      <c r="D14" t="s">
        <v>4159</v>
      </c>
      <c r="E14">
        <v>1119</v>
      </c>
      <c r="F14" t="s">
        <v>1051</v>
      </c>
      <c r="G14" s="112" t="s">
        <v>4159</v>
      </c>
      <c r="I14" t="s">
        <v>3539</v>
      </c>
      <c r="J14" t="s">
        <v>3747</v>
      </c>
      <c r="K14" t="s">
        <v>4000</v>
      </c>
      <c r="L14" t="s">
        <v>4000</v>
      </c>
      <c r="M14" t="s">
        <v>4000</v>
      </c>
      <c r="N14" t="s">
        <v>3498</v>
      </c>
      <c r="O14" s="18" t="s">
        <v>3660</v>
      </c>
      <c r="P14" t="s">
        <v>4000</v>
      </c>
      <c r="Q14" t="s">
        <v>4000</v>
      </c>
      <c r="R14" t="s">
        <v>4000</v>
      </c>
      <c r="S14" t="s">
        <v>4000</v>
      </c>
      <c r="T14" t="s">
        <v>3721</v>
      </c>
      <c r="U14" t="s">
        <v>4000</v>
      </c>
      <c r="V14" t="s">
        <v>3759</v>
      </c>
      <c r="W14" t="s">
        <v>4000</v>
      </c>
      <c r="X14" t="s">
        <v>4000</v>
      </c>
      <c r="Y14" t="s">
        <v>4000</v>
      </c>
      <c r="Z14" t="s">
        <v>4000</v>
      </c>
      <c r="AA14" t="s">
        <v>4000</v>
      </c>
      <c r="AB14" t="s">
        <v>4000</v>
      </c>
      <c r="AC14" t="s">
        <v>4000</v>
      </c>
      <c r="AD14" t="s">
        <v>4000</v>
      </c>
      <c r="AE14" t="s">
        <v>4000</v>
      </c>
      <c r="AF14" t="s">
        <v>3559</v>
      </c>
      <c r="AG14" t="s">
        <v>4000</v>
      </c>
      <c r="AH14" t="s">
        <v>4000</v>
      </c>
      <c r="AI14" t="s">
        <v>4000</v>
      </c>
      <c r="AJ14" t="s">
        <v>4000</v>
      </c>
      <c r="AK14" t="s">
        <v>4000</v>
      </c>
      <c r="AL14" t="s">
        <v>4000</v>
      </c>
      <c r="AM14" t="s">
        <v>3576</v>
      </c>
      <c r="AN14" t="s">
        <v>4000</v>
      </c>
      <c r="AO14" t="s">
        <v>4000</v>
      </c>
      <c r="AP14" t="s">
        <v>4000</v>
      </c>
      <c r="AQ14" t="s">
        <v>4000</v>
      </c>
      <c r="AR14" t="s">
        <v>3941</v>
      </c>
      <c r="AS14" t="s">
        <v>4000</v>
      </c>
      <c r="AT14" t="s">
        <v>4000</v>
      </c>
      <c r="AU14" t="s">
        <v>4000</v>
      </c>
      <c r="AV14" t="s">
        <v>3983</v>
      </c>
      <c r="AW14" t="s">
        <v>4000</v>
      </c>
      <c r="AX14" s="18" t="s">
        <v>3954</v>
      </c>
      <c r="AY14" t="s">
        <v>4000</v>
      </c>
      <c r="AZ14" t="s">
        <v>3644</v>
      </c>
      <c r="BA14" t="s">
        <v>4000</v>
      </c>
      <c r="BB14" t="s">
        <v>4000</v>
      </c>
      <c r="BC14" t="s">
        <v>3442</v>
      </c>
      <c r="BD14" t="s">
        <v>4000</v>
      </c>
      <c r="BE14" t="s">
        <v>4000</v>
      </c>
      <c r="BF14" t="s">
        <v>4000</v>
      </c>
      <c r="BG14" t="s">
        <v>4000</v>
      </c>
      <c r="BH14" t="s">
        <v>4000</v>
      </c>
      <c r="BI14" t="s">
        <v>4000</v>
      </c>
      <c r="BJ14" t="s">
        <v>4000</v>
      </c>
      <c r="BK14" t="s">
        <v>3905</v>
      </c>
      <c r="BL14" t="s">
        <v>4000</v>
      </c>
      <c r="BM14" t="s">
        <v>3774</v>
      </c>
      <c r="BN14" t="s">
        <v>4000</v>
      </c>
      <c r="BO14" t="s">
        <v>4000</v>
      </c>
      <c r="BP14" t="s">
        <v>4000</v>
      </c>
      <c r="BQ14" t="s">
        <v>3809</v>
      </c>
      <c r="BR14" t="s">
        <v>3602</v>
      </c>
      <c r="BS14" t="s">
        <v>4000</v>
      </c>
      <c r="BT14" t="s">
        <v>4000</v>
      </c>
      <c r="BU14" t="s">
        <v>4000</v>
      </c>
      <c r="BV14" t="s">
        <v>4000</v>
      </c>
      <c r="BW14" t="s">
        <v>3969</v>
      </c>
      <c r="BX14" t="s">
        <v>4000</v>
      </c>
      <c r="BY14" t="s">
        <v>4000</v>
      </c>
      <c r="BZ14" t="s">
        <v>4000</v>
      </c>
      <c r="CA14" t="s">
        <v>4000</v>
      </c>
      <c r="CB14" t="s">
        <v>3795</v>
      </c>
      <c r="CC14" t="s">
        <v>4000</v>
      </c>
      <c r="CD14" t="s">
        <v>4000</v>
      </c>
      <c r="CE14" t="s">
        <v>4000</v>
      </c>
      <c r="CF14" t="s">
        <v>4000</v>
      </c>
      <c r="CG14" t="s">
        <v>3822</v>
      </c>
      <c r="CH14" t="s">
        <v>3679</v>
      </c>
      <c r="CI14" t="s">
        <v>4000</v>
      </c>
      <c r="CJ14" t="s">
        <v>3917</v>
      </c>
      <c r="CK14" t="s">
        <v>3519</v>
      </c>
      <c r="CL14" t="s">
        <v>3876</v>
      </c>
      <c r="CM14" t="s">
        <v>4000</v>
      </c>
    </row>
    <row r="15" spans="1:91" ht="15" customHeight="1" x14ac:dyDescent="0.3">
      <c r="A15">
        <v>11</v>
      </c>
      <c r="B15" t="s">
        <v>280</v>
      </c>
      <c r="D15" t="s">
        <v>280</v>
      </c>
      <c r="E15">
        <v>1082</v>
      </c>
      <c r="F15" t="s">
        <v>1292</v>
      </c>
      <c r="G15" s="112" t="e">
        <v>#N/A</v>
      </c>
      <c r="I15" t="s">
        <v>3540</v>
      </c>
      <c r="J15" t="s">
        <v>3748</v>
      </c>
      <c r="K15" t="s">
        <v>4000</v>
      </c>
      <c r="L15" t="s">
        <v>4000</v>
      </c>
      <c r="M15" t="s">
        <v>4000</v>
      </c>
      <c r="N15" t="s">
        <v>3499</v>
      </c>
      <c r="O15" s="18" t="s">
        <v>3661</v>
      </c>
      <c r="P15" t="s">
        <v>4000</v>
      </c>
      <c r="Q15" t="s">
        <v>4000</v>
      </c>
      <c r="R15" t="s">
        <v>4000</v>
      </c>
      <c r="S15" t="s">
        <v>4000</v>
      </c>
      <c r="T15" t="s">
        <v>3722</v>
      </c>
      <c r="U15" t="s">
        <v>4000</v>
      </c>
      <c r="V15" t="s">
        <v>3760</v>
      </c>
      <c r="W15" t="s">
        <v>4000</v>
      </c>
      <c r="X15" t="s">
        <v>4000</v>
      </c>
      <c r="Y15" t="s">
        <v>4000</v>
      </c>
      <c r="Z15" t="s">
        <v>4000</v>
      </c>
      <c r="AA15" t="s">
        <v>4000</v>
      </c>
      <c r="AB15" t="s">
        <v>4000</v>
      </c>
      <c r="AC15" t="s">
        <v>4000</v>
      </c>
      <c r="AD15" t="s">
        <v>4000</v>
      </c>
      <c r="AE15" t="s">
        <v>4000</v>
      </c>
      <c r="AF15" t="s">
        <v>4000</v>
      </c>
      <c r="AG15" t="s">
        <v>4000</v>
      </c>
      <c r="AH15" t="s">
        <v>4000</v>
      </c>
      <c r="AI15" t="s">
        <v>4000</v>
      </c>
      <c r="AJ15" t="s">
        <v>4000</v>
      </c>
      <c r="AK15" t="s">
        <v>4000</v>
      </c>
      <c r="AL15" t="s">
        <v>4000</v>
      </c>
      <c r="AM15" t="s">
        <v>4000</v>
      </c>
      <c r="AN15" t="s">
        <v>4000</v>
      </c>
      <c r="AO15" t="s">
        <v>4000</v>
      </c>
      <c r="AP15" t="s">
        <v>4000</v>
      </c>
      <c r="AQ15" t="s">
        <v>4000</v>
      </c>
      <c r="AR15" t="s">
        <v>3942</v>
      </c>
      <c r="AS15" t="s">
        <v>4000</v>
      </c>
      <c r="AT15" t="s">
        <v>4000</v>
      </c>
      <c r="AU15" t="s">
        <v>4000</v>
      </c>
      <c r="AV15" t="s">
        <v>3984</v>
      </c>
      <c r="AW15" t="s">
        <v>4000</v>
      </c>
      <c r="AX15" s="18" t="s">
        <v>3955</v>
      </c>
      <c r="AY15" t="s">
        <v>4000</v>
      </c>
      <c r="AZ15" t="s">
        <v>3645</v>
      </c>
      <c r="BA15" t="s">
        <v>4000</v>
      </c>
      <c r="BB15" t="s">
        <v>4000</v>
      </c>
      <c r="BC15" t="s">
        <v>3443</v>
      </c>
      <c r="BD15" t="s">
        <v>4000</v>
      </c>
      <c r="BE15" t="s">
        <v>4000</v>
      </c>
      <c r="BF15" t="s">
        <v>4000</v>
      </c>
      <c r="BG15" t="s">
        <v>4000</v>
      </c>
      <c r="BH15" t="s">
        <v>4000</v>
      </c>
      <c r="BI15" t="s">
        <v>4000</v>
      </c>
      <c r="BJ15" t="s">
        <v>4000</v>
      </c>
      <c r="BK15" t="s">
        <v>3906</v>
      </c>
      <c r="BL15" t="s">
        <v>4000</v>
      </c>
      <c r="BM15" t="s">
        <v>3775</v>
      </c>
      <c r="BN15" t="s">
        <v>4000</v>
      </c>
      <c r="BO15" t="s">
        <v>4000</v>
      </c>
      <c r="BP15" t="s">
        <v>4000</v>
      </c>
      <c r="BQ15" t="s">
        <v>3810</v>
      </c>
      <c r="BR15" t="s">
        <v>3603</v>
      </c>
      <c r="BS15" t="s">
        <v>4000</v>
      </c>
      <c r="BT15" t="s">
        <v>4000</v>
      </c>
      <c r="BU15" t="s">
        <v>4000</v>
      </c>
      <c r="BV15" t="s">
        <v>4000</v>
      </c>
      <c r="BW15" t="s">
        <v>3970</v>
      </c>
      <c r="BX15" t="s">
        <v>4000</v>
      </c>
      <c r="BY15" t="s">
        <v>4000</v>
      </c>
      <c r="BZ15" t="s">
        <v>4000</v>
      </c>
      <c r="CA15" t="s">
        <v>4000</v>
      </c>
      <c r="CB15" t="s">
        <v>3796</v>
      </c>
      <c r="CC15" t="s">
        <v>4000</v>
      </c>
      <c r="CD15" t="s">
        <v>4000</v>
      </c>
      <c r="CE15" t="s">
        <v>4000</v>
      </c>
      <c r="CF15" t="s">
        <v>4000</v>
      </c>
      <c r="CG15" t="s">
        <v>3823</v>
      </c>
      <c r="CH15" t="s">
        <v>3680</v>
      </c>
      <c r="CI15" t="s">
        <v>4000</v>
      </c>
      <c r="CJ15" t="s">
        <v>3918</v>
      </c>
      <c r="CK15" t="s">
        <v>3520</v>
      </c>
      <c r="CL15" t="s">
        <v>3877</v>
      </c>
      <c r="CM15" t="s">
        <v>4000</v>
      </c>
    </row>
    <row r="16" spans="1:91" ht="15" customHeight="1" x14ac:dyDescent="0.3">
      <c r="A16">
        <v>12</v>
      </c>
      <c r="B16" t="s">
        <v>187</v>
      </c>
      <c r="C16" t="s">
        <v>1054</v>
      </c>
      <c r="D16" t="s">
        <v>4173</v>
      </c>
      <c r="E16">
        <v>1103</v>
      </c>
      <c r="F16" t="s">
        <v>1055</v>
      </c>
      <c r="G16" s="112" t="s">
        <v>4173</v>
      </c>
      <c r="I16" t="s">
        <v>3541</v>
      </c>
      <c r="J16" t="s">
        <v>3749</v>
      </c>
      <c r="K16" t="s">
        <v>4000</v>
      </c>
      <c r="L16" t="s">
        <v>4000</v>
      </c>
      <c r="M16" t="s">
        <v>4000</v>
      </c>
      <c r="N16" t="s">
        <v>3500</v>
      </c>
      <c r="O16" s="18" t="s">
        <v>3662</v>
      </c>
      <c r="P16" t="s">
        <v>4000</v>
      </c>
      <c r="Q16" t="s">
        <v>4000</v>
      </c>
      <c r="R16" t="s">
        <v>4000</v>
      </c>
      <c r="S16" t="s">
        <v>4000</v>
      </c>
      <c r="T16" t="s">
        <v>3723</v>
      </c>
      <c r="U16" t="s">
        <v>4000</v>
      </c>
      <c r="V16" t="s">
        <v>3761</v>
      </c>
      <c r="W16" t="s">
        <v>4000</v>
      </c>
      <c r="X16" t="s">
        <v>4000</v>
      </c>
      <c r="Y16" t="s">
        <v>4000</v>
      </c>
      <c r="Z16" t="s">
        <v>4000</v>
      </c>
      <c r="AA16" t="s">
        <v>4000</v>
      </c>
      <c r="AB16" t="s">
        <v>4000</v>
      </c>
      <c r="AC16" t="s">
        <v>4000</v>
      </c>
      <c r="AD16" t="s">
        <v>4000</v>
      </c>
      <c r="AE16" t="s">
        <v>4000</v>
      </c>
      <c r="AF16" t="s">
        <v>4000</v>
      </c>
      <c r="AG16" t="s">
        <v>4000</v>
      </c>
      <c r="AH16" t="s">
        <v>4000</v>
      </c>
      <c r="AI16" t="s">
        <v>4000</v>
      </c>
      <c r="AJ16" t="s">
        <v>4000</v>
      </c>
      <c r="AK16" t="s">
        <v>4000</v>
      </c>
      <c r="AL16" t="s">
        <v>4000</v>
      </c>
      <c r="AM16" t="s">
        <v>4000</v>
      </c>
      <c r="AN16" t="s">
        <v>4000</v>
      </c>
      <c r="AO16" t="s">
        <v>4000</v>
      </c>
      <c r="AP16" t="s">
        <v>4000</v>
      </c>
      <c r="AQ16" t="s">
        <v>4000</v>
      </c>
      <c r="AR16" t="s">
        <v>3943</v>
      </c>
      <c r="AS16" t="s">
        <v>4000</v>
      </c>
      <c r="AT16" t="s">
        <v>4000</v>
      </c>
      <c r="AU16" t="s">
        <v>4000</v>
      </c>
      <c r="AV16" t="s">
        <v>3985</v>
      </c>
      <c r="AW16" t="s">
        <v>4000</v>
      </c>
      <c r="AX16" s="18" t="s">
        <v>3956</v>
      </c>
      <c r="AY16" t="s">
        <v>4000</v>
      </c>
      <c r="AZ16" t="s">
        <v>3646</v>
      </c>
      <c r="BA16" t="s">
        <v>4000</v>
      </c>
      <c r="BB16" t="s">
        <v>4000</v>
      </c>
      <c r="BC16" t="s">
        <v>3444</v>
      </c>
      <c r="BD16" t="s">
        <v>4000</v>
      </c>
      <c r="BE16" t="s">
        <v>4000</v>
      </c>
      <c r="BF16" t="s">
        <v>4000</v>
      </c>
      <c r="BG16" t="s">
        <v>4000</v>
      </c>
      <c r="BH16" t="s">
        <v>4000</v>
      </c>
      <c r="BI16" t="s">
        <v>4000</v>
      </c>
      <c r="BJ16" t="s">
        <v>4000</v>
      </c>
      <c r="BK16" t="s">
        <v>3907</v>
      </c>
      <c r="BL16" t="s">
        <v>4000</v>
      </c>
      <c r="BM16" t="s">
        <v>3776</v>
      </c>
      <c r="BN16" t="s">
        <v>4000</v>
      </c>
      <c r="BO16" t="s">
        <v>4000</v>
      </c>
      <c r="BP16" t="s">
        <v>4000</v>
      </c>
      <c r="BQ16" t="s">
        <v>3811</v>
      </c>
      <c r="BR16" t="s">
        <v>3604</v>
      </c>
      <c r="BS16" t="s">
        <v>4000</v>
      </c>
      <c r="BT16" t="s">
        <v>4000</v>
      </c>
      <c r="BU16" t="s">
        <v>4000</v>
      </c>
      <c r="BV16" t="s">
        <v>4000</v>
      </c>
      <c r="BW16" t="s">
        <v>4000</v>
      </c>
      <c r="BX16" t="s">
        <v>4000</v>
      </c>
      <c r="BY16" t="s">
        <v>4000</v>
      </c>
      <c r="BZ16" t="s">
        <v>4000</v>
      </c>
      <c r="CA16" t="s">
        <v>4000</v>
      </c>
      <c r="CB16" t="s">
        <v>3797</v>
      </c>
      <c r="CC16" t="s">
        <v>4000</v>
      </c>
      <c r="CD16" t="s">
        <v>4000</v>
      </c>
      <c r="CE16" t="s">
        <v>4000</v>
      </c>
      <c r="CF16" t="s">
        <v>4000</v>
      </c>
      <c r="CG16" t="s">
        <v>3824</v>
      </c>
      <c r="CH16" t="s">
        <v>3681</v>
      </c>
      <c r="CI16" t="s">
        <v>4000</v>
      </c>
      <c r="CJ16" t="s">
        <v>3919</v>
      </c>
      <c r="CK16" t="s">
        <v>3521</v>
      </c>
      <c r="CL16" t="s">
        <v>3878</v>
      </c>
      <c r="CM16" t="s">
        <v>4000</v>
      </c>
    </row>
    <row r="17" spans="1:91" ht="15" customHeight="1" x14ac:dyDescent="0.3">
      <c r="A17">
        <v>13</v>
      </c>
      <c r="B17" t="s">
        <v>192</v>
      </c>
      <c r="C17" t="s">
        <v>1218</v>
      </c>
      <c r="D17" t="s">
        <v>4178</v>
      </c>
      <c r="E17">
        <v>1114</v>
      </c>
      <c r="F17" t="s">
        <v>1219</v>
      </c>
      <c r="G17" s="112" t="s">
        <v>4178</v>
      </c>
      <c r="I17" t="s">
        <v>4000</v>
      </c>
      <c r="J17" t="s">
        <v>4000</v>
      </c>
      <c r="K17" t="s">
        <v>4000</v>
      </c>
      <c r="L17" t="s">
        <v>4000</v>
      </c>
      <c r="M17" t="s">
        <v>4000</v>
      </c>
      <c r="N17" t="s">
        <v>3501</v>
      </c>
      <c r="O17" s="18" t="s">
        <v>3663</v>
      </c>
      <c r="P17" t="s">
        <v>4000</v>
      </c>
      <c r="Q17" t="s">
        <v>4000</v>
      </c>
      <c r="R17" t="s">
        <v>4000</v>
      </c>
      <c r="S17" t="s">
        <v>4000</v>
      </c>
      <c r="T17" t="s">
        <v>3724</v>
      </c>
      <c r="U17" t="s">
        <v>4000</v>
      </c>
      <c r="V17" t="s">
        <v>3762</v>
      </c>
      <c r="W17" t="s">
        <v>4000</v>
      </c>
      <c r="X17" t="s">
        <v>4000</v>
      </c>
      <c r="Y17" t="s">
        <v>4000</v>
      </c>
      <c r="Z17" t="s">
        <v>4000</v>
      </c>
      <c r="AA17" t="s">
        <v>4000</v>
      </c>
      <c r="AB17" t="s">
        <v>4000</v>
      </c>
      <c r="AC17" t="s">
        <v>4000</v>
      </c>
      <c r="AD17" t="s">
        <v>4000</v>
      </c>
      <c r="AE17" t="s">
        <v>4000</v>
      </c>
      <c r="AF17" t="s">
        <v>4000</v>
      </c>
      <c r="AG17" t="s">
        <v>4000</v>
      </c>
      <c r="AH17" t="s">
        <v>4000</v>
      </c>
      <c r="AI17" t="s">
        <v>4000</v>
      </c>
      <c r="AJ17" t="s">
        <v>4000</v>
      </c>
      <c r="AK17" t="s">
        <v>4000</v>
      </c>
      <c r="AL17" t="s">
        <v>4000</v>
      </c>
      <c r="AM17" t="s">
        <v>4000</v>
      </c>
      <c r="AN17" t="s">
        <v>4000</v>
      </c>
      <c r="AO17" t="s">
        <v>4000</v>
      </c>
      <c r="AP17" t="s">
        <v>4000</v>
      </c>
      <c r="AQ17" t="s">
        <v>4000</v>
      </c>
      <c r="AR17" t="s">
        <v>3944</v>
      </c>
      <c r="AS17" t="s">
        <v>4000</v>
      </c>
      <c r="AT17" t="s">
        <v>4000</v>
      </c>
      <c r="AU17" t="s">
        <v>4000</v>
      </c>
      <c r="AV17" t="s">
        <v>3986</v>
      </c>
      <c r="AW17" t="s">
        <v>4000</v>
      </c>
      <c r="AX17" s="18" t="s">
        <v>3957</v>
      </c>
      <c r="AY17" t="s">
        <v>4000</v>
      </c>
      <c r="AZ17" t="s">
        <v>3647</v>
      </c>
      <c r="BA17" t="s">
        <v>4000</v>
      </c>
      <c r="BB17" t="s">
        <v>4000</v>
      </c>
      <c r="BC17" t="s">
        <v>3445</v>
      </c>
      <c r="BD17" t="s">
        <v>4000</v>
      </c>
      <c r="BE17" t="s">
        <v>4000</v>
      </c>
      <c r="BF17" t="s">
        <v>4000</v>
      </c>
      <c r="BG17" t="s">
        <v>4000</v>
      </c>
      <c r="BH17" t="s">
        <v>4000</v>
      </c>
      <c r="BI17" t="s">
        <v>4000</v>
      </c>
      <c r="BJ17" t="s">
        <v>4000</v>
      </c>
      <c r="BK17" t="s">
        <v>4000</v>
      </c>
      <c r="BL17" t="s">
        <v>4000</v>
      </c>
      <c r="BM17" t="s">
        <v>4000</v>
      </c>
      <c r="BN17" t="s">
        <v>4000</v>
      </c>
      <c r="BO17" t="s">
        <v>4000</v>
      </c>
      <c r="BP17" t="s">
        <v>4000</v>
      </c>
      <c r="BQ17" t="s">
        <v>3812</v>
      </c>
      <c r="BR17" t="s">
        <v>3605</v>
      </c>
      <c r="BS17" t="s">
        <v>4000</v>
      </c>
      <c r="BT17" t="s">
        <v>4000</v>
      </c>
      <c r="BU17" t="s">
        <v>4000</v>
      </c>
      <c r="BV17" t="s">
        <v>4000</v>
      </c>
      <c r="BW17" t="s">
        <v>4000</v>
      </c>
      <c r="BX17" t="s">
        <v>4000</v>
      </c>
      <c r="BY17" t="s">
        <v>4000</v>
      </c>
      <c r="BZ17" t="s">
        <v>4000</v>
      </c>
      <c r="CA17" t="s">
        <v>4000</v>
      </c>
      <c r="CB17" t="s">
        <v>3798</v>
      </c>
      <c r="CC17" t="s">
        <v>4000</v>
      </c>
      <c r="CD17" t="s">
        <v>4000</v>
      </c>
      <c r="CE17" t="s">
        <v>4000</v>
      </c>
      <c r="CF17" t="s">
        <v>4000</v>
      </c>
      <c r="CG17" t="s">
        <v>4000</v>
      </c>
      <c r="CH17" t="s">
        <v>3682</v>
      </c>
      <c r="CI17" t="s">
        <v>4000</v>
      </c>
      <c r="CJ17" t="s">
        <v>4000</v>
      </c>
      <c r="CK17" t="s">
        <v>4000</v>
      </c>
      <c r="CL17" t="s">
        <v>3879</v>
      </c>
      <c r="CM17" t="s">
        <v>4000</v>
      </c>
    </row>
    <row r="18" spans="1:91" ht="15" customHeight="1" x14ac:dyDescent="0.3">
      <c r="A18">
        <v>14</v>
      </c>
      <c r="B18" t="s">
        <v>190</v>
      </c>
      <c r="D18" t="s">
        <v>4176</v>
      </c>
      <c r="E18">
        <v>1115</v>
      </c>
      <c r="F18" t="s">
        <v>1015</v>
      </c>
      <c r="G18" s="112" t="s">
        <v>4176</v>
      </c>
      <c r="I18" t="s">
        <v>4000</v>
      </c>
      <c r="J18" t="s">
        <v>4000</v>
      </c>
      <c r="K18" t="s">
        <v>4000</v>
      </c>
      <c r="L18" t="s">
        <v>4000</v>
      </c>
      <c r="M18" t="s">
        <v>4000</v>
      </c>
      <c r="N18" t="s">
        <v>3502</v>
      </c>
      <c r="O18" s="18" t="s">
        <v>3664</v>
      </c>
      <c r="P18" t="s">
        <v>4000</v>
      </c>
      <c r="Q18" t="s">
        <v>4000</v>
      </c>
      <c r="R18" t="s">
        <v>4000</v>
      </c>
      <c r="S18" t="s">
        <v>4000</v>
      </c>
      <c r="T18" t="s">
        <v>3725</v>
      </c>
      <c r="U18" t="s">
        <v>4000</v>
      </c>
      <c r="V18" t="s">
        <v>4000</v>
      </c>
      <c r="W18" t="s">
        <v>4000</v>
      </c>
      <c r="X18" t="s">
        <v>4000</v>
      </c>
      <c r="Y18" t="s">
        <v>4000</v>
      </c>
      <c r="Z18" t="s">
        <v>4000</v>
      </c>
      <c r="AA18" t="s">
        <v>4000</v>
      </c>
      <c r="AB18" t="s">
        <v>4000</v>
      </c>
      <c r="AC18" t="s">
        <v>4000</v>
      </c>
      <c r="AD18" t="s">
        <v>4000</v>
      </c>
      <c r="AE18" t="s">
        <v>4000</v>
      </c>
      <c r="AF18" t="s">
        <v>4000</v>
      </c>
      <c r="AG18" t="s">
        <v>4000</v>
      </c>
      <c r="AH18" t="s">
        <v>4000</v>
      </c>
      <c r="AI18" t="s">
        <v>4000</v>
      </c>
      <c r="AJ18" t="s">
        <v>4000</v>
      </c>
      <c r="AK18" t="s">
        <v>4000</v>
      </c>
      <c r="AL18" t="s">
        <v>4000</v>
      </c>
      <c r="AM18" t="s">
        <v>4000</v>
      </c>
      <c r="AN18" t="s">
        <v>4000</v>
      </c>
      <c r="AO18" t="s">
        <v>4000</v>
      </c>
      <c r="AP18" t="s">
        <v>4000</v>
      </c>
      <c r="AQ18" t="s">
        <v>4000</v>
      </c>
      <c r="AR18" t="s">
        <v>4000</v>
      </c>
      <c r="AS18" t="s">
        <v>4000</v>
      </c>
      <c r="AT18" t="s">
        <v>4000</v>
      </c>
      <c r="AU18" t="s">
        <v>4000</v>
      </c>
      <c r="AV18" t="s">
        <v>3987</v>
      </c>
      <c r="AW18" t="s">
        <v>4000</v>
      </c>
      <c r="AX18" s="18" t="s">
        <v>3958</v>
      </c>
      <c r="AY18" t="s">
        <v>4000</v>
      </c>
      <c r="AZ18" t="s">
        <v>3648</v>
      </c>
      <c r="BA18" t="s">
        <v>4000</v>
      </c>
      <c r="BB18" t="s">
        <v>4000</v>
      </c>
      <c r="BC18" t="s">
        <v>3446</v>
      </c>
      <c r="BD18" t="s">
        <v>4000</v>
      </c>
      <c r="BE18" t="s">
        <v>4000</v>
      </c>
      <c r="BF18" t="s">
        <v>4000</v>
      </c>
      <c r="BG18" t="s">
        <v>4000</v>
      </c>
      <c r="BH18" t="s">
        <v>4000</v>
      </c>
      <c r="BI18" t="s">
        <v>4000</v>
      </c>
      <c r="BJ18" t="s">
        <v>4000</v>
      </c>
      <c r="BK18" t="s">
        <v>4000</v>
      </c>
      <c r="BL18" t="s">
        <v>4000</v>
      </c>
      <c r="BM18" t="s">
        <v>4000</v>
      </c>
      <c r="BN18" t="s">
        <v>4000</v>
      </c>
      <c r="BO18" t="s">
        <v>4000</v>
      </c>
      <c r="BP18" t="s">
        <v>4000</v>
      </c>
      <c r="BQ18" t="s">
        <v>4000</v>
      </c>
      <c r="BR18" t="s">
        <v>3606</v>
      </c>
      <c r="BS18" t="s">
        <v>4000</v>
      </c>
      <c r="BT18" t="s">
        <v>4000</v>
      </c>
      <c r="BU18" t="s">
        <v>4000</v>
      </c>
      <c r="BV18" t="s">
        <v>4000</v>
      </c>
      <c r="BW18" t="s">
        <v>4000</v>
      </c>
      <c r="BX18" t="s">
        <v>4000</v>
      </c>
      <c r="BY18" t="s">
        <v>4000</v>
      </c>
      <c r="BZ18" t="s">
        <v>4000</v>
      </c>
      <c r="CA18" t="s">
        <v>4000</v>
      </c>
      <c r="CB18" t="s">
        <v>3799</v>
      </c>
      <c r="CC18" t="s">
        <v>4000</v>
      </c>
      <c r="CD18" t="s">
        <v>4000</v>
      </c>
      <c r="CE18" t="s">
        <v>4000</v>
      </c>
      <c r="CF18" t="s">
        <v>4000</v>
      </c>
      <c r="CG18" t="s">
        <v>4000</v>
      </c>
      <c r="CH18" t="s">
        <v>3683</v>
      </c>
      <c r="CI18" t="s">
        <v>4000</v>
      </c>
      <c r="CJ18" t="s">
        <v>4000</v>
      </c>
      <c r="CK18" t="s">
        <v>4000</v>
      </c>
      <c r="CL18" t="s">
        <v>3880</v>
      </c>
      <c r="CM18" t="s">
        <v>4000</v>
      </c>
    </row>
    <row r="19" spans="1:91" ht="15" customHeight="1" x14ac:dyDescent="0.3">
      <c r="A19">
        <v>15</v>
      </c>
      <c r="B19" t="s">
        <v>188</v>
      </c>
      <c r="C19" t="s">
        <v>1235</v>
      </c>
      <c r="D19" t="s">
        <v>4174</v>
      </c>
      <c r="E19">
        <v>1092</v>
      </c>
      <c r="F19" t="s">
        <v>1236</v>
      </c>
      <c r="G19" s="112" t="s">
        <v>4174</v>
      </c>
      <c r="I19" t="s">
        <v>4000</v>
      </c>
      <c r="J19" t="s">
        <v>4000</v>
      </c>
      <c r="K19" t="s">
        <v>4000</v>
      </c>
      <c r="L19" t="s">
        <v>4000</v>
      </c>
      <c r="M19" t="s">
        <v>4000</v>
      </c>
      <c r="N19" t="s">
        <v>3503</v>
      </c>
      <c r="O19" s="18" t="s">
        <v>3665</v>
      </c>
      <c r="P19" t="s">
        <v>4000</v>
      </c>
      <c r="Q19" t="s">
        <v>4000</v>
      </c>
      <c r="R19" t="s">
        <v>4000</v>
      </c>
      <c r="S19" t="s">
        <v>4000</v>
      </c>
      <c r="T19" t="s">
        <v>3726</v>
      </c>
      <c r="U19" t="s">
        <v>4000</v>
      </c>
      <c r="V19" t="s">
        <v>4000</v>
      </c>
      <c r="W19" t="s">
        <v>4000</v>
      </c>
      <c r="X19" t="s">
        <v>4000</v>
      </c>
      <c r="Y19" t="s">
        <v>4000</v>
      </c>
      <c r="Z19" t="s">
        <v>4000</v>
      </c>
      <c r="AA19" t="s">
        <v>4000</v>
      </c>
      <c r="AB19" t="s">
        <v>4000</v>
      </c>
      <c r="AC19" t="s">
        <v>4000</v>
      </c>
      <c r="AD19" t="s">
        <v>4000</v>
      </c>
      <c r="AE19" t="s">
        <v>4000</v>
      </c>
      <c r="AF19" t="s">
        <v>4000</v>
      </c>
      <c r="AG19" t="s">
        <v>4000</v>
      </c>
      <c r="AH19" t="s">
        <v>4000</v>
      </c>
      <c r="AI19" t="s">
        <v>4000</v>
      </c>
      <c r="AJ19" t="s">
        <v>4000</v>
      </c>
      <c r="AK19" t="s">
        <v>4000</v>
      </c>
      <c r="AL19" t="s">
        <v>4000</v>
      </c>
      <c r="AM19" t="s">
        <v>4000</v>
      </c>
      <c r="AN19" t="s">
        <v>4000</v>
      </c>
      <c r="AO19" t="s">
        <v>4000</v>
      </c>
      <c r="AP19" t="s">
        <v>4000</v>
      </c>
      <c r="AQ19" t="s">
        <v>4000</v>
      </c>
      <c r="AR19" t="s">
        <v>4000</v>
      </c>
      <c r="AS19" t="s">
        <v>4000</v>
      </c>
      <c r="AT19" t="s">
        <v>4000</v>
      </c>
      <c r="AU19" t="s">
        <v>4000</v>
      </c>
      <c r="AV19" t="s">
        <v>3988</v>
      </c>
      <c r="AW19" t="s">
        <v>4000</v>
      </c>
      <c r="AX19" s="18" t="s">
        <v>3959</v>
      </c>
      <c r="AY19" t="s">
        <v>4000</v>
      </c>
      <c r="AZ19" t="s">
        <v>4000</v>
      </c>
      <c r="BA19" t="s">
        <v>4000</v>
      </c>
      <c r="BB19" t="s">
        <v>4000</v>
      </c>
      <c r="BC19" t="s">
        <v>3447</v>
      </c>
      <c r="BD19" t="s">
        <v>4000</v>
      </c>
      <c r="BE19" t="s">
        <v>4000</v>
      </c>
      <c r="BF19" t="s">
        <v>4000</v>
      </c>
      <c r="BG19" t="s">
        <v>4000</v>
      </c>
      <c r="BH19" t="s">
        <v>4000</v>
      </c>
      <c r="BI19" t="s">
        <v>4000</v>
      </c>
      <c r="BJ19" t="s">
        <v>4000</v>
      </c>
      <c r="BK19" t="s">
        <v>4000</v>
      </c>
      <c r="BL19" t="s">
        <v>4000</v>
      </c>
      <c r="BM19" t="s">
        <v>4000</v>
      </c>
      <c r="BN19" t="s">
        <v>4000</v>
      </c>
      <c r="BO19" t="s">
        <v>4000</v>
      </c>
      <c r="BP19" t="s">
        <v>4000</v>
      </c>
      <c r="BQ19" t="s">
        <v>4000</v>
      </c>
      <c r="BR19" t="s">
        <v>3607</v>
      </c>
      <c r="BS19" t="s">
        <v>4000</v>
      </c>
      <c r="BT19" t="s">
        <v>4000</v>
      </c>
      <c r="BU19" t="s">
        <v>4000</v>
      </c>
      <c r="BV19" t="s">
        <v>4000</v>
      </c>
      <c r="BW19" t="s">
        <v>4000</v>
      </c>
      <c r="BX19" t="s">
        <v>4000</v>
      </c>
      <c r="BY19" t="s">
        <v>4000</v>
      </c>
      <c r="BZ19" t="s">
        <v>4000</v>
      </c>
      <c r="CA19" t="s">
        <v>4000</v>
      </c>
      <c r="CB19" t="s">
        <v>4000</v>
      </c>
      <c r="CC19" t="s">
        <v>4000</v>
      </c>
      <c r="CD19" t="s">
        <v>4000</v>
      </c>
      <c r="CE19" t="s">
        <v>4000</v>
      </c>
      <c r="CF19" t="s">
        <v>4000</v>
      </c>
      <c r="CG19" t="s">
        <v>4000</v>
      </c>
      <c r="CH19" t="s">
        <v>3684</v>
      </c>
      <c r="CI19" t="s">
        <v>4000</v>
      </c>
      <c r="CJ19" t="s">
        <v>4000</v>
      </c>
      <c r="CK19" t="s">
        <v>4000</v>
      </c>
      <c r="CL19" t="s">
        <v>3881</v>
      </c>
      <c r="CM19" t="s">
        <v>4000</v>
      </c>
    </row>
    <row r="20" spans="1:91" ht="15" customHeight="1" x14ac:dyDescent="0.3">
      <c r="A20">
        <v>16</v>
      </c>
      <c r="B20" t="s">
        <v>195</v>
      </c>
      <c r="D20" t="s">
        <v>4181</v>
      </c>
      <c r="E20">
        <v>1121</v>
      </c>
      <c r="F20" t="s">
        <v>1220</v>
      </c>
      <c r="G20" s="112" t="s">
        <v>4181</v>
      </c>
      <c r="I20" t="s">
        <v>4000</v>
      </c>
      <c r="J20" t="s">
        <v>4000</v>
      </c>
      <c r="K20" t="s">
        <v>4000</v>
      </c>
      <c r="L20" t="s">
        <v>4000</v>
      </c>
      <c r="M20" t="s">
        <v>4000</v>
      </c>
      <c r="N20" t="s">
        <v>4000</v>
      </c>
      <c r="O20" s="18" t="s">
        <v>3666</v>
      </c>
      <c r="P20" t="s">
        <v>4000</v>
      </c>
      <c r="Q20" t="s">
        <v>4000</v>
      </c>
      <c r="R20" t="s">
        <v>4000</v>
      </c>
      <c r="S20" t="s">
        <v>4000</v>
      </c>
      <c r="T20" t="s">
        <v>4000</v>
      </c>
      <c r="U20" t="s">
        <v>4000</v>
      </c>
      <c r="V20" t="s">
        <v>4000</v>
      </c>
      <c r="W20" t="s">
        <v>4000</v>
      </c>
      <c r="X20" t="s">
        <v>4000</v>
      </c>
      <c r="Y20" t="s">
        <v>4000</v>
      </c>
      <c r="Z20" t="s">
        <v>4000</v>
      </c>
      <c r="AA20" t="s">
        <v>4000</v>
      </c>
      <c r="AB20" t="s">
        <v>4000</v>
      </c>
      <c r="AC20" t="s">
        <v>4000</v>
      </c>
      <c r="AD20" t="s">
        <v>4000</v>
      </c>
      <c r="AE20" t="s">
        <v>4000</v>
      </c>
      <c r="AF20" t="s">
        <v>4000</v>
      </c>
      <c r="AG20" t="s">
        <v>4000</v>
      </c>
      <c r="AH20" t="s">
        <v>4000</v>
      </c>
      <c r="AI20" t="s">
        <v>4000</v>
      </c>
      <c r="AJ20" t="s">
        <v>4000</v>
      </c>
      <c r="AK20" t="s">
        <v>4000</v>
      </c>
      <c r="AL20" t="s">
        <v>4000</v>
      </c>
      <c r="AM20" t="s">
        <v>4000</v>
      </c>
      <c r="AN20" t="s">
        <v>4000</v>
      </c>
      <c r="AO20" t="s">
        <v>4000</v>
      </c>
      <c r="AP20" t="s">
        <v>4000</v>
      </c>
      <c r="AQ20" t="s">
        <v>4000</v>
      </c>
      <c r="AR20" t="s">
        <v>4000</v>
      </c>
      <c r="AS20" t="s">
        <v>4000</v>
      </c>
      <c r="AT20" t="s">
        <v>4000</v>
      </c>
      <c r="AU20" t="s">
        <v>4000</v>
      </c>
      <c r="AV20" t="s">
        <v>3989</v>
      </c>
      <c r="AW20" t="s">
        <v>4000</v>
      </c>
      <c r="AX20" s="18"/>
      <c r="AY20" t="s">
        <v>4000</v>
      </c>
      <c r="AZ20" t="s">
        <v>4000</v>
      </c>
      <c r="BA20" t="s">
        <v>4000</v>
      </c>
      <c r="BB20" t="s">
        <v>4000</v>
      </c>
      <c r="BC20" t="s">
        <v>3448</v>
      </c>
      <c r="BD20" t="s">
        <v>4000</v>
      </c>
      <c r="BE20" t="s">
        <v>4000</v>
      </c>
      <c r="BF20" t="s">
        <v>4000</v>
      </c>
      <c r="BG20" t="s">
        <v>4000</v>
      </c>
      <c r="BH20" t="s">
        <v>4000</v>
      </c>
      <c r="BI20" t="s">
        <v>4000</v>
      </c>
      <c r="BJ20" t="s">
        <v>4000</v>
      </c>
      <c r="BK20" t="s">
        <v>4000</v>
      </c>
      <c r="BL20" t="s">
        <v>4000</v>
      </c>
      <c r="BM20" t="s">
        <v>4000</v>
      </c>
      <c r="BN20" t="s">
        <v>4000</v>
      </c>
      <c r="BO20" t="s">
        <v>4000</v>
      </c>
      <c r="BP20" t="s">
        <v>4000</v>
      </c>
      <c r="BQ20" t="s">
        <v>4000</v>
      </c>
      <c r="BR20" t="s">
        <v>4000</v>
      </c>
      <c r="BS20" t="s">
        <v>4000</v>
      </c>
      <c r="BT20" t="s">
        <v>4000</v>
      </c>
      <c r="BU20" t="s">
        <v>4000</v>
      </c>
      <c r="BV20" t="s">
        <v>4000</v>
      </c>
      <c r="BW20" t="s">
        <v>4000</v>
      </c>
      <c r="BX20" t="s">
        <v>4000</v>
      </c>
      <c r="BY20" t="s">
        <v>4000</v>
      </c>
      <c r="BZ20" t="s">
        <v>4000</v>
      </c>
      <c r="CA20" t="s">
        <v>4000</v>
      </c>
      <c r="CB20" t="s">
        <v>4000</v>
      </c>
      <c r="CC20" t="s">
        <v>4000</v>
      </c>
      <c r="CD20" t="s">
        <v>4000</v>
      </c>
      <c r="CE20" t="s">
        <v>4000</v>
      </c>
      <c r="CF20" t="s">
        <v>4000</v>
      </c>
      <c r="CG20" t="s">
        <v>4000</v>
      </c>
      <c r="CH20" t="s">
        <v>3685</v>
      </c>
      <c r="CI20" t="s">
        <v>4000</v>
      </c>
      <c r="CJ20" t="s">
        <v>4000</v>
      </c>
      <c r="CK20" t="s">
        <v>4000</v>
      </c>
      <c r="CL20" t="s">
        <v>3882</v>
      </c>
      <c r="CM20" t="s">
        <v>4000</v>
      </c>
    </row>
    <row r="21" spans="1:91" ht="15" customHeight="1" x14ac:dyDescent="0.3">
      <c r="A21">
        <v>17</v>
      </c>
      <c r="B21" t="s">
        <v>186</v>
      </c>
      <c r="C21" t="s">
        <v>727</v>
      </c>
      <c r="D21" t="s">
        <v>4172</v>
      </c>
      <c r="E21">
        <v>1064</v>
      </c>
      <c r="F21" t="s">
        <v>728</v>
      </c>
      <c r="G21" s="112" t="s">
        <v>4172</v>
      </c>
      <c r="I21" t="s">
        <v>4000</v>
      </c>
      <c r="J21" t="s">
        <v>4000</v>
      </c>
      <c r="K21" t="s">
        <v>4000</v>
      </c>
      <c r="L21" t="s">
        <v>4000</v>
      </c>
      <c r="M21" t="s">
        <v>4000</v>
      </c>
      <c r="N21" t="s">
        <v>4000</v>
      </c>
      <c r="O21" s="18" t="s">
        <v>3667</v>
      </c>
      <c r="P21" t="s">
        <v>4000</v>
      </c>
      <c r="Q21" t="s">
        <v>4000</v>
      </c>
      <c r="R21" t="s">
        <v>4000</v>
      </c>
      <c r="S21" t="s">
        <v>4000</v>
      </c>
      <c r="T21" t="s">
        <v>4000</v>
      </c>
      <c r="U21" t="s">
        <v>4000</v>
      </c>
      <c r="V21" t="s">
        <v>4000</v>
      </c>
      <c r="W21" t="s">
        <v>4000</v>
      </c>
      <c r="X21" t="s">
        <v>4000</v>
      </c>
      <c r="Y21" t="s">
        <v>4000</v>
      </c>
      <c r="Z21" t="s">
        <v>4000</v>
      </c>
      <c r="AA21" t="s">
        <v>4000</v>
      </c>
      <c r="AB21" t="s">
        <v>4000</v>
      </c>
      <c r="AC21" t="s">
        <v>4000</v>
      </c>
      <c r="AD21" t="s">
        <v>4000</v>
      </c>
      <c r="AE21" t="s">
        <v>4000</v>
      </c>
      <c r="AF21" t="s">
        <v>4000</v>
      </c>
      <c r="AG21" t="s">
        <v>4000</v>
      </c>
      <c r="AH21" t="s">
        <v>4000</v>
      </c>
      <c r="AI21" t="s">
        <v>4000</v>
      </c>
      <c r="AJ21" t="s">
        <v>4000</v>
      </c>
      <c r="AK21" t="s">
        <v>4000</v>
      </c>
      <c r="AL21" t="s">
        <v>4000</v>
      </c>
      <c r="AM21" t="s">
        <v>4000</v>
      </c>
      <c r="AN21" t="s">
        <v>4000</v>
      </c>
      <c r="AO21" t="s">
        <v>4000</v>
      </c>
      <c r="AP21" t="s">
        <v>4000</v>
      </c>
      <c r="AQ21" t="s">
        <v>4000</v>
      </c>
      <c r="AR21" t="s">
        <v>4000</v>
      </c>
      <c r="AS21" t="s">
        <v>4000</v>
      </c>
      <c r="AT21" t="s">
        <v>4000</v>
      </c>
      <c r="AU21" t="s">
        <v>4000</v>
      </c>
      <c r="AV21" t="s">
        <v>3990</v>
      </c>
      <c r="AW21" t="s">
        <v>4000</v>
      </c>
      <c r="AX21" s="18"/>
      <c r="AY21" t="s">
        <v>4000</v>
      </c>
      <c r="AZ21" t="s">
        <v>4000</v>
      </c>
      <c r="BA21" t="s">
        <v>4000</v>
      </c>
      <c r="BB21" t="s">
        <v>4000</v>
      </c>
      <c r="BC21" t="s">
        <v>3449</v>
      </c>
      <c r="BD21" t="s">
        <v>4000</v>
      </c>
      <c r="BE21" t="s">
        <v>4000</v>
      </c>
      <c r="BF21" t="s">
        <v>4000</v>
      </c>
      <c r="BG21" t="s">
        <v>4000</v>
      </c>
      <c r="BH21" t="s">
        <v>4000</v>
      </c>
      <c r="BI21" t="s">
        <v>4000</v>
      </c>
      <c r="BJ21" t="s">
        <v>4000</v>
      </c>
      <c r="BK21" t="s">
        <v>4000</v>
      </c>
      <c r="BL21" t="s">
        <v>4000</v>
      </c>
      <c r="BM21" t="s">
        <v>4000</v>
      </c>
      <c r="BN21" t="s">
        <v>4000</v>
      </c>
      <c r="BO21" t="s">
        <v>4000</v>
      </c>
      <c r="BP21" t="s">
        <v>4000</v>
      </c>
      <c r="BQ21" t="s">
        <v>4000</v>
      </c>
      <c r="BR21" t="s">
        <v>4000</v>
      </c>
      <c r="BS21" t="s">
        <v>4000</v>
      </c>
      <c r="BT21" t="s">
        <v>4000</v>
      </c>
      <c r="BU21" t="s">
        <v>4000</v>
      </c>
      <c r="BV21" t="s">
        <v>4000</v>
      </c>
      <c r="BW21" t="s">
        <v>4000</v>
      </c>
      <c r="BX21" t="s">
        <v>4000</v>
      </c>
      <c r="BY21" t="s">
        <v>4000</v>
      </c>
      <c r="BZ21" t="s">
        <v>4000</v>
      </c>
      <c r="CA21" t="s">
        <v>4000</v>
      </c>
      <c r="CB21" t="s">
        <v>4000</v>
      </c>
      <c r="CC21" t="s">
        <v>4000</v>
      </c>
      <c r="CD21" t="s">
        <v>4000</v>
      </c>
      <c r="CE21" t="s">
        <v>4000</v>
      </c>
      <c r="CF21" t="s">
        <v>4000</v>
      </c>
      <c r="CG21" t="s">
        <v>4000</v>
      </c>
      <c r="CH21" t="s">
        <v>3686</v>
      </c>
      <c r="CI21" t="s">
        <v>4000</v>
      </c>
      <c r="CJ21" t="s">
        <v>4000</v>
      </c>
      <c r="CK21" t="s">
        <v>4000</v>
      </c>
      <c r="CL21" t="s">
        <v>3883</v>
      </c>
      <c r="CM21" t="s">
        <v>4000</v>
      </c>
    </row>
    <row r="22" spans="1:91" ht="15" customHeight="1" x14ac:dyDescent="0.3">
      <c r="A22">
        <v>18</v>
      </c>
      <c r="B22" t="s">
        <v>191</v>
      </c>
      <c r="D22" t="s">
        <v>4177</v>
      </c>
      <c r="E22">
        <v>1104</v>
      </c>
      <c r="F22" t="s">
        <v>825</v>
      </c>
      <c r="G22" s="112" t="s">
        <v>4177</v>
      </c>
      <c r="I22" t="s">
        <v>4000</v>
      </c>
      <c r="J22" t="s">
        <v>4000</v>
      </c>
      <c r="K22" t="s">
        <v>4000</v>
      </c>
      <c r="L22" t="s">
        <v>4000</v>
      </c>
      <c r="M22" t="s">
        <v>4000</v>
      </c>
      <c r="N22" t="s">
        <v>4000</v>
      </c>
      <c r="O22" s="18" t="s">
        <v>3668</v>
      </c>
      <c r="P22" t="s">
        <v>4000</v>
      </c>
      <c r="Q22" t="s">
        <v>4000</v>
      </c>
      <c r="R22" t="s">
        <v>4000</v>
      </c>
      <c r="S22" t="s">
        <v>4000</v>
      </c>
      <c r="T22" t="s">
        <v>4000</v>
      </c>
      <c r="U22" t="s">
        <v>4000</v>
      </c>
      <c r="V22" t="s">
        <v>4000</v>
      </c>
      <c r="W22" t="s">
        <v>4000</v>
      </c>
      <c r="X22" t="s">
        <v>4000</v>
      </c>
      <c r="Y22" t="s">
        <v>4000</v>
      </c>
      <c r="Z22" t="s">
        <v>4000</v>
      </c>
      <c r="AA22" t="s">
        <v>4000</v>
      </c>
      <c r="AB22" t="s">
        <v>4000</v>
      </c>
      <c r="AC22" t="s">
        <v>4000</v>
      </c>
      <c r="AD22" t="s">
        <v>4000</v>
      </c>
      <c r="AE22" t="s">
        <v>4000</v>
      </c>
      <c r="AF22" t="s">
        <v>4000</v>
      </c>
      <c r="AG22" t="s">
        <v>4000</v>
      </c>
      <c r="AH22" t="s">
        <v>4000</v>
      </c>
      <c r="AI22" t="s">
        <v>4000</v>
      </c>
      <c r="AJ22" t="s">
        <v>4000</v>
      </c>
      <c r="AK22" t="s">
        <v>4000</v>
      </c>
      <c r="AL22" t="s">
        <v>4000</v>
      </c>
      <c r="AM22" t="s">
        <v>4000</v>
      </c>
      <c r="AN22" t="s">
        <v>4000</v>
      </c>
      <c r="AO22" t="s">
        <v>4000</v>
      </c>
      <c r="AP22" t="s">
        <v>4000</v>
      </c>
      <c r="AQ22" t="s">
        <v>4000</v>
      </c>
      <c r="AR22" t="s">
        <v>4000</v>
      </c>
      <c r="AS22" t="s">
        <v>4000</v>
      </c>
      <c r="AT22" t="s">
        <v>4000</v>
      </c>
      <c r="AU22" t="s">
        <v>4000</v>
      </c>
      <c r="AV22" t="s">
        <v>3991</v>
      </c>
      <c r="AW22" t="s">
        <v>4000</v>
      </c>
      <c r="AX22" t="s">
        <v>4000</v>
      </c>
      <c r="AY22" t="s">
        <v>4000</v>
      </c>
      <c r="AZ22" t="s">
        <v>4000</v>
      </c>
      <c r="BA22" t="s">
        <v>4000</v>
      </c>
      <c r="BB22" t="s">
        <v>4000</v>
      </c>
      <c r="BC22" t="s">
        <v>3450</v>
      </c>
      <c r="BD22" t="s">
        <v>4000</v>
      </c>
      <c r="BE22" t="s">
        <v>4000</v>
      </c>
      <c r="BF22" t="s">
        <v>4000</v>
      </c>
      <c r="BG22" t="s">
        <v>4000</v>
      </c>
      <c r="BH22" t="s">
        <v>4000</v>
      </c>
      <c r="BI22" t="s">
        <v>4000</v>
      </c>
      <c r="BJ22" t="s">
        <v>4000</v>
      </c>
      <c r="BK22" t="s">
        <v>4000</v>
      </c>
      <c r="BL22" t="s">
        <v>4000</v>
      </c>
      <c r="BM22" t="s">
        <v>4000</v>
      </c>
      <c r="BN22" t="s">
        <v>4000</v>
      </c>
      <c r="BO22" t="s">
        <v>4000</v>
      </c>
      <c r="BP22" t="s">
        <v>4000</v>
      </c>
      <c r="BQ22" t="s">
        <v>4000</v>
      </c>
      <c r="BR22" t="s">
        <v>4000</v>
      </c>
      <c r="BS22" t="s">
        <v>4000</v>
      </c>
      <c r="BT22" t="s">
        <v>4000</v>
      </c>
      <c r="BU22" t="s">
        <v>4000</v>
      </c>
      <c r="BV22" t="s">
        <v>4000</v>
      </c>
      <c r="BW22" t="s">
        <v>4000</v>
      </c>
      <c r="BX22" t="s">
        <v>4000</v>
      </c>
      <c r="BY22" t="s">
        <v>4000</v>
      </c>
      <c r="BZ22" t="s">
        <v>4000</v>
      </c>
      <c r="CA22" t="s">
        <v>4000</v>
      </c>
      <c r="CB22" t="s">
        <v>4000</v>
      </c>
      <c r="CC22" t="s">
        <v>4000</v>
      </c>
      <c r="CD22" t="s">
        <v>4000</v>
      </c>
      <c r="CE22" t="s">
        <v>4000</v>
      </c>
      <c r="CF22" t="s">
        <v>4000</v>
      </c>
      <c r="CG22" t="s">
        <v>4000</v>
      </c>
      <c r="CH22" t="s">
        <v>3687</v>
      </c>
      <c r="CI22" t="s">
        <v>4000</v>
      </c>
      <c r="CJ22" t="s">
        <v>4000</v>
      </c>
      <c r="CK22" t="s">
        <v>4000</v>
      </c>
      <c r="CL22" t="s">
        <v>3884</v>
      </c>
      <c r="CM22" t="s">
        <v>4000</v>
      </c>
    </row>
    <row r="23" spans="1:91" ht="15" customHeight="1" x14ac:dyDescent="0.3">
      <c r="A23">
        <v>19</v>
      </c>
      <c r="B23" t="s">
        <v>193</v>
      </c>
      <c r="C23" t="s">
        <v>1060</v>
      </c>
      <c r="D23" t="s">
        <v>4179</v>
      </c>
      <c r="E23">
        <v>1143</v>
      </c>
      <c r="F23" t="s">
        <v>1061</v>
      </c>
      <c r="G23" s="112" t="s">
        <v>4179</v>
      </c>
      <c r="I23" t="s">
        <v>4000</v>
      </c>
      <c r="J23" t="s">
        <v>4000</v>
      </c>
      <c r="K23" t="s">
        <v>4000</v>
      </c>
      <c r="L23" t="s">
        <v>4000</v>
      </c>
      <c r="M23" t="s">
        <v>4000</v>
      </c>
      <c r="N23" t="s">
        <v>4000</v>
      </c>
      <c r="O23" s="18" t="s">
        <v>3669</v>
      </c>
      <c r="P23" t="s">
        <v>4000</v>
      </c>
      <c r="Q23" t="s">
        <v>4000</v>
      </c>
      <c r="R23" t="s">
        <v>4000</v>
      </c>
      <c r="S23" t="s">
        <v>4000</v>
      </c>
      <c r="T23" t="s">
        <v>4000</v>
      </c>
      <c r="U23" t="s">
        <v>4000</v>
      </c>
      <c r="V23" t="s">
        <v>4000</v>
      </c>
      <c r="W23" t="s">
        <v>4000</v>
      </c>
      <c r="X23" t="s">
        <v>4000</v>
      </c>
      <c r="Y23" t="s">
        <v>4000</v>
      </c>
      <c r="Z23" t="s">
        <v>4000</v>
      </c>
      <c r="AA23" t="s">
        <v>4000</v>
      </c>
      <c r="AB23" t="s">
        <v>4000</v>
      </c>
      <c r="AC23" t="s">
        <v>4000</v>
      </c>
      <c r="AD23" t="s">
        <v>4000</v>
      </c>
      <c r="AE23" t="s">
        <v>4000</v>
      </c>
      <c r="AF23" t="s">
        <v>4000</v>
      </c>
      <c r="AG23" t="s">
        <v>4000</v>
      </c>
      <c r="AH23" t="s">
        <v>4000</v>
      </c>
      <c r="AI23" t="s">
        <v>4000</v>
      </c>
      <c r="AJ23" t="s">
        <v>4000</v>
      </c>
      <c r="AK23" t="s">
        <v>4000</v>
      </c>
      <c r="AL23" t="s">
        <v>4000</v>
      </c>
      <c r="AM23" t="s">
        <v>4000</v>
      </c>
      <c r="AN23" t="s">
        <v>4000</v>
      </c>
      <c r="AO23" t="s">
        <v>4000</v>
      </c>
      <c r="AP23" t="s">
        <v>4000</v>
      </c>
      <c r="AQ23" t="s">
        <v>4000</v>
      </c>
      <c r="AR23" t="s">
        <v>4000</v>
      </c>
      <c r="AS23" t="s">
        <v>4000</v>
      </c>
      <c r="AT23" t="s">
        <v>4000</v>
      </c>
      <c r="AU23" t="s">
        <v>4000</v>
      </c>
      <c r="AV23" t="s">
        <v>3992</v>
      </c>
      <c r="AW23" t="s">
        <v>4000</v>
      </c>
      <c r="AX23" t="s">
        <v>4000</v>
      </c>
      <c r="AY23" t="s">
        <v>4000</v>
      </c>
      <c r="AZ23" t="s">
        <v>4000</v>
      </c>
      <c r="BA23" t="s">
        <v>4000</v>
      </c>
      <c r="BB23" t="s">
        <v>4000</v>
      </c>
      <c r="BC23" t="s">
        <v>4000</v>
      </c>
      <c r="BD23" t="s">
        <v>4000</v>
      </c>
      <c r="BE23" t="s">
        <v>4000</v>
      </c>
      <c r="BF23" t="s">
        <v>4000</v>
      </c>
      <c r="BG23" t="s">
        <v>4000</v>
      </c>
      <c r="BH23" t="s">
        <v>4000</v>
      </c>
      <c r="BI23" t="s">
        <v>4000</v>
      </c>
      <c r="BJ23" t="s">
        <v>4000</v>
      </c>
      <c r="BK23" t="s">
        <v>4000</v>
      </c>
      <c r="BL23" t="s">
        <v>4000</v>
      </c>
      <c r="BM23" t="s">
        <v>4000</v>
      </c>
      <c r="BN23" t="s">
        <v>4000</v>
      </c>
      <c r="BO23" t="s">
        <v>4000</v>
      </c>
      <c r="BP23" t="s">
        <v>4000</v>
      </c>
      <c r="BQ23" t="s">
        <v>4000</v>
      </c>
      <c r="BR23" t="s">
        <v>4000</v>
      </c>
      <c r="BS23" t="s">
        <v>4000</v>
      </c>
      <c r="BT23" t="s">
        <v>4000</v>
      </c>
      <c r="BU23" t="s">
        <v>4000</v>
      </c>
      <c r="BV23" t="s">
        <v>4000</v>
      </c>
      <c r="BW23" t="s">
        <v>4000</v>
      </c>
      <c r="BX23" t="s">
        <v>4000</v>
      </c>
      <c r="BY23" t="s">
        <v>4000</v>
      </c>
      <c r="BZ23" t="s">
        <v>4000</v>
      </c>
      <c r="CA23" t="s">
        <v>4000</v>
      </c>
      <c r="CB23" t="s">
        <v>4000</v>
      </c>
      <c r="CC23" t="s">
        <v>4000</v>
      </c>
      <c r="CD23" t="s">
        <v>4000</v>
      </c>
      <c r="CE23" t="s">
        <v>4000</v>
      </c>
      <c r="CF23" t="s">
        <v>4000</v>
      </c>
      <c r="CG23" t="s">
        <v>4000</v>
      </c>
      <c r="CH23" t="s">
        <v>3688</v>
      </c>
      <c r="CI23" t="s">
        <v>4000</v>
      </c>
      <c r="CJ23" t="s">
        <v>4000</v>
      </c>
      <c r="CK23" t="s">
        <v>4000</v>
      </c>
      <c r="CL23" t="s">
        <v>3885</v>
      </c>
      <c r="CM23" t="s">
        <v>4000</v>
      </c>
    </row>
    <row r="24" spans="1:91" ht="15" customHeight="1" x14ac:dyDescent="0.3">
      <c r="A24">
        <v>20</v>
      </c>
      <c r="B24" t="s">
        <v>189</v>
      </c>
      <c r="D24" t="s">
        <v>4175</v>
      </c>
      <c r="E24">
        <v>1153</v>
      </c>
      <c r="F24" t="s">
        <v>1072</v>
      </c>
      <c r="G24" s="112" t="s">
        <v>4175</v>
      </c>
      <c r="I24" t="s">
        <v>4000</v>
      </c>
      <c r="J24" t="s">
        <v>4000</v>
      </c>
      <c r="K24" t="s">
        <v>4000</v>
      </c>
      <c r="L24" t="s">
        <v>4000</v>
      </c>
      <c r="M24" t="s">
        <v>4000</v>
      </c>
      <c r="N24" t="s">
        <v>4000</v>
      </c>
      <c r="O24" s="18"/>
      <c r="P24" t="s">
        <v>4000</v>
      </c>
      <c r="Q24" t="s">
        <v>4000</v>
      </c>
      <c r="R24" t="s">
        <v>4000</v>
      </c>
      <c r="S24" t="s">
        <v>4000</v>
      </c>
      <c r="T24" t="s">
        <v>4000</v>
      </c>
      <c r="U24" t="s">
        <v>4000</v>
      </c>
      <c r="V24" t="s">
        <v>4000</v>
      </c>
      <c r="W24" t="s">
        <v>4000</v>
      </c>
      <c r="X24" t="s">
        <v>4000</v>
      </c>
      <c r="Y24" t="s">
        <v>4000</v>
      </c>
      <c r="Z24" t="s">
        <v>4000</v>
      </c>
      <c r="AA24" t="s">
        <v>4000</v>
      </c>
      <c r="AB24" t="s">
        <v>4000</v>
      </c>
      <c r="AC24" t="s">
        <v>4000</v>
      </c>
      <c r="AD24" t="s">
        <v>4000</v>
      </c>
      <c r="AE24" t="s">
        <v>4000</v>
      </c>
      <c r="AF24" t="s">
        <v>4000</v>
      </c>
      <c r="AG24" t="s">
        <v>4000</v>
      </c>
      <c r="AH24" t="s">
        <v>4000</v>
      </c>
      <c r="AI24" t="s">
        <v>4000</v>
      </c>
      <c r="AJ24" t="s">
        <v>4000</v>
      </c>
      <c r="AK24" t="s">
        <v>4000</v>
      </c>
      <c r="AL24" t="s">
        <v>4000</v>
      </c>
      <c r="AM24" t="s">
        <v>4000</v>
      </c>
      <c r="AN24" t="s">
        <v>4000</v>
      </c>
      <c r="AO24" t="s">
        <v>4000</v>
      </c>
      <c r="AP24" t="s">
        <v>4000</v>
      </c>
      <c r="AQ24" t="s">
        <v>4000</v>
      </c>
      <c r="AR24" t="s">
        <v>4000</v>
      </c>
      <c r="AS24" t="s">
        <v>4000</v>
      </c>
      <c r="AT24" t="s">
        <v>4000</v>
      </c>
      <c r="AU24" t="s">
        <v>4000</v>
      </c>
      <c r="AV24" t="s">
        <v>3993</v>
      </c>
      <c r="AW24" t="s">
        <v>4000</v>
      </c>
      <c r="AX24" t="s">
        <v>4000</v>
      </c>
      <c r="AY24" t="s">
        <v>4000</v>
      </c>
      <c r="AZ24" t="s">
        <v>4000</v>
      </c>
      <c r="BA24" t="s">
        <v>4000</v>
      </c>
      <c r="BB24" t="s">
        <v>4000</v>
      </c>
      <c r="BC24" t="s">
        <v>4000</v>
      </c>
      <c r="BD24" t="s">
        <v>4000</v>
      </c>
      <c r="BE24" t="s">
        <v>4000</v>
      </c>
      <c r="BF24" t="s">
        <v>4000</v>
      </c>
      <c r="BG24" t="s">
        <v>4000</v>
      </c>
      <c r="BH24" t="s">
        <v>4000</v>
      </c>
      <c r="BI24" t="s">
        <v>4000</v>
      </c>
      <c r="BJ24" t="s">
        <v>4000</v>
      </c>
      <c r="BK24" t="s">
        <v>4000</v>
      </c>
      <c r="BL24" t="s">
        <v>4000</v>
      </c>
      <c r="BM24" t="s">
        <v>4000</v>
      </c>
      <c r="BN24" t="s">
        <v>4000</v>
      </c>
      <c r="BO24" t="s">
        <v>4000</v>
      </c>
      <c r="BP24" t="s">
        <v>4000</v>
      </c>
      <c r="BQ24" t="s">
        <v>4000</v>
      </c>
      <c r="BR24" t="s">
        <v>4000</v>
      </c>
      <c r="BS24" t="s">
        <v>4000</v>
      </c>
      <c r="BT24" t="s">
        <v>4000</v>
      </c>
      <c r="BU24" t="s">
        <v>4000</v>
      </c>
      <c r="BV24" t="s">
        <v>4000</v>
      </c>
      <c r="BW24" t="s">
        <v>4000</v>
      </c>
      <c r="BX24" t="s">
        <v>4000</v>
      </c>
      <c r="BY24" t="s">
        <v>4000</v>
      </c>
      <c r="BZ24" t="s">
        <v>4000</v>
      </c>
      <c r="CA24" t="s">
        <v>4000</v>
      </c>
      <c r="CB24" t="s">
        <v>4000</v>
      </c>
      <c r="CC24" t="s">
        <v>4000</v>
      </c>
      <c r="CD24" t="s">
        <v>4000</v>
      </c>
      <c r="CE24" t="s">
        <v>4000</v>
      </c>
      <c r="CF24" t="s">
        <v>4000</v>
      </c>
      <c r="CG24" t="s">
        <v>4000</v>
      </c>
      <c r="CH24" t="s">
        <v>3689</v>
      </c>
      <c r="CI24" t="s">
        <v>4000</v>
      </c>
      <c r="CJ24" t="s">
        <v>4000</v>
      </c>
      <c r="CK24" t="s">
        <v>4000</v>
      </c>
      <c r="CL24" t="s">
        <v>3886</v>
      </c>
      <c r="CM24" t="s">
        <v>4000</v>
      </c>
    </row>
    <row r="25" spans="1:91" ht="15" customHeight="1" x14ac:dyDescent="0.3">
      <c r="A25">
        <v>21</v>
      </c>
      <c r="B25" t="s">
        <v>194</v>
      </c>
      <c r="D25" t="s">
        <v>4180</v>
      </c>
      <c r="E25">
        <v>1093</v>
      </c>
      <c r="F25" t="s">
        <v>1156</v>
      </c>
      <c r="G25" s="112" t="s">
        <v>4180</v>
      </c>
      <c r="I25" t="s">
        <v>4000</v>
      </c>
      <c r="J25" t="s">
        <v>4000</v>
      </c>
      <c r="K25" t="s">
        <v>4000</v>
      </c>
      <c r="L25" t="s">
        <v>4000</v>
      </c>
      <c r="M25" t="s">
        <v>4000</v>
      </c>
      <c r="N25" t="s">
        <v>4000</v>
      </c>
      <c r="O25" s="18"/>
      <c r="P25" t="s">
        <v>4000</v>
      </c>
      <c r="Q25" t="s">
        <v>4000</v>
      </c>
      <c r="R25" t="s">
        <v>4000</v>
      </c>
      <c r="S25" t="s">
        <v>4000</v>
      </c>
      <c r="T25" t="s">
        <v>4000</v>
      </c>
      <c r="U25" t="s">
        <v>4000</v>
      </c>
      <c r="V25" t="s">
        <v>4000</v>
      </c>
      <c r="W25" t="s">
        <v>4000</v>
      </c>
      <c r="X25" t="s">
        <v>4000</v>
      </c>
      <c r="Y25" t="s">
        <v>4000</v>
      </c>
      <c r="Z25" t="s">
        <v>4000</v>
      </c>
      <c r="AA25" t="s">
        <v>4000</v>
      </c>
      <c r="AB25" t="s">
        <v>4000</v>
      </c>
      <c r="AC25" t="s">
        <v>4000</v>
      </c>
      <c r="AD25" t="s">
        <v>4000</v>
      </c>
      <c r="AE25" t="s">
        <v>4000</v>
      </c>
      <c r="AF25" t="s">
        <v>4000</v>
      </c>
      <c r="AG25" t="s">
        <v>4000</v>
      </c>
      <c r="AH25" t="s">
        <v>4000</v>
      </c>
      <c r="AI25" t="s">
        <v>4000</v>
      </c>
      <c r="AJ25" t="s">
        <v>4000</v>
      </c>
      <c r="AK25" t="s">
        <v>4000</v>
      </c>
      <c r="AL25" t="s">
        <v>4000</v>
      </c>
      <c r="AM25" t="s">
        <v>4000</v>
      </c>
      <c r="AN25" t="s">
        <v>4000</v>
      </c>
      <c r="AO25" t="s">
        <v>4000</v>
      </c>
      <c r="AP25" t="s">
        <v>4000</v>
      </c>
      <c r="AQ25" t="s">
        <v>4000</v>
      </c>
      <c r="AR25" t="s">
        <v>4000</v>
      </c>
      <c r="AS25" t="s">
        <v>4000</v>
      </c>
      <c r="AT25" t="s">
        <v>4000</v>
      </c>
      <c r="AU25" t="s">
        <v>4000</v>
      </c>
      <c r="AV25" t="s">
        <v>3994</v>
      </c>
      <c r="AW25" t="s">
        <v>4000</v>
      </c>
      <c r="AX25" t="s">
        <v>4000</v>
      </c>
      <c r="AY25" t="s">
        <v>4000</v>
      </c>
      <c r="AZ25" t="s">
        <v>4000</v>
      </c>
      <c r="BA25" t="s">
        <v>4000</v>
      </c>
      <c r="BB25" t="s">
        <v>4000</v>
      </c>
      <c r="BC25" t="s">
        <v>4000</v>
      </c>
      <c r="BD25" t="s">
        <v>4000</v>
      </c>
      <c r="BE25" t="s">
        <v>4000</v>
      </c>
      <c r="BF25" t="s">
        <v>4000</v>
      </c>
      <c r="BG25" t="s">
        <v>4000</v>
      </c>
      <c r="BH25" t="s">
        <v>4000</v>
      </c>
      <c r="BI25" t="s">
        <v>4000</v>
      </c>
      <c r="BJ25" t="s">
        <v>4000</v>
      </c>
      <c r="BK25" t="s">
        <v>4000</v>
      </c>
      <c r="BL25" t="s">
        <v>4000</v>
      </c>
      <c r="BM25" t="s">
        <v>4000</v>
      </c>
      <c r="BN25" t="s">
        <v>4000</v>
      </c>
      <c r="BO25" t="s">
        <v>4000</v>
      </c>
      <c r="BP25" t="s">
        <v>4000</v>
      </c>
      <c r="BQ25" t="s">
        <v>4000</v>
      </c>
      <c r="BR25" t="s">
        <v>4000</v>
      </c>
      <c r="BS25" t="s">
        <v>4000</v>
      </c>
      <c r="BT25" t="s">
        <v>4000</v>
      </c>
      <c r="BU25" t="s">
        <v>4000</v>
      </c>
      <c r="BV25" t="s">
        <v>4000</v>
      </c>
      <c r="BW25" t="s">
        <v>4000</v>
      </c>
      <c r="BX25" t="s">
        <v>4000</v>
      </c>
      <c r="BY25" t="s">
        <v>4000</v>
      </c>
      <c r="BZ25" t="s">
        <v>4000</v>
      </c>
      <c r="CA25" t="s">
        <v>4000</v>
      </c>
      <c r="CB25" t="s">
        <v>4000</v>
      </c>
      <c r="CC25" t="s">
        <v>4000</v>
      </c>
      <c r="CD25" t="s">
        <v>4000</v>
      </c>
      <c r="CE25" t="s">
        <v>4000</v>
      </c>
      <c r="CF25" t="s">
        <v>4000</v>
      </c>
      <c r="CG25" t="s">
        <v>4000</v>
      </c>
      <c r="CH25" t="s">
        <v>3690</v>
      </c>
      <c r="CI25" t="s">
        <v>4000</v>
      </c>
      <c r="CJ25" t="s">
        <v>4000</v>
      </c>
      <c r="CK25" t="s">
        <v>4000</v>
      </c>
      <c r="CL25" t="s">
        <v>3887</v>
      </c>
      <c r="CM25" t="s">
        <v>4000</v>
      </c>
    </row>
    <row r="26" spans="1:91" ht="15" customHeight="1" x14ac:dyDescent="0.3">
      <c r="A26">
        <v>22</v>
      </c>
      <c r="B26" t="s">
        <v>196</v>
      </c>
      <c r="C26" t="s">
        <v>1089</v>
      </c>
      <c r="D26" t="s">
        <v>4182</v>
      </c>
      <c r="E26">
        <v>1094</v>
      </c>
      <c r="F26" t="s">
        <v>1090</v>
      </c>
      <c r="G26" s="112" t="s">
        <v>4182</v>
      </c>
      <c r="I26" t="s">
        <v>4000</v>
      </c>
      <c r="J26" t="s">
        <v>4000</v>
      </c>
      <c r="K26" t="s">
        <v>4000</v>
      </c>
      <c r="L26" t="s">
        <v>4000</v>
      </c>
      <c r="M26" t="s">
        <v>4000</v>
      </c>
      <c r="N26" t="s">
        <v>4000</v>
      </c>
      <c r="O26" t="s">
        <v>4000</v>
      </c>
      <c r="P26" t="s">
        <v>4000</v>
      </c>
      <c r="Q26" t="s">
        <v>4000</v>
      </c>
      <c r="R26" t="s">
        <v>4000</v>
      </c>
      <c r="S26" t="s">
        <v>4000</v>
      </c>
      <c r="T26" t="s">
        <v>4000</v>
      </c>
      <c r="U26" t="s">
        <v>4000</v>
      </c>
      <c r="V26" t="s">
        <v>4000</v>
      </c>
      <c r="W26" t="s">
        <v>4000</v>
      </c>
      <c r="X26" t="s">
        <v>4000</v>
      </c>
      <c r="Y26" t="s">
        <v>4000</v>
      </c>
      <c r="Z26" t="s">
        <v>4000</v>
      </c>
      <c r="AA26" t="s">
        <v>4000</v>
      </c>
      <c r="AB26" t="s">
        <v>4000</v>
      </c>
      <c r="AC26" t="s">
        <v>4000</v>
      </c>
      <c r="AD26" t="s">
        <v>4000</v>
      </c>
      <c r="AE26" t="s">
        <v>4000</v>
      </c>
      <c r="AF26" t="s">
        <v>4000</v>
      </c>
      <c r="AG26" t="s">
        <v>4000</v>
      </c>
      <c r="AH26" t="s">
        <v>4000</v>
      </c>
      <c r="AI26" t="s">
        <v>4000</v>
      </c>
      <c r="AJ26" t="s">
        <v>4000</v>
      </c>
      <c r="AK26" t="s">
        <v>4000</v>
      </c>
      <c r="AL26" t="s">
        <v>4000</v>
      </c>
      <c r="AM26" t="s">
        <v>4000</v>
      </c>
      <c r="AN26" t="s">
        <v>4000</v>
      </c>
      <c r="AO26" t="s">
        <v>4000</v>
      </c>
      <c r="AP26" t="s">
        <v>4000</v>
      </c>
      <c r="AQ26" t="s">
        <v>4000</v>
      </c>
      <c r="AR26" t="s">
        <v>4000</v>
      </c>
      <c r="AS26" t="s">
        <v>4000</v>
      </c>
      <c r="AT26" t="s">
        <v>4000</v>
      </c>
      <c r="AU26" t="s">
        <v>4000</v>
      </c>
      <c r="AV26" t="s">
        <v>3995</v>
      </c>
      <c r="AW26" t="s">
        <v>4000</v>
      </c>
      <c r="AX26" t="s">
        <v>4000</v>
      </c>
      <c r="AY26" t="s">
        <v>4000</v>
      </c>
      <c r="AZ26" t="s">
        <v>4000</v>
      </c>
      <c r="BA26" t="s">
        <v>4000</v>
      </c>
      <c r="BB26" t="s">
        <v>4000</v>
      </c>
      <c r="BC26" t="s">
        <v>4000</v>
      </c>
      <c r="BD26" t="s">
        <v>4000</v>
      </c>
      <c r="BE26" t="s">
        <v>4000</v>
      </c>
      <c r="BF26" t="s">
        <v>4000</v>
      </c>
      <c r="BG26" t="s">
        <v>4000</v>
      </c>
      <c r="BH26" t="s">
        <v>4000</v>
      </c>
      <c r="BI26" t="s">
        <v>4000</v>
      </c>
      <c r="BJ26" t="s">
        <v>4000</v>
      </c>
      <c r="BK26" t="s">
        <v>4000</v>
      </c>
      <c r="BL26" t="s">
        <v>4000</v>
      </c>
      <c r="BM26" t="s">
        <v>4000</v>
      </c>
      <c r="BN26" t="s">
        <v>4000</v>
      </c>
      <c r="BO26" t="s">
        <v>4000</v>
      </c>
      <c r="BP26" t="s">
        <v>4000</v>
      </c>
      <c r="BQ26" t="s">
        <v>4000</v>
      </c>
      <c r="BR26" t="s">
        <v>4000</v>
      </c>
      <c r="BS26" t="s">
        <v>4000</v>
      </c>
      <c r="BT26" t="s">
        <v>4000</v>
      </c>
      <c r="BU26" t="s">
        <v>4000</v>
      </c>
      <c r="BV26" t="s">
        <v>4000</v>
      </c>
      <c r="BW26" t="s">
        <v>4000</v>
      </c>
      <c r="BX26" t="s">
        <v>4000</v>
      </c>
      <c r="BY26" t="s">
        <v>4000</v>
      </c>
      <c r="BZ26" t="s">
        <v>4000</v>
      </c>
      <c r="CA26" t="s">
        <v>4000</v>
      </c>
      <c r="CB26" t="s">
        <v>4000</v>
      </c>
      <c r="CC26" t="s">
        <v>4000</v>
      </c>
      <c r="CD26" t="s">
        <v>4000</v>
      </c>
      <c r="CE26" t="s">
        <v>4000</v>
      </c>
      <c r="CF26" t="s">
        <v>4000</v>
      </c>
      <c r="CG26" t="s">
        <v>4000</v>
      </c>
      <c r="CH26" t="s">
        <v>3691</v>
      </c>
      <c r="CI26" t="s">
        <v>4000</v>
      </c>
      <c r="CJ26" t="s">
        <v>4000</v>
      </c>
      <c r="CK26" t="s">
        <v>4000</v>
      </c>
      <c r="CL26" t="s">
        <v>3888</v>
      </c>
      <c r="CM26" t="s">
        <v>4000</v>
      </c>
    </row>
    <row r="27" spans="1:91" ht="15" customHeight="1" x14ac:dyDescent="0.3">
      <c r="A27">
        <v>23</v>
      </c>
      <c r="B27" t="s">
        <v>197</v>
      </c>
      <c r="D27" t="s">
        <v>4183</v>
      </c>
      <c r="E27">
        <v>1065</v>
      </c>
      <c r="F27" t="s">
        <v>1168</v>
      </c>
      <c r="G27" s="112" t="s">
        <v>4183</v>
      </c>
      <c r="I27" t="s">
        <v>4000</v>
      </c>
      <c r="J27" t="s">
        <v>4000</v>
      </c>
      <c r="K27" t="s">
        <v>4000</v>
      </c>
      <c r="L27" t="s">
        <v>4000</v>
      </c>
      <c r="M27" t="s">
        <v>4000</v>
      </c>
      <c r="N27" t="s">
        <v>4000</v>
      </c>
      <c r="O27" t="s">
        <v>4000</v>
      </c>
      <c r="P27" t="s">
        <v>4000</v>
      </c>
      <c r="Q27" t="s">
        <v>4000</v>
      </c>
      <c r="R27" t="s">
        <v>4000</v>
      </c>
      <c r="S27" t="s">
        <v>4000</v>
      </c>
      <c r="T27" t="s">
        <v>4000</v>
      </c>
      <c r="U27" t="s">
        <v>4000</v>
      </c>
      <c r="V27" t="s">
        <v>4000</v>
      </c>
      <c r="W27" t="s">
        <v>4000</v>
      </c>
      <c r="X27" t="s">
        <v>4000</v>
      </c>
      <c r="Y27" t="s">
        <v>4000</v>
      </c>
      <c r="Z27" t="s">
        <v>4000</v>
      </c>
      <c r="AA27" t="s">
        <v>4000</v>
      </c>
      <c r="AB27" t="s">
        <v>4000</v>
      </c>
      <c r="AC27" t="s">
        <v>4000</v>
      </c>
      <c r="AD27" t="s">
        <v>4000</v>
      </c>
      <c r="AE27" t="s">
        <v>4000</v>
      </c>
      <c r="AF27" t="s">
        <v>4000</v>
      </c>
      <c r="AG27" t="s">
        <v>4000</v>
      </c>
      <c r="AH27" t="s">
        <v>4000</v>
      </c>
      <c r="AI27" t="s">
        <v>4000</v>
      </c>
      <c r="AJ27" t="s">
        <v>4000</v>
      </c>
      <c r="AK27" t="s">
        <v>4000</v>
      </c>
      <c r="AL27" t="s">
        <v>4000</v>
      </c>
      <c r="AM27" t="s">
        <v>4000</v>
      </c>
      <c r="AN27" t="s">
        <v>4000</v>
      </c>
      <c r="AO27" t="s">
        <v>4000</v>
      </c>
      <c r="AP27" t="s">
        <v>4000</v>
      </c>
      <c r="AQ27" t="s">
        <v>4000</v>
      </c>
      <c r="AR27" t="s">
        <v>4000</v>
      </c>
      <c r="AS27" t="s">
        <v>4000</v>
      </c>
      <c r="AT27" t="s">
        <v>4000</v>
      </c>
      <c r="AU27" t="s">
        <v>4000</v>
      </c>
      <c r="AV27" t="s">
        <v>3996</v>
      </c>
      <c r="AW27" t="s">
        <v>4000</v>
      </c>
      <c r="AX27" t="s">
        <v>4000</v>
      </c>
      <c r="AY27" t="s">
        <v>4000</v>
      </c>
      <c r="AZ27" t="s">
        <v>4000</v>
      </c>
      <c r="BA27" t="s">
        <v>4000</v>
      </c>
      <c r="BB27" t="s">
        <v>4000</v>
      </c>
      <c r="BC27" t="s">
        <v>4000</v>
      </c>
      <c r="BD27" t="s">
        <v>4000</v>
      </c>
      <c r="BE27" t="s">
        <v>4000</v>
      </c>
      <c r="BF27" t="s">
        <v>4000</v>
      </c>
      <c r="BG27" t="s">
        <v>4000</v>
      </c>
      <c r="BH27" t="s">
        <v>4000</v>
      </c>
      <c r="BI27" t="s">
        <v>4000</v>
      </c>
      <c r="BJ27" t="s">
        <v>4000</v>
      </c>
      <c r="BK27" t="s">
        <v>4000</v>
      </c>
      <c r="BL27" t="s">
        <v>4000</v>
      </c>
      <c r="BM27" t="s">
        <v>4000</v>
      </c>
      <c r="BN27" t="s">
        <v>4000</v>
      </c>
      <c r="BO27" t="s">
        <v>4000</v>
      </c>
      <c r="BP27" t="s">
        <v>4000</v>
      </c>
      <c r="BQ27" t="s">
        <v>4000</v>
      </c>
      <c r="BR27" t="s">
        <v>4000</v>
      </c>
      <c r="BS27" t="s">
        <v>4000</v>
      </c>
      <c r="BT27" t="s">
        <v>4000</v>
      </c>
      <c r="BU27" t="s">
        <v>4000</v>
      </c>
      <c r="BV27" t="s">
        <v>4000</v>
      </c>
      <c r="BW27" t="s">
        <v>4000</v>
      </c>
      <c r="BX27" t="s">
        <v>4000</v>
      </c>
      <c r="BY27" t="s">
        <v>4000</v>
      </c>
      <c r="BZ27" t="s">
        <v>4000</v>
      </c>
      <c r="CA27" t="s">
        <v>4000</v>
      </c>
      <c r="CB27" t="s">
        <v>4000</v>
      </c>
      <c r="CC27" t="s">
        <v>4000</v>
      </c>
      <c r="CD27" t="s">
        <v>4000</v>
      </c>
      <c r="CE27" t="s">
        <v>4000</v>
      </c>
      <c r="CF27" t="s">
        <v>4000</v>
      </c>
      <c r="CG27" t="s">
        <v>4000</v>
      </c>
      <c r="CH27" t="s">
        <v>3692</v>
      </c>
      <c r="CI27" t="s">
        <v>4000</v>
      </c>
      <c r="CJ27" t="s">
        <v>4000</v>
      </c>
      <c r="CK27" t="s">
        <v>4000</v>
      </c>
      <c r="CL27" t="s">
        <v>3889</v>
      </c>
      <c r="CM27" t="s">
        <v>4000</v>
      </c>
    </row>
    <row r="28" spans="1:91" ht="15" customHeight="1" x14ac:dyDescent="0.3">
      <c r="A28">
        <v>24</v>
      </c>
      <c r="B28" t="s">
        <v>198</v>
      </c>
      <c r="D28" t="s">
        <v>4184</v>
      </c>
      <c r="E28">
        <v>1066</v>
      </c>
      <c r="F28" t="s">
        <v>1199</v>
      </c>
      <c r="G28" s="112" t="s">
        <v>4184</v>
      </c>
      <c r="I28" t="s">
        <v>4000</v>
      </c>
      <c r="J28" t="s">
        <v>4000</v>
      </c>
      <c r="K28" t="s">
        <v>4000</v>
      </c>
      <c r="L28" t="s">
        <v>4000</v>
      </c>
      <c r="M28" t="s">
        <v>4000</v>
      </c>
      <c r="N28" t="s">
        <v>4000</v>
      </c>
      <c r="O28" t="s">
        <v>4000</v>
      </c>
      <c r="P28" t="s">
        <v>4000</v>
      </c>
      <c r="Q28" t="s">
        <v>4000</v>
      </c>
      <c r="R28" t="s">
        <v>4000</v>
      </c>
      <c r="S28" t="s">
        <v>4000</v>
      </c>
      <c r="T28" t="s">
        <v>4000</v>
      </c>
      <c r="U28" t="s">
        <v>4000</v>
      </c>
      <c r="V28" t="s">
        <v>4000</v>
      </c>
      <c r="W28" t="s">
        <v>4000</v>
      </c>
      <c r="X28" t="s">
        <v>4000</v>
      </c>
      <c r="Y28" t="s">
        <v>4000</v>
      </c>
      <c r="Z28" t="s">
        <v>4000</v>
      </c>
      <c r="AA28" t="s">
        <v>4000</v>
      </c>
      <c r="AB28" t="s">
        <v>4000</v>
      </c>
      <c r="AC28" t="s">
        <v>4000</v>
      </c>
      <c r="AD28" t="s">
        <v>4000</v>
      </c>
      <c r="AE28" t="s">
        <v>4000</v>
      </c>
      <c r="AF28" t="s">
        <v>4000</v>
      </c>
      <c r="AG28" t="s">
        <v>4000</v>
      </c>
      <c r="AH28" t="s">
        <v>4000</v>
      </c>
      <c r="AI28" t="s">
        <v>4000</v>
      </c>
      <c r="AJ28" t="s">
        <v>4000</v>
      </c>
      <c r="AK28" t="s">
        <v>4000</v>
      </c>
      <c r="AL28" t="s">
        <v>4000</v>
      </c>
      <c r="AM28" t="s">
        <v>4000</v>
      </c>
      <c r="AN28" t="s">
        <v>4000</v>
      </c>
      <c r="AO28" t="s">
        <v>4000</v>
      </c>
      <c r="AP28" t="s">
        <v>4000</v>
      </c>
      <c r="AQ28" t="s">
        <v>4000</v>
      </c>
      <c r="AR28" t="s">
        <v>4000</v>
      </c>
      <c r="AS28" t="s">
        <v>4000</v>
      </c>
      <c r="AT28" t="s">
        <v>4000</v>
      </c>
      <c r="AU28" t="s">
        <v>4000</v>
      </c>
      <c r="AV28" t="s">
        <v>4000</v>
      </c>
      <c r="AW28" t="s">
        <v>4000</v>
      </c>
      <c r="AX28" t="s">
        <v>4000</v>
      </c>
      <c r="AY28" t="s">
        <v>4000</v>
      </c>
      <c r="AZ28" t="s">
        <v>4000</v>
      </c>
      <c r="BA28" t="s">
        <v>4000</v>
      </c>
      <c r="BB28" t="s">
        <v>4000</v>
      </c>
      <c r="BC28" t="s">
        <v>4000</v>
      </c>
      <c r="BD28" t="s">
        <v>4000</v>
      </c>
      <c r="BE28" t="s">
        <v>4000</v>
      </c>
      <c r="BF28" t="s">
        <v>4000</v>
      </c>
      <c r="BG28" t="s">
        <v>4000</v>
      </c>
      <c r="BH28" t="s">
        <v>4000</v>
      </c>
      <c r="BI28" t="s">
        <v>4000</v>
      </c>
      <c r="BJ28" t="s">
        <v>4000</v>
      </c>
      <c r="BK28" t="s">
        <v>4000</v>
      </c>
      <c r="BL28" t="s">
        <v>4000</v>
      </c>
      <c r="BM28" t="s">
        <v>4000</v>
      </c>
      <c r="BN28" t="s">
        <v>4000</v>
      </c>
      <c r="BO28" t="s">
        <v>4000</v>
      </c>
      <c r="BP28" t="s">
        <v>4000</v>
      </c>
      <c r="BQ28" t="s">
        <v>4000</v>
      </c>
      <c r="BR28" t="s">
        <v>4000</v>
      </c>
      <c r="BS28" t="s">
        <v>4000</v>
      </c>
      <c r="BT28" t="s">
        <v>4000</v>
      </c>
      <c r="BU28" t="s">
        <v>4000</v>
      </c>
      <c r="BV28" t="s">
        <v>4000</v>
      </c>
      <c r="BW28" t="s">
        <v>4000</v>
      </c>
      <c r="BX28" t="s">
        <v>4000</v>
      </c>
      <c r="BY28" t="s">
        <v>4000</v>
      </c>
      <c r="BZ28" t="s">
        <v>4000</v>
      </c>
      <c r="CA28" t="s">
        <v>4000</v>
      </c>
      <c r="CB28" t="s">
        <v>4000</v>
      </c>
      <c r="CC28" t="s">
        <v>4000</v>
      </c>
      <c r="CD28" t="s">
        <v>4000</v>
      </c>
      <c r="CE28" t="s">
        <v>4000</v>
      </c>
      <c r="CF28" t="s">
        <v>4000</v>
      </c>
      <c r="CG28" t="s">
        <v>4000</v>
      </c>
      <c r="CH28" t="s">
        <v>4000</v>
      </c>
      <c r="CI28" t="s">
        <v>4000</v>
      </c>
      <c r="CJ28" t="s">
        <v>4000</v>
      </c>
      <c r="CK28" t="s">
        <v>4000</v>
      </c>
      <c r="CL28" t="s">
        <v>3890</v>
      </c>
      <c r="CM28" t="s">
        <v>4000</v>
      </c>
    </row>
    <row r="29" spans="1:91" ht="15" customHeight="1" x14ac:dyDescent="0.3">
      <c r="A29">
        <v>25</v>
      </c>
      <c r="B29" t="s">
        <v>199</v>
      </c>
      <c r="C29" t="s">
        <v>1208</v>
      </c>
      <c r="D29" t="s">
        <v>4185</v>
      </c>
      <c r="E29">
        <v>1095</v>
      </c>
      <c r="F29" t="s">
        <v>1209</v>
      </c>
      <c r="G29" s="112" t="s">
        <v>4185</v>
      </c>
      <c r="I29" t="s">
        <v>4000</v>
      </c>
      <c r="J29" t="s">
        <v>4000</v>
      </c>
      <c r="K29" t="s">
        <v>4000</v>
      </c>
      <c r="L29" t="s">
        <v>4000</v>
      </c>
      <c r="M29" t="s">
        <v>4000</v>
      </c>
      <c r="N29" t="s">
        <v>4000</v>
      </c>
      <c r="O29" t="s">
        <v>4000</v>
      </c>
      <c r="P29" t="s">
        <v>4000</v>
      </c>
      <c r="Q29" t="s">
        <v>4000</v>
      </c>
      <c r="R29" t="s">
        <v>4000</v>
      </c>
      <c r="S29" t="s">
        <v>4000</v>
      </c>
      <c r="T29" t="s">
        <v>4000</v>
      </c>
      <c r="U29" t="s">
        <v>4000</v>
      </c>
      <c r="V29" t="s">
        <v>4000</v>
      </c>
      <c r="W29" t="s">
        <v>4000</v>
      </c>
      <c r="X29" t="s">
        <v>4000</v>
      </c>
      <c r="Y29" t="s">
        <v>4000</v>
      </c>
      <c r="Z29" t="s">
        <v>4000</v>
      </c>
      <c r="AA29" t="s">
        <v>4000</v>
      </c>
      <c r="AB29" t="s">
        <v>4000</v>
      </c>
      <c r="AC29" t="s">
        <v>4000</v>
      </c>
      <c r="AD29" t="s">
        <v>4000</v>
      </c>
      <c r="AE29" t="s">
        <v>4000</v>
      </c>
      <c r="AF29" t="s">
        <v>4000</v>
      </c>
      <c r="AG29" t="s">
        <v>4000</v>
      </c>
      <c r="AH29" t="s">
        <v>4000</v>
      </c>
      <c r="AI29" t="s">
        <v>4000</v>
      </c>
      <c r="AJ29" t="s">
        <v>4000</v>
      </c>
      <c r="AK29" t="s">
        <v>4000</v>
      </c>
      <c r="AL29" t="s">
        <v>4000</v>
      </c>
      <c r="AM29" t="s">
        <v>4000</v>
      </c>
      <c r="AN29" t="s">
        <v>4000</v>
      </c>
      <c r="AO29" t="s">
        <v>4000</v>
      </c>
      <c r="AP29" t="s">
        <v>4000</v>
      </c>
      <c r="AQ29" t="s">
        <v>4000</v>
      </c>
      <c r="AR29" t="s">
        <v>4000</v>
      </c>
      <c r="AS29" t="s">
        <v>4000</v>
      </c>
      <c r="AT29" t="s">
        <v>4000</v>
      </c>
      <c r="AU29" t="s">
        <v>4000</v>
      </c>
      <c r="AV29" t="s">
        <v>4000</v>
      </c>
      <c r="AW29" t="s">
        <v>4000</v>
      </c>
      <c r="AX29" t="s">
        <v>4000</v>
      </c>
      <c r="AY29" t="s">
        <v>4000</v>
      </c>
      <c r="AZ29" t="s">
        <v>4000</v>
      </c>
      <c r="BA29" t="s">
        <v>4000</v>
      </c>
      <c r="BB29" t="s">
        <v>4000</v>
      </c>
      <c r="BC29" t="s">
        <v>4000</v>
      </c>
      <c r="BD29" t="s">
        <v>4000</v>
      </c>
      <c r="BE29" t="s">
        <v>4000</v>
      </c>
      <c r="BF29" t="s">
        <v>4000</v>
      </c>
      <c r="BG29" t="s">
        <v>4000</v>
      </c>
      <c r="BH29" t="s">
        <v>4000</v>
      </c>
      <c r="BI29" t="s">
        <v>4000</v>
      </c>
      <c r="BJ29" t="s">
        <v>4000</v>
      </c>
      <c r="BK29" t="s">
        <v>4000</v>
      </c>
      <c r="BL29" t="s">
        <v>4000</v>
      </c>
      <c r="BM29" t="s">
        <v>4000</v>
      </c>
      <c r="BN29" t="s">
        <v>4000</v>
      </c>
      <c r="BO29" t="s">
        <v>4000</v>
      </c>
      <c r="BP29" t="s">
        <v>4000</v>
      </c>
      <c r="BQ29" t="s">
        <v>4000</v>
      </c>
      <c r="BR29" t="s">
        <v>4000</v>
      </c>
      <c r="BS29" t="s">
        <v>4000</v>
      </c>
      <c r="BT29" t="s">
        <v>4000</v>
      </c>
      <c r="BU29" t="s">
        <v>4000</v>
      </c>
      <c r="BV29" t="s">
        <v>4000</v>
      </c>
      <c r="BW29" t="s">
        <v>4000</v>
      </c>
      <c r="BX29" t="s">
        <v>4000</v>
      </c>
      <c r="BY29" t="s">
        <v>4000</v>
      </c>
      <c r="BZ29" t="s">
        <v>4000</v>
      </c>
      <c r="CA29" t="s">
        <v>4000</v>
      </c>
      <c r="CB29" t="s">
        <v>4000</v>
      </c>
      <c r="CC29" t="s">
        <v>4000</v>
      </c>
      <c r="CD29" t="s">
        <v>4000</v>
      </c>
      <c r="CE29" t="s">
        <v>4000</v>
      </c>
      <c r="CF29" t="s">
        <v>4000</v>
      </c>
      <c r="CG29" t="s">
        <v>4000</v>
      </c>
      <c r="CH29" t="s">
        <v>4000</v>
      </c>
      <c r="CI29" t="s">
        <v>4000</v>
      </c>
      <c r="CJ29" t="s">
        <v>4000</v>
      </c>
      <c r="CK29" t="s">
        <v>4000</v>
      </c>
      <c r="CL29" t="s">
        <v>4000</v>
      </c>
      <c r="CM29" t="s">
        <v>4000</v>
      </c>
    </row>
    <row r="30" spans="1:91" ht="15" customHeight="1" x14ac:dyDescent="0.3">
      <c r="A30">
        <v>26</v>
      </c>
      <c r="B30" t="s">
        <v>200</v>
      </c>
      <c r="D30" t="s">
        <v>4186</v>
      </c>
      <c r="E30">
        <v>1075</v>
      </c>
      <c r="F30" t="s">
        <v>1221</v>
      </c>
      <c r="G30" s="112" t="s">
        <v>4186</v>
      </c>
      <c r="I30" t="str">
        <f>IF(ISERROR(VLOOKUP(I$1&amp;"-"&amp;$A30,#REF!,4,FALSE)),"",VLOOKUP(I$1&amp;"-"&amp;$A30,#REF!,4,FALSE))</f>
        <v/>
      </c>
      <c r="J30" t="str">
        <f>IF(ISERROR(VLOOKUP(J$1&amp;"-"&amp;$A30,#REF!,4,FALSE)),"",VLOOKUP(J$1&amp;"-"&amp;$A30,#REF!,4,FALSE))</f>
        <v/>
      </c>
      <c r="K30" t="str">
        <f>IF(ISERROR(VLOOKUP(K$1&amp;"-"&amp;$A30,#REF!,4,FALSE)),"",VLOOKUP(K$1&amp;"-"&amp;$A30,#REF!,4,FALSE))</f>
        <v/>
      </c>
      <c r="L30" t="str">
        <f>IF(ISERROR(VLOOKUP(L$1&amp;"-"&amp;$A30,#REF!,4,FALSE)),"",VLOOKUP(L$1&amp;"-"&amp;$A30,#REF!,4,FALSE))</f>
        <v/>
      </c>
      <c r="M30" t="str">
        <f>IF(ISERROR(VLOOKUP(M$1&amp;"-"&amp;$A30,#REF!,4,FALSE)),"",VLOOKUP(M$1&amp;"-"&amp;$A30,#REF!,4,FALSE))</f>
        <v/>
      </c>
      <c r="N30" t="str">
        <f>IF(ISERROR(VLOOKUP(N$1&amp;"-"&amp;$A30,#REF!,4,FALSE)),"",VLOOKUP(N$1&amp;"-"&amp;$A30,#REF!,4,FALSE))</f>
        <v/>
      </c>
      <c r="O30" t="str">
        <f>IF(ISERROR(VLOOKUP(O$1&amp;"-"&amp;$A30,#REF!,4,FALSE)),"",VLOOKUP(O$1&amp;"-"&amp;$A30,#REF!,4,FALSE))</f>
        <v/>
      </c>
      <c r="P30" t="str">
        <f>IF(ISERROR(VLOOKUP(P$1&amp;"-"&amp;$A30,#REF!,4,FALSE)),"",VLOOKUP(P$1&amp;"-"&amp;$A30,#REF!,4,FALSE))</f>
        <v/>
      </c>
      <c r="Q30" t="str">
        <f>IF(ISERROR(VLOOKUP(Q$1&amp;"-"&amp;$A30,#REF!,4,FALSE)),"",VLOOKUP(Q$1&amp;"-"&amp;$A30,#REF!,4,FALSE))</f>
        <v/>
      </c>
      <c r="R30" t="str">
        <f>IF(ISERROR(VLOOKUP(R$1&amp;"-"&amp;$A30,#REF!,4,FALSE)),"",VLOOKUP(R$1&amp;"-"&amp;$A30,#REF!,4,FALSE))</f>
        <v/>
      </c>
      <c r="S30" t="str">
        <f>IF(ISERROR(VLOOKUP(S$1&amp;"-"&amp;$A30,#REF!,4,FALSE)),"",VLOOKUP(S$1&amp;"-"&amp;$A30,#REF!,4,FALSE))</f>
        <v/>
      </c>
      <c r="T30" t="str">
        <f>IF(ISERROR(VLOOKUP(T$1&amp;"-"&amp;$A30,#REF!,4,FALSE)),"",VLOOKUP(T$1&amp;"-"&amp;$A30,#REF!,4,FALSE))</f>
        <v/>
      </c>
      <c r="U30" t="str">
        <f>IF(ISERROR(VLOOKUP(U$1&amp;"-"&amp;$A30,#REF!,4,FALSE)),"",VLOOKUP(U$1&amp;"-"&amp;$A30,#REF!,4,FALSE))</f>
        <v/>
      </c>
      <c r="V30" t="str">
        <f>IF(ISERROR(VLOOKUP(V$1&amp;"-"&amp;$A30,#REF!,4,FALSE)),"",VLOOKUP(V$1&amp;"-"&amp;$A30,#REF!,4,FALSE))</f>
        <v/>
      </c>
      <c r="W30" t="str">
        <f>IF(ISERROR(VLOOKUP(W$1&amp;"-"&amp;$A30,#REF!,4,FALSE)),"",VLOOKUP(W$1&amp;"-"&amp;$A30,#REF!,4,FALSE))</f>
        <v/>
      </c>
      <c r="X30" t="str">
        <f>IF(ISERROR(VLOOKUP(X$1&amp;"-"&amp;$A30,#REF!,4,FALSE)),"",VLOOKUP(X$1&amp;"-"&amp;$A30,#REF!,4,FALSE))</f>
        <v/>
      </c>
      <c r="Y30" t="str">
        <f>IF(ISERROR(VLOOKUP(Y$1&amp;"-"&amp;$A30,#REF!,4,FALSE)),"",VLOOKUP(Y$1&amp;"-"&amp;$A30,#REF!,4,FALSE))</f>
        <v/>
      </c>
      <c r="Z30" t="str">
        <f>IF(ISERROR(VLOOKUP(Z$1&amp;"-"&amp;$A30,#REF!,4,FALSE)),"",VLOOKUP(Z$1&amp;"-"&amp;$A30,#REF!,4,FALSE))</f>
        <v/>
      </c>
      <c r="AA30" t="str">
        <f>IF(ISERROR(VLOOKUP(AA$1&amp;"-"&amp;$A30,#REF!,4,FALSE)),"",VLOOKUP(AA$1&amp;"-"&amp;$A30,#REF!,4,FALSE))</f>
        <v/>
      </c>
      <c r="AB30" t="str">
        <f>IF(ISERROR(VLOOKUP(AB$1&amp;"-"&amp;$A30,#REF!,4,FALSE)),"",VLOOKUP(AB$1&amp;"-"&amp;$A30,#REF!,4,FALSE))</f>
        <v/>
      </c>
      <c r="AC30" t="str">
        <f>IF(ISERROR(VLOOKUP(AC$1&amp;"-"&amp;$A30,#REF!,4,FALSE)),"",VLOOKUP(AC$1&amp;"-"&amp;$A30,#REF!,4,FALSE))</f>
        <v/>
      </c>
      <c r="AD30" t="str">
        <f>IF(ISERROR(VLOOKUP(AD$1&amp;"-"&amp;$A30,#REF!,4,FALSE)),"",VLOOKUP(AD$1&amp;"-"&amp;$A30,#REF!,4,FALSE))</f>
        <v/>
      </c>
      <c r="AE30" t="str">
        <f>IF(ISERROR(VLOOKUP(AE$1&amp;"-"&amp;$A30,#REF!,4,FALSE)),"",VLOOKUP(AE$1&amp;"-"&amp;$A30,#REF!,4,FALSE))</f>
        <v/>
      </c>
      <c r="AF30" t="str">
        <f>IF(ISERROR(VLOOKUP(AF$1&amp;"-"&amp;$A30,#REF!,4,FALSE)),"",VLOOKUP(AF$1&amp;"-"&amp;$A30,#REF!,4,FALSE))</f>
        <v/>
      </c>
      <c r="AG30" t="str">
        <f>IF(ISERROR(VLOOKUP(AG$1&amp;"-"&amp;$A30,#REF!,4,FALSE)),"",VLOOKUP(AG$1&amp;"-"&amp;$A30,#REF!,4,FALSE))</f>
        <v/>
      </c>
      <c r="AH30" t="str">
        <f>IF(ISERROR(VLOOKUP(AH$1&amp;"-"&amp;$A30,#REF!,4,FALSE)),"",VLOOKUP(AH$1&amp;"-"&amp;$A30,#REF!,4,FALSE))</f>
        <v/>
      </c>
      <c r="AI30" t="str">
        <f>IF(ISERROR(VLOOKUP(AI$1&amp;"-"&amp;$A30,#REF!,4,FALSE)),"",VLOOKUP(AI$1&amp;"-"&amp;$A30,#REF!,4,FALSE))</f>
        <v/>
      </c>
      <c r="AJ30" t="str">
        <f>IF(ISERROR(VLOOKUP(AJ$1&amp;"-"&amp;$A30,#REF!,4,FALSE)),"",VLOOKUP(AJ$1&amp;"-"&amp;$A30,#REF!,4,FALSE))</f>
        <v/>
      </c>
      <c r="AK30" t="str">
        <f>IF(ISERROR(VLOOKUP(AK$1&amp;"-"&amp;$A30,#REF!,4,FALSE)),"",VLOOKUP(AK$1&amp;"-"&amp;$A30,#REF!,4,FALSE))</f>
        <v/>
      </c>
      <c r="AL30" t="str">
        <f>IF(ISERROR(VLOOKUP(AL$1&amp;"-"&amp;$A30,#REF!,4,FALSE)),"",VLOOKUP(AL$1&amp;"-"&amp;$A30,#REF!,4,FALSE))</f>
        <v/>
      </c>
      <c r="AM30" t="str">
        <f>IF(ISERROR(VLOOKUP(AM$1&amp;"-"&amp;$A30,#REF!,4,FALSE)),"",VLOOKUP(AM$1&amp;"-"&amp;$A30,#REF!,4,FALSE))</f>
        <v/>
      </c>
      <c r="AN30" t="str">
        <f>IF(ISERROR(VLOOKUP(AN$1&amp;"-"&amp;$A30,#REF!,4,FALSE)),"",VLOOKUP(AN$1&amp;"-"&amp;$A30,#REF!,4,FALSE))</f>
        <v/>
      </c>
      <c r="AO30" t="str">
        <f>IF(ISERROR(VLOOKUP(AO$1&amp;"-"&amp;$A30,#REF!,4,FALSE)),"",VLOOKUP(AO$1&amp;"-"&amp;$A30,#REF!,4,FALSE))</f>
        <v/>
      </c>
      <c r="AP30" t="str">
        <f>IF(ISERROR(VLOOKUP(AP$1&amp;"-"&amp;$A30,#REF!,4,FALSE)),"",VLOOKUP(AP$1&amp;"-"&amp;$A30,#REF!,4,FALSE))</f>
        <v/>
      </c>
      <c r="AQ30" t="str">
        <f>IF(ISERROR(VLOOKUP(AQ$1&amp;"-"&amp;$A30,#REF!,4,FALSE)),"",VLOOKUP(AQ$1&amp;"-"&amp;$A30,#REF!,4,FALSE))</f>
        <v/>
      </c>
      <c r="AR30" t="str">
        <f>IF(ISERROR(VLOOKUP(AR$1&amp;"-"&amp;$A30,#REF!,4,FALSE)),"",VLOOKUP(AR$1&amp;"-"&amp;$A30,#REF!,4,FALSE))</f>
        <v/>
      </c>
      <c r="AS30" t="str">
        <f>IF(ISERROR(VLOOKUP(AS$1&amp;"-"&amp;$A30,#REF!,4,FALSE)),"",VLOOKUP(AS$1&amp;"-"&amp;$A30,#REF!,4,FALSE))</f>
        <v/>
      </c>
      <c r="AT30" t="str">
        <f>IF(ISERROR(VLOOKUP(AT$1&amp;"-"&amp;$A30,#REF!,4,FALSE)),"",VLOOKUP(AT$1&amp;"-"&amp;$A30,#REF!,4,FALSE))</f>
        <v/>
      </c>
      <c r="AU30" t="str">
        <f>IF(ISERROR(VLOOKUP(AU$1&amp;"-"&amp;$A30,#REF!,4,FALSE)),"",VLOOKUP(AU$1&amp;"-"&amp;$A30,#REF!,4,FALSE))</f>
        <v/>
      </c>
      <c r="AV30" t="str">
        <f>IF(ISERROR(VLOOKUP(AV$1&amp;"-"&amp;$A30,#REF!,4,FALSE)),"",VLOOKUP(AV$1&amp;"-"&amp;$A30,#REF!,4,FALSE))</f>
        <v/>
      </c>
      <c r="AW30" t="str">
        <f>IF(ISERROR(VLOOKUP(AW$1&amp;"-"&amp;$A30,#REF!,4,FALSE)),"",VLOOKUP(AW$1&amp;"-"&amp;$A30,#REF!,4,FALSE))</f>
        <v/>
      </c>
      <c r="AX30" t="str">
        <f>IF(ISERROR(VLOOKUP(AX$1&amp;"-"&amp;$A30,#REF!,4,FALSE)),"",VLOOKUP(AX$1&amp;"-"&amp;$A30,#REF!,4,FALSE))</f>
        <v/>
      </c>
      <c r="AY30" t="str">
        <f>IF(ISERROR(VLOOKUP(AY$1&amp;"-"&amp;$A30,#REF!,4,FALSE)),"",VLOOKUP(AY$1&amp;"-"&amp;$A30,#REF!,4,FALSE))</f>
        <v/>
      </c>
      <c r="AZ30" t="str">
        <f>IF(ISERROR(VLOOKUP(AZ$1&amp;"-"&amp;$A30,#REF!,4,FALSE)),"",VLOOKUP(AZ$1&amp;"-"&amp;$A30,#REF!,4,FALSE))</f>
        <v/>
      </c>
      <c r="BA30" t="str">
        <f>IF(ISERROR(VLOOKUP(BA$1&amp;"-"&amp;$A30,#REF!,4,FALSE)),"",VLOOKUP(BA$1&amp;"-"&amp;$A30,#REF!,4,FALSE))</f>
        <v/>
      </c>
      <c r="BB30" t="str">
        <f>IF(ISERROR(VLOOKUP(BB$1&amp;"-"&amp;$A30,#REF!,4,FALSE)),"",VLOOKUP(BB$1&amp;"-"&amp;$A30,#REF!,4,FALSE))</f>
        <v/>
      </c>
      <c r="BC30" t="str">
        <f>IF(ISERROR(VLOOKUP(BC$1&amp;"-"&amp;$A30,#REF!,4,FALSE)),"",VLOOKUP(BC$1&amp;"-"&amp;$A30,#REF!,4,FALSE))</f>
        <v/>
      </c>
      <c r="BD30" t="str">
        <f>IF(ISERROR(VLOOKUP(BD$1&amp;"-"&amp;$A30,#REF!,4,FALSE)),"",VLOOKUP(BD$1&amp;"-"&amp;$A30,#REF!,4,FALSE))</f>
        <v/>
      </c>
      <c r="BE30" t="str">
        <f>IF(ISERROR(VLOOKUP(BE$1&amp;"-"&amp;$A30,#REF!,4,FALSE)),"",VLOOKUP(BE$1&amp;"-"&amp;$A30,#REF!,4,FALSE))</f>
        <v/>
      </c>
      <c r="BF30" t="str">
        <f>IF(ISERROR(VLOOKUP(BF$1&amp;"-"&amp;$A30,#REF!,4,FALSE)),"",VLOOKUP(BF$1&amp;"-"&amp;$A30,#REF!,4,FALSE))</f>
        <v/>
      </c>
      <c r="BG30" t="str">
        <f>IF(ISERROR(VLOOKUP(BG$1&amp;"-"&amp;$A30,#REF!,4,FALSE)),"",VLOOKUP(BG$1&amp;"-"&amp;$A30,#REF!,4,FALSE))</f>
        <v/>
      </c>
      <c r="BH30" t="str">
        <f>IF(ISERROR(VLOOKUP(BH$1&amp;"-"&amp;$A30,#REF!,4,FALSE)),"",VLOOKUP(BH$1&amp;"-"&amp;$A30,#REF!,4,FALSE))</f>
        <v/>
      </c>
      <c r="BI30" t="str">
        <f>IF(ISERROR(VLOOKUP(BI$1&amp;"-"&amp;$A30,#REF!,4,FALSE)),"",VLOOKUP(BI$1&amp;"-"&amp;$A30,#REF!,4,FALSE))</f>
        <v/>
      </c>
      <c r="BJ30" t="str">
        <f>IF(ISERROR(VLOOKUP(BJ$1&amp;"-"&amp;$A30,#REF!,4,FALSE)),"",VLOOKUP(BJ$1&amp;"-"&amp;$A30,#REF!,4,FALSE))</f>
        <v/>
      </c>
      <c r="BK30" t="str">
        <f>IF(ISERROR(VLOOKUP(BK$1&amp;"-"&amp;$A30,#REF!,4,FALSE)),"",VLOOKUP(BK$1&amp;"-"&amp;$A30,#REF!,4,FALSE))</f>
        <v/>
      </c>
      <c r="BL30" t="str">
        <f>IF(ISERROR(VLOOKUP(BL$1&amp;"-"&amp;$A30,#REF!,4,FALSE)),"",VLOOKUP(BL$1&amp;"-"&amp;$A30,#REF!,4,FALSE))</f>
        <v/>
      </c>
      <c r="BM30" t="str">
        <f>IF(ISERROR(VLOOKUP(BM$1&amp;"-"&amp;$A30,#REF!,4,FALSE)),"",VLOOKUP(BM$1&amp;"-"&amp;$A30,#REF!,4,FALSE))</f>
        <v/>
      </c>
      <c r="BN30" t="str">
        <f>IF(ISERROR(VLOOKUP(BN$1&amp;"-"&amp;$A30,#REF!,4,FALSE)),"",VLOOKUP(BN$1&amp;"-"&amp;$A30,#REF!,4,FALSE))</f>
        <v/>
      </c>
      <c r="BO30" t="str">
        <f>IF(ISERROR(VLOOKUP(BO$1&amp;"-"&amp;$A30,#REF!,4,FALSE)),"",VLOOKUP(BO$1&amp;"-"&amp;$A30,#REF!,4,FALSE))</f>
        <v/>
      </c>
      <c r="BP30" t="str">
        <f>IF(ISERROR(VLOOKUP(BP$1&amp;"-"&amp;$A30,#REF!,4,FALSE)),"",VLOOKUP(BP$1&amp;"-"&amp;$A30,#REF!,4,FALSE))</f>
        <v/>
      </c>
      <c r="BQ30" t="str">
        <f>IF(ISERROR(VLOOKUP(BQ$1&amp;"-"&amp;$A30,#REF!,4,FALSE)),"",VLOOKUP(BQ$1&amp;"-"&amp;$A30,#REF!,4,FALSE))</f>
        <v/>
      </c>
      <c r="BR30" t="str">
        <f>IF(ISERROR(VLOOKUP(BR$1&amp;"-"&amp;$A30,#REF!,4,FALSE)),"",VLOOKUP(BR$1&amp;"-"&amp;$A30,#REF!,4,FALSE))</f>
        <v/>
      </c>
      <c r="BS30" t="str">
        <f>IF(ISERROR(VLOOKUP(BS$1&amp;"-"&amp;$A30,#REF!,4,FALSE)),"",VLOOKUP(BS$1&amp;"-"&amp;$A30,#REF!,4,FALSE))</f>
        <v/>
      </c>
      <c r="BT30" t="str">
        <f>IF(ISERROR(VLOOKUP(BT$1&amp;"-"&amp;$A30,#REF!,4,FALSE)),"",VLOOKUP(BT$1&amp;"-"&amp;$A30,#REF!,4,FALSE))</f>
        <v/>
      </c>
      <c r="BU30" t="str">
        <f>IF(ISERROR(VLOOKUP(BU$1&amp;"-"&amp;$A30,#REF!,4,FALSE)),"",VLOOKUP(BU$1&amp;"-"&amp;$A30,#REF!,4,FALSE))</f>
        <v/>
      </c>
      <c r="BV30" t="str">
        <f>IF(ISERROR(VLOOKUP(BV$1&amp;"-"&amp;$A30,#REF!,4,FALSE)),"",VLOOKUP(BV$1&amp;"-"&amp;$A30,#REF!,4,FALSE))</f>
        <v/>
      </c>
      <c r="BW30" t="str">
        <f>IF(ISERROR(VLOOKUP(BW$1&amp;"-"&amp;$A30,#REF!,4,FALSE)),"",VLOOKUP(BW$1&amp;"-"&amp;$A30,#REF!,4,FALSE))</f>
        <v/>
      </c>
      <c r="BX30" t="str">
        <f>IF(ISERROR(VLOOKUP(BX$1&amp;"-"&amp;$A30,#REF!,4,FALSE)),"",VLOOKUP(BX$1&amp;"-"&amp;$A30,#REF!,4,FALSE))</f>
        <v/>
      </c>
      <c r="BY30" t="str">
        <f>IF(ISERROR(VLOOKUP(BY$1&amp;"-"&amp;$A30,#REF!,4,FALSE)),"",VLOOKUP(BY$1&amp;"-"&amp;$A30,#REF!,4,FALSE))</f>
        <v/>
      </c>
      <c r="BZ30" t="str">
        <f>IF(ISERROR(VLOOKUP(BZ$1&amp;"-"&amp;$A30,#REF!,4,FALSE)),"",VLOOKUP(BZ$1&amp;"-"&amp;$A30,#REF!,4,FALSE))</f>
        <v/>
      </c>
      <c r="CA30" t="str">
        <f>IF(ISERROR(VLOOKUP(CA$1&amp;"-"&amp;$A30,#REF!,4,FALSE)),"",VLOOKUP(CA$1&amp;"-"&amp;$A30,#REF!,4,FALSE))</f>
        <v/>
      </c>
      <c r="CB30" t="str">
        <f>IF(ISERROR(VLOOKUP(CB$1&amp;"-"&amp;$A30,#REF!,4,FALSE)),"",VLOOKUP(CB$1&amp;"-"&amp;$A30,#REF!,4,FALSE))</f>
        <v/>
      </c>
      <c r="CC30" t="str">
        <f>IF(ISERROR(VLOOKUP(CC$1&amp;"-"&amp;$A30,#REF!,4,FALSE)),"",VLOOKUP(CC$1&amp;"-"&amp;$A30,#REF!,4,FALSE))</f>
        <v/>
      </c>
      <c r="CD30" t="str">
        <f>IF(ISERROR(VLOOKUP(CD$1&amp;"-"&amp;$A30,#REF!,4,FALSE)),"",VLOOKUP(CD$1&amp;"-"&amp;$A30,#REF!,4,FALSE))</f>
        <v/>
      </c>
      <c r="CE30" t="str">
        <f>IF(ISERROR(VLOOKUP(CE$1&amp;"-"&amp;$A30,#REF!,4,FALSE)),"",VLOOKUP(CE$1&amp;"-"&amp;$A30,#REF!,4,FALSE))</f>
        <v/>
      </c>
      <c r="CF30" t="str">
        <f>IF(ISERROR(VLOOKUP(CF$1&amp;"-"&amp;$A30,#REF!,4,FALSE)),"",VLOOKUP(CF$1&amp;"-"&amp;$A30,#REF!,4,FALSE))</f>
        <v/>
      </c>
      <c r="CG30" t="str">
        <f>IF(ISERROR(VLOOKUP(CG$1&amp;"-"&amp;$A30,#REF!,4,FALSE)),"",VLOOKUP(CG$1&amp;"-"&amp;$A30,#REF!,4,FALSE))</f>
        <v/>
      </c>
      <c r="CH30" t="str">
        <f>IF(ISERROR(VLOOKUP(CH$1&amp;"-"&amp;$A30,#REF!,4,FALSE)),"",VLOOKUP(CH$1&amp;"-"&amp;$A30,#REF!,4,FALSE))</f>
        <v/>
      </c>
      <c r="CI30" t="str">
        <f>IF(ISERROR(VLOOKUP(CI$1&amp;"-"&amp;$A30,#REF!,4,FALSE)),"",VLOOKUP(CI$1&amp;"-"&amp;$A30,#REF!,4,FALSE))</f>
        <v/>
      </c>
      <c r="CJ30" t="str">
        <f>IF(ISERROR(VLOOKUP(CJ$1&amp;"-"&amp;$A30,#REF!,4,FALSE)),"",VLOOKUP(CJ$1&amp;"-"&amp;$A30,#REF!,4,FALSE))</f>
        <v/>
      </c>
      <c r="CK30" t="str">
        <f>IF(ISERROR(VLOOKUP(CK$1&amp;"-"&amp;$A30,#REF!,4,FALSE)),"",VLOOKUP(CK$1&amp;"-"&amp;$A30,#REF!,4,FALSE))</f>
        <v/>
      </c>
      <c r="CL30" t="str">
        <f>IF(ISERROR(VLOOKUP(CL$1&amp;"-"&amp;$A30,#REF!,4,FALSE)),"",VLOOKUP(CL$1&amp;"-"&amp;$A30,#REF!,4,FALSE))</f>
        <v/>
      </c>
      <c r="CM30" t="str">
        <f>IF(ISERROR(VLOOKUP(CM$1&amp;"-"&amp;$A30,#REF!,4,FALSE)),"",VLOOKUP(CM$1&amp;"-"&amp;$A30,#REF!,4,FALSE))</f>
        <v/>
      </c>
    </row>
    <row r="31" spans="1:91" ht="15" customHeight="1" x14ac:dyDescent="0.3">
      <c r="A31">
        <v>27</v>
      </c>
      <c r="B31" t="s">
        <v>178</v>
      </c>
      <c r="D31" t="s">
        <v>4166</v>
      </c>
      <c r="E31">
        <v>1071</v>
      </c>
      <c r="F31" t="s">
        <v>1210</v>
      </c>
      <c r="G31" s="112" t="s">
        <v>4166</v>
      </c>
      <c r="I31" t="str">
        <f>IF(ISERROR(VLOOKUP(I$1&amp;"-"&amp;$A31,#REF!,4,FALSE)),"",VLOOKUP(I$1&amp;"-"&amp;$A31,#REF!,4,FALSE))</f>
        <v/>
      </c>
      <c r="J31" t="str">
        <f>IF(ISERROR(VLOOKUP(J$1&amp;"-"&amp;$A31,#REF!,4,FALSE)),"",VLOOKUP(J$1&amp;"-"&amp;$A31,#REF!,4,FALSE))</f>
        <v/>
      </c>
      <c r="K31" t="str">
        <f>IF(ISERROR(VLOOKUP(K$1&amp;"-"&amp;$A31,#REF!,4,FALSE)),"",VLOOKUP(K$1&amp;"-"&amp;$A31,#REF!,4,FALSE))</f>
        <v/>
      </c>
      <c r="L31" t="str">
        <f>IF(ISERROR(VLOOKUP(L$1&amp;"-"&amp;$A31,#REF!,4,FALSE)),"",VLOOKUP(L$1&amp;"-"&amp;$A31,#REF!,4,FALSE))</f>
        <v/>
      </c>
      <c r="M31" t="str">
        <f>IF(ISERROR(VLOOKUP(M$1&amp;"-"&amp;$A31,#REF!,4,FALSE)),"",VLOOKUP(M$1&amp;"-"&amp;$A31,#REF!,4,FALSE))</f>
        <v/>
      </c>
      <c r="N31" t="str">
        <f>IF(ISERROR(VLOOKUP(N$1&amp;"-"&amp;$A31,#REF!,4,FALSE)),"",VLOOKUP(N$1&amp;"-"&amp;$A31,#REF!,4,FALSE))</f>
        <v/>
      </c>
      <c r="O31" t="str">
        <f>IF(ISERROR(VLOOKUP(O$1&amp;"-"&amp;$A31,#REF!,4,FALSE)),"",VLOOKUP(O$1&amp;"-"&amp;$A31,#REF!,4,FALSE))</f>
        <v/>
      </c>
      <c r="P31" t="str">
        <f>IF(ISERROR(VLOOKUP(P$1&amp;"-"&amp;$A31,#REF!,4,FALSE)),"",VLOOKUP(P$1&amp;"-"&amp;$A31,#REF!,4,FALSE))</f>
        <v/>
      </c>
      <c r="Q31" t="str">
        <f>IF(ISERROR(VLOOKUP(Q$1&amp;"-"&amp;$A31,#REF!,4,FALSE)),"",VLOOKUP(Q$1&amp;"-"&amp;$A31,#REF!,4,FALSE))</f>
        <v/>
      </c>
      <c r="R31" t="str">
        <f>IF(ISERROR(VLOOKUP(R$1&amp;"-"&amp;$A31,#REF!,4,FALSE)),"",VLOOKUP(R$1&amp;"-"&amp;$A31,#REF!,4,FALSE))</f>
        <v/>
      </c>
      <c r="S31" t="str">
        <f>IF(ISERROR(VLOOKUP(S$1&amp;"-"&amp;$A31,#REF!,4,FALSE)),"",VLOOKUP(S$1&amp;"-"&amp;$A31,#REF!,4,FALSE))</f>
        <v/>
      </c>
      <c r="T31" t="str">
        <f>IF(ISERROR(VLOOKUP(T$1&amp;"-"&amp;$A31,#REF!,4,FALSE)),"",VLOOKUP(T$1&amp;"-"&amp;$A31,#REF!,4,FALSE))</f>
        <v/>
      </c>
      <c r="U31" t="str">
        <f>IF(ISERROR(VLOOKUP(U$1&amp;"-"&amp;$A31,#REF!,4,FALSE)),"",VLOOKUP(U$1&amp;"-"&amp;$A31,#REF!,4,FALSE))</f>
        <v/>
      </c>
      <c r="V31" t="str">
        <f>IF(ISERROR(VLOOKUP(V$1&amp;"-"&amp;$A31,#REF!,4,FALSE)),"",VLOOKUP(V$1&amp;"-"&amp;$A31,#REF!,4,FALSE))</f>
        <v/>
      </c>
      <c r="W31" t="str">
        <f>IF(ISERROR(VLOOKUP(W$1&amp;"-"&amp;$A31,#REF!,4,FALSE)),"",VLOOKUP(W$1&amp;"-"&amp;$A31,#REF!,4,FALSE))</f>
        <v/>
      </c>
      <c r="X31" t="str">
        <f>IF(ISERROR(VLOOKUP(X$1&amp;"-"&amp;$A31,#REF!,4,FALSE)),"",VLOOKUP(X$1&amp;"-"&amp;$A31,#REF!,4,FALSE))</f>
        <v/>
      </c>
      <c r="Y31" t="str">
        <f>IF(ISERROR(VLOOKUP(Y$1&amp;"-"&amp;$A31,#REF!,4,FALSE)),"",VLOOKUP(Y$1&amp;"-"&amp;$A31,#REF!,4,FALSE))</f>
        <v/>
      </c>
      <c r="Z31" t="str">
        <f>IF(ISERROR(VLOOKUP(Z$1&amp;"-"&amp;$A31,#REF!,4,FALSE)),"",VLOOKUP(Z$1&amp;"-"&amp;$A31,#REF!,4,FALSE))</f>
        <v/>
      </c>
      <c r="AA31" t="str">
        <f>IF(ISERROR(VLOOKUP(AA$1&amp;"-"&amp;$A31,#REF!,4,FALSE)),"",VLOOKUP(AA$1&amp;"-"&amp;$A31,#REF!,4,FALSE))</f>
        <v/>
      </c>
      <c r="AB31" t="str">
        <f>IF(ISERROR(VLOOKUP(AB$1&amp;"-"&amp;$A31,#REF!,4,FALSE)),"",VLOOKUP(AB$1&amp;"-"&amp;$A31,#REF!,4,FALSE))</f>
        <v/>
      </c>
      <c r="AC31" t="str">
        <f>IF(ISERROR(VLOOKUP(AC$1&amp;"-"&amp;$A31,#REF!,4,FALSE)),"",VLOOKUP(AC$1&amp;"-"&amp;$A31,#REF!,4,FALSE))</f>
        <v/>
      </c>
      <c r="AD31" t="str">
        <f>IF(ISERROR(VLOOKUP(AD$1&amp;"-"&amp;$A31,#REF!,4,FALSE)),"",VLOOKUP(AD$1&amp;"-"&amp;$A31,#REF!,4,FALSE))</f>
        <v/>
      </c>
      <c r="AE31" t="str">
        <f>IF(ISERROR(VLOOKUP(AE$1&amp;"-"&amp;$A31,#REF!,4,FALSE)),"",VLOOKUP(AE$1&amp;"-"&amp;$A31,#REF!,4,FALSE))</f>
        <v/>
      </c>
      <c r="AF31" t="str">
        <f>IF(ISERROR(VLOOKUP(AF$1&amp;"-"&amp;$A31,#REF!,4,FALSE)),"",VLOOKUP(AF$1&amp;"-"&amp;$A31,#REF!,4,FALSE))</f>
        <v/>
      </c>
      <c r="AG31" t="str">
        <f>IF(ISERROR(VLOOKUP(AG$1&amp;"-"&amp;$A31,#REF!,4,FALSE)),"",VLOOKUP(AG$1&amp;"-"&amp;$A31,#REF!,4,FALSE))</f>
        <v/>
      </c>
      <c r="AH31" t="str">
        <f>IF(ISERROR(VLOOKUP(AH$1&amp;"-"&amp;$A31,#REF!,4,FALSE)),"",VLOOKUP(AH$1&amp;"-"&amp;$A31,#REF!,4,FALSE))</f>
        <v/>
      </c>
      <c r="AI31" t="str">
        <f>IF(ISERROR(VLOOKUP(AI$1&amp;"-"&amp;$A31,#REF!,4,FALSE)),"",VLOOKUP(AI$1&amp;"-"&amp;$A31,#REF!,4,FALSE))</f>
        <v/>
      </c>
      <c r="AJ31" t="str">
        <f>IF(ISERROR(VLOOKUP(AJ$1&amp;"-"&amp;$A31,#REF!,4,FALSE)),"",VLOOKUP(AJ$1&amp;"-"&amp;$A31,#REF!,4,FALSE))</f>
        <v/>
      </c>
      <c r="AK31" t="str">
        <f>IF(ISERROR(VLOOKUP(AK$1&amp;"-"&amp;$A31,#REF!,4,FALSE)),"",VLOOKUP(AK$1&amp;"-"&amp;$A31,#REF!,4,FALSE))</f>
        <v/>
      </c>
      <c r="AL31" t="str">
        <f>IF(ISERROR(VLOOKUP(AL$1&amp;"-"&amp;$A31,#REF!,4,FALSE)),"",VLOOKUP(AL$1&amp;"-"&amp;$A31,#REF!,4,FALSE))</f>
        <v/>
      </c>
      <c r="AM31" t="str">
        <f>IF(ISERROR(VLOOKUP(AM$1&amp;"-"&amp;$A31,#REF!,4,FALSE)),"",VLOOKUP(AM$1&amp;"-"&amp;$A31,#REF!,4,FALSE))</f>
        <v/>
      </c>
      <c r="AN31" t="str">
        <f>IF(ISERROR(VLOOKUP(AN$1&amp;"-"&amp;$A31,#REF!,4,FALSE)),"",VLOOKUP(AN$1&amp;"-"&amp;$A31,#REF!,4,FALSE))</f>
        <v/>
      </c>
      <c r="AO31" t="str">
        <f>IF(ISERROR(VLOOKUP(AO$1&amp;"-"&amp;$A31,#REF!,4,FALSE)),"",VLOOKUP(AO$1&amp;"-"&amp;$A31,#REF!,4,FALSE))</f>
        <v/>
      </c>
      <c r="AP31" t="str">
        <f>IF(ISERROR(VLOOKUP(AP$1&amp;"-"&amp;$A31,#REF!,4,FALSE)),"",VLOOKUP(AP$1&amp;"-"&amp;$A31,#REF!,4,FALSE))</f>
        <v/>
      </c>
      <c r="AQ31" t="str">
        <f>IF(ISERROR(VLOOKUP(AQ$1&amp;"-"&amp;$A31,#REF!,4,FALSE)),"",VLOOKUP(AQ$1&amp;"-"&amp;$A31,#REF!,4,FALSE))</f>
        <v/>
      </c>
      <c r="AR31" t="str">
        <f>IF(ISERROR(VLOOKUP(AR$1&amp;"-"&amp;$A31,#REF!,4,FALSE)),"",VLOOKUP(AR$1&amp;"-"&amp;$A31,#REF!,4,FALSE))</f>
        <v/>
      </c>
      <c r="AS31" t="str">
        <f>IF(ISERROR(VLOOKUP(AS$1&amp;"-"&amp;$A31,#REF!,4,FALSE)),"",VLOOKUP(AS$1&amp;"-"&amp;$A31,#REF!,4,FALSE))</f>
        <v/>
      </c>
      <c r="AT31" t="str">
        <f>IF(ISERROR(VLOOKUP(AT$1&amp;"-"&amp;$A31,#REF!,4,FALSE)),"",VLOOKUP(AT$1&amp;"-"&amp;$A31,#REF!,4,FALSE))</f>
        <v/>
      </c>
      <c r="AU31" t="str">
        <f>IF(ISERROR(VLOOKUP(AU$1&amp;"-"&amp;$A31,#REF!,4,FALSE)),"",VLOOKUP(AU$1&amp;"-"&amp;$A31,#REF!,4,FALSE))</f>
        <v/>
      </c>
      <c r="AV31" t="str">
        <f>IF(ISERROR(VLOOKUP(AV$1&amp;"-"&amp;$A31,#REF!,4,FALSE)),"",VLOOKUP(AV$1&amp;"-"&amp;$A31,#REF!,4,FALSE))</f>
        <v/>
      </c>
      <c r="AW31" t="str">
        <f>IF(ISERROR(VLOOKUP(AW$1&amp;"-"&amp;$A31,#REF!,4,FALSE)),"",VLOOKUP(AW$1&amp;"-"&amp;$A31,#REF!,4,FALSE))</f>
        <v/>
      </c>
      <c r="AX31" t="str">
        <f>IF(ISERROR(VLOOKUP(AX$1&amp;"-"&amp;$A31,#REF!,4,FALSE)),"",VLOOKUP(AX$1&amp;"-"&amp;$A31,#REF!,4,FALSE))</f>
        <v/>
      </c>
      <c r="AY31" t="str">
        <f>IF(ISERROR(VLOOKUP(AY$1&amp;"-"&amp;$A31,#REF!,4,FALSE)),"",VLOOKUP(AY$1&amp;"-"&amp;$A31,#REF!,4,FALSE))</f>
        <v/>
      </c>
      <c r="AZ31" t="str">
        <f>IF(ISERROR(VLOOKUP(AZ$1&amp;"-"&amp;$A31,#REF!,4,FALSE)),"",VLOOKUP(AZ$1&amp;"-"&amp;$A31,#REF!,4,FALSE))</f>
        <v/>
      </c>
      <c r="BA31" t="str">
        <f>IF(ISERROR(VLOOKUP(BA$1&amp;"-"&amp;$A31,#REF!,4,FALSE)),"",VLOOKUP(BA$1&amp;"-"&amp;$A31,#REF!,4,FALSE))</f>
        <v/>
      </c>
      <c r="BB31" t="str">
        <f>IF(ISERROR(VLOOKUP(BB$1&amp;"-"&amp;$A31,#REF!,4,FALSE)),"",VLOOKUP(BB$1&amp;"-"&amp;$A31,#REF!,4,FALSE))</f>
        <v/>
      </c>
      <c r="BC31" t="str">
        <f>IF(ISERROR(VLOOKUP(BC$1&amp;"-"&amp;$A31,#REF!,4,FALSE)),"",VLOOKUP(BC$1&amp;"-"&amp;$A31,#REF!,4,FALSE))</f>
        <v/>
      </c>
      <c r="BD31" t="str">
        <f>IF(ISERROR(VLOOKUP(BD$1&amp;"-"&amp;$A31,#REF!,4,FALSE)),"",VLOOKUP(BD$1&amp;"-"&amp;$A31,#REF!,4,FALSE))</f>
        <v/>
      </c>
      <c r="BE31" t="str">
        <f>IF(ISERROR(VLOOKUP(BE$1&amp;"-"&amp;$A31,#REF!,4,FALSE)),"",VLOOKUP(BE$1&amp;"-"&amp;$A31,#REF!,4,FALSE))</f>
        <v/>
      </c>
      <c r="BF31" t="str">
        <f>IF(ISERROR(VLOOKUP(BF$1&amp;"-"&amp;$A31,#REF!,4,FALSE)),"",VLOOKUP(BF$1&amp;"-"&amp;$A31,#REF!,4,FALSE))</f>
        <v/>
      </c>
      <c r="BG31" t="str">
        <f>IF(ISERROR(VLOOKUP(BG$1&amp;"-"&amp;$A31,#REF!,4,FALSE)),"",VLOOKUP(BG$1&amp;"-"&amp;$A31,#REF!,4,FALSE))</f>
        <v/>
      </c>
      <c r="BH31" t="str">
        <f>IF(ISERROR(VLOOKUP(BH$1&amp;"-"&amp;$A31,#REF!,4,FALSE)),"",VLOOKUP(BH$1&amp;"-"&amp;$A31,#REF!,4,FALSE))</f>
        <v/>
      </c>
      <c r="BI31" t="str">
        <f>IF(ISERROR(VLOOKUP(BI$1&amp;"-"&amp;$A31,#REF!,4,FALSE)),"",VLOOKUP(BI$1&amp;"-"&amp;$A31,#REF!,4,FALSE))</f>
        <v/>
      </c>
      <c r="BJ31" t="str">
        <f>IF(ISERROR(VLOOKUP(BJ$1&amp;"-"&amp;$A31,#REF!,4,FALSE)),"",VLOOKUP(BJ$1&amp;"-"&amp;$A31,#REF!,4,FALSE))</f>
        <v/>
      </c>
      <c r="BK31" t="str">
        <f>IF(ISERROR(VLOOKUP(BK$1&amp;"-"&amp;$A31,#REF!,4,FALSE)),"",VLOOKUP(BK$1&amp;"-"&amp;$A31,#REF!,4,FALSE))</f>
        <v/>
      </c>
      <c r="BL31" t="str">
        <f>IF(ISERROR(VLOOKUP(BL$1&amp;"-"&amp;$A31,#REF!,4,FALSE)),"",VLOOKUP(BL$1&amp;"-"&amp;$A31,#REF!,4,FALSE))</f>
        <v/>
      </c>
      <c r="BM31" t="str">
        <f>IF(ISERROR(VLOOKUP(BM$1&amp;"-"&amp;$A31,#REF!,4,FALSE)),"",VLOOKUP(BM$1&amp;"-"&amp;$A31,#REF!,4,FALSE))</f>
        <v/>
      </c>
      <c r="BN31" t="str">
        <f>IF(ISERROR(VLOOKUP(BN$1&amp;"-"&amp;$A31,#REF!,4,FALSE)),"",VLOOKUP(BN$1&amp;"-"&amp;$A31,#REF!,4,FALSE))</f>
        <v/>
      </c>
      <c r="BO31" t="str">
        <f>IF(ISERROR(VLOOKUP(BO$1&amp;"-"&amp;$A31,#REF!,4,FALSE)),"",VLOOKUP(BO$1&amp;"-"&amp;$A31,#REF!,4,FALSE))</f>
        <v/>
      </c>
      <c r="BP31" t="str">
        <f>IF(ISERROR(VLOOKUP(BP$1&amp;"-"&amp;$A31,#REF!,4,FALSE)),"",VLOOKUP(BP$1&amp;"-"&amp;$A31,#REF!,4,FALSE))</f>
        <v/>
      </c>
      <c r="BQ31" t="str">
        <f>IF(ISERROR(VLOOKUP(BQ$1&amp;"-"&amp;$A31,#REF!,4,FALSE)),"",VLOOKUP(BQ$1&amp;"-"&amp;$A31,#REF!,4,FALSE))</f>
        <v/>
      </c>
      <c r="BR31" t="str">
        <f>IF(ISERROR(VLOOKUP(BR$1&amp;"-"&amp;$A31,#REF!,4,FALSE)),"",VLOOKUP(BR$1&amp;"-"&amp;$A31,#REF!,4,FALSE))</f>
        <v/>
      </c>
      <c r="BS31" t="str">
        <f>IF(ISERROR(VLOOKUP(BS$1&amp;"-"&amp;$A31,#REF!,4,FALSE)),"",VLOOKUP(BS$1&amp;"-"&amp;$A31,#REF!,4,FALSE))</f>
        <v/>
      </c>
      <c r="BT31" t="str">
        <f>IF(ISERROR(VLOOKUP(BT$1&amp;"-"&amp;$A31,#REF!,4,FALSE)),"",VLOOKUP(BT$1&amp;"-"&amp;$A31,#REF!,4,FALSE))</f>
        <v/>
      </c>
      <c r="BU31" t="str">
        <f>IF(ISERROR(VLOOKUP(BU$1&amp;"-"&amp;$A31,#REF!,4,FALSE)),"",VLOOKUP(BU$1&amp;"-"&amp;$A31,#REF!,4,FALSE))</f>
        <v/>
      </c>
      <c r="BV31" t="str">
        <f>IF(ISERROR(VLOOKUP(BV$1&amp;"-"&amp;$A31,#REF!,4,FALSE)),"",VLOOKUP(BV$1&amp;"-"&amp;$A31,#REF!,4,FALSE))</f>
        <v/>
      </c>
      <c r="BW31" t="str">
        <f>IF(ISERROR(VLOOKUP(BW$1&amp;"-"&amp;$A31,#REF!,4,FALSE)),"",VLOOKUP(BW$1&amp;"-"&amp;$A31,#REF!,4,FALSE))</f>
        <v/>
      </c>
      <c r="BX31" t="str">
        <f>IF(ISERROR(VLOOKUP(BX$1&amp;"-"&amp;$A31,#REF!,4,FALSE)),"",VLOOKUP(BX$1&amp;"-"&amp;$A31,#REF!,4,FALSE))</f>
        <v/>
      </c>
      <c r="BY31" t="str">
        <f>IF(ISERROR(VLOOKUP(BY$1&amp;"-"&amp;$A31,#REF!,4,FALSE)),"",VLOOKUP(BY$1&amp;"-"&amp;$A31,#REF!,4,FALSE))</f>
        <v/>
      </c>
      <c r="BZ31" t="str">
        <f>IF(ISERROR(VLOOKUP(BZ$1&amp;"-"&amp;$A31,#REF!,4,FALSE)),"",VLOOKUP(BZ$1&amp;"-"&amp;$A31,#REF!,4,FALSE))</f>
        <v/>
      </c>
      <c r="CA31" t="str">
        <f>IF(ISERROR(VLOOKUP(CA$1&amp;"-"&amp;$A31,#REF!,4,FALSE)),"",VLOOKUP(CA$1&amp;"-"&amp;$A31,#REF!,4,FALSE))</f>
        <v/>
      </c>
      <c r="CB31" t="str">
        <f>IF(ISERROR(VLOOKUP(CB$1&amp;"-"&amp;$A31,#REF!,4,FALSE)),"",VLOOKUP(CB$1&amp;"-"&amp;$A31,#REF!,4,FALSE))</f>
        <v/>
      </c>
      <c r="CC31" t="str">
        <f>IF(ISERROR(VLOOKUP(CC$1&amp;"-"&amp;$A31,#REF!,4,FALSE)),"",VLOOKUP(CC$1&amp;"-"&amp;$A31,#REF!,4,FALSE))</f>
        <v/>
      </c>
      <c r="CD31" t="str">
        <f>IF(ISERROR(VLOOKUP(CD$1&amp;"-"&amp;$A31,#REF!,4,FALSE)),"",VLOOKUP(CD$1&amp;"-"&amp;$A31,#REF!,4,FALSE))</f>
        <v/>
      </c>
      <c r="CE31" t="str">
        <f>IF(ISERROR(VLOOKUP(CE$1&amp;"-"&amp;$A31,#REF!,4,FALSE)),"",VLOOKUP(CE$1&amp;"-"&amp;$A31,#REF!,4,FALSE))</f>
        <v/>
      </c>
      <c r="CF31" t="str">
        <f>IF(ISERROR(VLOOKUP(CF$1&amp;"-"&amp;$A31,#REF!,4,FALSE)),"",VLOOKUP(CF$1&amp;"-"&amp;$A31,#REF!,4,FALSE))</f>
        <v/>
      </c>
      <c r="CG31" t="str">
        <f>IF(ISERROR(VLOOKUP(CG$1&amp;"-"&amp;$A31,#REF!,4,FALSE)),"",VLOOKUP(CG$1&amp;"-"&amp;$A31,#REF!,4,FALSE))</f>
        <v/>
      </c>
      <c r="CH31" t="str">
        <f>IF(ISERROR(VLOOKUP(CH$1&amp;"-"&amp;$A31,#REF!,4,FALSE)),"",VLOOKUP(CH$1&amp;"-"&amp;$A31,#REF!,4,FALSE))</f>
        <v/>
      </c>
      <c r="CI31" t="str">
        <f>IF(ISERROR(VLOOKUP(CI$1&amp;"-"&amp;$A31,#REF!,4,FALSE)),"",VLOOKUP(CI$1&amp;"-"&amp;$A31,#REF!,4,FALSE))</f>
        <v/>
      </c>
      <c r="CJ31" t="str">
        <f>IF(ISERROR(VLOOKUP(CJ$1&amp;"-"&amp;$A31,#REF!,4,FALSE)),"",VLOOKUP(CJ$1&amp;"-"&amp;$A31,#REF!,4,FALSE))</f>
        <v/>
      </c>
      <c r="CK31" t="str">
        <f>IF(ISERROR(VLOOKUP(CK$1&amp;"-"&amp;$A31,#REF!,4,FALSE)),"",VLOOKUP(CK$1&amp;"-"&amp;$A31,#REF!,4,FALSE))</f>
        <v/>
      </c>
      <c r="CL31" t="str">
        <f>IF(ISERROR(VLOOKUP(CL$1&amp;"-"&amp;$A31,#REF!,4,FALSE)),"",VLOOKUP(CL$1&amp;"-"&amp;$A31,#REF!,4,FALSE))</f>
        <v/>
      </c>
      <c r="CM31" t="str">
        <f>IF(ISERROR(VLOOKUP(CM$1&amp;"-"&amp;$A31,#REF!,4,FALSE)),"",VLOOKUP(CM$1&amp;"-"&amp;$A31,#REF!,4,FALSE))</f>
        <v/>
      </c>
    </row>
    <row r="32" spans="1:91" ht="15" customHeight="1" x14ac:dyDescent="0.3">
      <c r="A32">
        <v>28</v>
      </c>
      <c r="B32" t="s">
        <v>201</v>
      </c>
      <c r="C32" t="s">
        <v>834</v>
      </c>
      <c r="D32" t="s">
        <v>4188</v>
      </c>
      <c r="E32">
        <v>1097</v>
      </c>
      <c r="F32" t="s">
        <v>835</v>
      </c>
      <c r="G32" s="112" t="s">
        <v>4188</v>
      </c>
      <c r="I32" t="str">
        <f>IF(ISERROR(VLOOKUP(I$1&amp;"-"&amp;$A32,#REF!,4,FALSE)),"",VLOOKUP(I$1&amp;"-"&amp;$A32,#REF!,4,FALSE))</f>
        <v/>
      </c>
      <c r="J32" t="str">
        <f>IF(ISERROR(VLOOKUP(J$1&amp;"-"&amp;$A32,#REF!,4,FALSE)),"",VLOOKUP(J$1&amp;"-"&amp;$A32,#REF!,4,FALSE))</f>
        <v/>
      </c>
      <c r="K32" t="str">
        <f>IF(ISERROR(VLOOKUP(K$1&amp;"-"&amp;$A32,#REF!,4,FALSE)),"",VLOOKUP(K$1&amp;"-"&amp;$A32,#REF!,4,FALSE))</f>
        <v/>
      </c>
      <c r="L32" t="str">
        <f>IF(ISERROR(VLOOKUP(L$1&amp;"-"&amp;$A32,#REF!,4,FALSE)),"",VLOOKUP(L$1&amp;"-"&amp;$A32,#REF!,4,FALSE))</f>
        <v/>
      </c>
      <c r="M32" t="str">
        <f>IF(ISERROR(VLOOKUP(M$1&amp;"-"&amp;$A32,#REF!,4,FALSE)),"",VLOOKUP(M$1&amp;"-"&amp;$A32,#REF!,4,FALSE))</f>
        <v/>
      </c>
      <c r="N32" t="str">
        <f>IF(ISERROR(VLOOKUP(N$1&amp;"-"&amp;$A32,#REF!,4,FALSE)),"",VLOOKUP(N$1&amp;"-"&amp;$A32,#REF!,4,FALSE))</f>
        <v/>
      </c>
      <c r="O32" t="str">
        <f>IF(ISERROR(VLOOKUP(O$1&amp;"-"&amp;$A32,#REF!,4,FALSE)),"",VLOOKUP(O$1&amp;"-"&amp;$A32,#REF!,4,FALSE))</f>
        <v/>
      </c>
      <c r="P32" t="str">
        <f>IF(ISERROR(VLOOKUP(P$1&amp;"-"&amp;$A32,#REF!,4,FALSE)),"",VLOOKUP(P$1&amp;"-"&amp;$A32,#REF!,4,FALSE))</f>
        <v/>
      </c>
      <c r="Q32" t="str">
        <f>IF(ISERROR(VLOOKUP(Q$1&amp;"-"&amp;$A32,#REF!,4,FALSE)),"",VLOOKUP(Q$1&amp;"-"&amp;$A32,#REF!,4,FALSE))</f>
        <v/>
      </c>
      <c r="R32" t="str">
        <f>IF(ISERROR(VLOOKUP(R$1&amp;"-"&amp;$A32,#REF!,4,FALSE)),"",VLOOKUP(R$1&amp;"-"&amp;$A32,#REF!,4,FALSE))</f>
        <v/>
      </c>
      <c r="S32" t="str">
        <f>IF(ISERROR(VLOOKUP(S$1&amp;"-"&amp;$A32,#REF!,4,FALSE)),"",VLOOKUP(S$1&amp;"-"&amp;$A32,#REF!,4,FALSE))</f>
        <v/>
      </c>
      <c r="T32" t="str">
        <f>IF(ISERROR(VLOOKUP(T$1&amp;"-"&amp;$A32,#REF!,4,FALSE)),"",VLOOKUP(T$1&amp;"-"&amp;$A32,#REF!,4,FALSE))</f>
        <v/>
      </c>
      <c r="U32" t="str">
        <f>IF(ISERROR(VLOOKUP(U$1&amp;"-"&amp;$A32,#REF!,4,FALSE)),"",VLOOKUP(U$1&amp;"-"&amp;$A32,#REF!,4,FALSE))</f>
        <v/>
      </c>
      <c r="V32" t="str">
        <f>IF(ISERROR(VLOOKUP(V$1&amp;"-"&amp;$A32,#REF!,4,FALSE)),"",VLOOKUP(V$1&amp;"-"&amp;$A32,#REF!,4,FALSE))</f>
        <v/>
      </c>
      <c r="W32" t="str">
        <f>IF(ISERROR(VLOOKUP(W$1&amp;"-"&amp;$A32,#REF!,4,FALSE)),"",VLOOKUP(W$1&amp;"-"&amp;$A32,#REF!,4,FALSE))</f>
        <v/>
      </c>
      <c r="X32" t="str">
        <f>IF(ISERROR(VLOOKUP(X$1&amp;"-"&amp;$A32,#REF!,4,FALSE)),"",VLOOKUP(X$1&amp;"-"&amp;$A32,#REF!,4,FALSE))</f>
        <v/>
      </c>
      <c r="Y32" t="str">
        <f>IF(ISERROR(VLOOKUP(Y$1&amp;"-"&amp;$A32,#REF!,4,FALSE)),"",VLOOKUP(Y$1&amp;"-"&amp;$A32,#REF!,4,FALSE))</f>
        <v/>
      </c>
      <c r="Z32" t="str">
        <f>IF(ISERROR(VLOOKUP(Z$1&amp;"-"&amp;$A32,#REF!,4,FALSE)),"",VLOOKUP(Z$1&amp;"-"&amp;$A32,#REF!,4,FALSE))</f>
        <v/>
      </c>
      <c r="AA32" t="str">
        <f>IF(ISERROR(VLOOKUP(AA$1&amp;"-"&amp;$A32,#REF!,4,FALSE)),"",VLOOKUP(AA$1&amp;"-"&amp;$A32,#REF!,4,FALSE))</f>
        <v/>
      </c>
      <c r="AB32" t="str">
        <f>IF(ISERROR(VLOOKUP(AB$1&amp;"-"&amp;$A32,#REF!,4,FALSE)),"",VLOOKUP(AB$1&amp;"-"&amp;$A32,#REF!,4,FALSE))</f>
        <v/>
      </c>
      <c r="AC32" t="str">
        <f>IF(ISERROR(VLOOKUP(AC$1&amp;"-"&amp;$A32,#REF!,4,FALSE)),"",VLOOKUP(AC$1&amp;"-"&amp;$A32,#REF!,4,FALSE))</f>
        <v/>
      </c>
      <c r="AD32" t="str">
        <f>IF(ISERROR(VLOOKUP(AD$1&amp;"-"&amp;$A32,#REF!,4,FALSE)),"",VLOOKUP(AD$1&amp;"-"&amp;$A32,#REF!,4,FALSE))</f>
        <v/>
      </c>
      <c r="AE32" t="str">
        <f>IF(ISERROR(VLOOKUP(AE$1&amp;"-"&amp;$A32,#REF!,4,FALSE)),"",VLOOKUP(AE$1&amp;"-"&amp;$A32,#REF!,4,FALSE))</f>
        <v/>
      </c>
      <c r="AF32" t="str">
        <f>IF(ISERROR(VLOOKUP(AF$1&amp;"-"&amp;$A32,#REF!,4,FALSE)),"",VLOOKUP(AF$1&amp;"-"&amp;$A32,#REF!,4,FALSE))</f>
        <v/>
      </c>
      <c r="AG32" t="str">
        <f>IF(ISERROR(VLOOKUP(AG$1&amp;"-"&amp;$A32,#REF!,4,FALSE)),"",VLOOKUP(AG$1&amp;"-"&amp;$A32,#REF!,4,FALSE))</f>
        <v/>
      </c>
      <c r="AH32" t="str">
        <f>IF(ISERROR(VLOOKUP(AH$1&amp;"-"&amp;$A32,#REF!,4,FALSE)),"",VLOOKUP(AH$1&amp;"-"&amp;$A32,#REF!,4,FALSE))</f>
        <v/>
      </c>
      <c r="AI32" t="str">
        <f>IF(ISERROR(VLOOKUP(AI$1&amp;"-"&amp;$A32,#REF!,4,FALSE)),"",VLOOKUP(AI$1&amp;"-"&amp;$A32,#REF!,4,FALSE))</f>
        <v/>
      </c>
      <c r="AJ32" t="str">
        <f>IF(ISERROR(VLOOKUP(AJ$1&amp;"-"&amp;$A32,#REF!,4,FALSE)),"",VLOOKUP(AJ$1&amp;"-"&amp;$A32,#REF!,4,FALSE))</f>
        <v/>
      </c>
      <c r="AK32" t="str">
        <f>IF(ISERROR(VLOOKUP(AK$1&amp;"-"&amp;$A32,#REF!,4,FALSE)),"",VLOOKUP(AK$1&amp;"-"&amp;$A32,#REF!,4,FALSE))</f>
        <v/>
      </c>
      <c r="AL32" t="str">
        <f>IF(ISERROR(VLOOKUP(AL$1&amp;"-"&amp;$A32,#REF!,4,FALSE)),"",VLOOKUP(AL$1&amp;"-"&amp;$A32,#REF!,4,FALSE))</f>
        <v/>
      </c>
      <c r="AM32" t="str">
        <f>IF(ISERROR(VLOOKUP(AM$1&amp;"-"&amp;$A32,#REF!,4,FALSE)),"",VLOOKUP(AM$1&amp;"-"&amp;$A32,#REF!,4,FALSE))</f>
        <v/>
      </c>
      <c r="AN32" t="str">
        <f>IF(ISERROR(VLOOKUP(AN$1&amp;"-"&amp;$A32,#REF!,4,FALSE)),"",VLOOKUP(AN$1&amp;"-"&amp;$A32,#REF!,4,FALSE))</f>
        <v/>
      </c>
      <c r="AO32" t="str">
        <f>IF(ISERROR(VLOOKUP(AO$1&amp;"-"&amp;$A32,#REF!,4,FALSE)),"",VLOOKUP(AO$1&amp;"-"&amp;$A32,#REF!,4,FALSE))</f>
        <v/>
      </c>
      <c r="AP32" t="str">
        <f>IF(ISERROR(VLOOKUP(AP$1&amp;"-"&amp;$A32,#REF!,4,FALSE)),"",VLOOKUP(AP$1&amp;"-"&amp;$A32,#REF!,4,FALSE))</f>
        <v/>
      </c>
      <c r="AQ32" t="str">
        <f>IF(ISERROR(VLOOKUP(AQ$1&amp;"-"&amp;$A32,#REF!,4,FALSE)),"",VLOOKUP(AQ$1&amp;"-"&amp;$A32,#REF!,4,FALSE))</f>
        <v/>
      </c>
      <c r="AR32" t="str">
        <f>IF(ISERROR(VLOOKUP(AR$1&amp;"-"&amp;$A32,#REF!,4,FALSE)),"",VLOOKUP(AR$1&amp;"-"&amp;$A32,#REF!,4,FALSE))</f>
        <v/>
      </c>
      <c r="AS32" t="str">
        <f>IF(ISERROR(VLOOKUP(AS$1&amp;"-"&amp;$A32,#REF!,4,FALSE)),"",VLOOKUP(AS$1&amp;"-"&amp;$A32,#REF!,4,FALSE))</f>
        <v/>
      </c>
      <c r="AT32" t="str">
        <f>IF(ISERROR(VLOOKUP(AT$1&amp;"-"&amp;$A32,#REF!,4,FALSE)),"",VLOOKUP(AT$1&amp;"-"&amp;$A32,#REF!,4,FALSE))</f>
        <v/>
      </c>
      <c r="AU32" t="str">
        <f>IF(ISERROR(VLOOKUP(AU$1&amp;"-"&amp;$A32,#REF!,4,FALSE)),"",VLOOKUP(AU$1&amp;"-"&amp;$A32,#REF!,4,FALSE))</f>
        <v/>
      </c>
      <c r="AV32" t="str">
        <f>IF(ISERROR(VLOOKUP(AV$1&amp;"-"&amp;$A32,#REF!,4,FALSE)),"",VLOOKUP(AV$1&amp;"-"&amp;$A32,#REF!,4,FALSE))</f>
        <v/>
      </c>
      <c r="AW32" t="str">
        <f>IF(ISERROR(VLOOKUP(AW$1&amp;"-"&amp;$A32,#REF!,4,FALSE)),"",VLOOKUP(AW$1&amp;"-"&amp;$A32,#REF!,4,FALSE))</f>
        <v/>
      </c>
      <c r="AX32" t="str">
        <f>IF(ISERROR(VLOOKUP(AX$1&amp;"-"&amp;$A32,#REF!,4,FALSE)),"",VLOOKUP(AX$1&amp;"-"&amp;$A32,#REF!,4,FALSE))</f>
        <v/>
      </c>
      <c r="AY32" t="str">
        <f>IF(ISERROR(VLOOKUP(AY$1&amp;"-"&amp;$A32,#REF!,4,FALSE)),"",VLOOKUP(AY$1&amp;"-"&amp;$A32,#REF!,4,FALSE))</f>
        <v/>
      </c>
      <c r="AZ32" t="str">
        <f>IF(ISERROR(VLOOKUP(AZ$1&amp;"-"&amp;$A32,#REF!,4,FALSE)),"",VLOOKUP(AZ$1&amp;"-"&amp;$A32,#REF!,4,FALSE))</f>
        <v/>
      </c>
      <c r="BA32" t="str">
        <f>IF(ISERROR(VLOOKUP(BA$1&amp;"-"&amp;$A32,#REF!,4,FALSE)),"",VLOOKUP(BA$1&amp;"-"&amp;$A32,#REF!,4,FALSE))</f>
        <v/>
      </c>
      <c r="BB32" t="str">
        <f>IF(ISERROR(VLOOKUP(BB$1&amp;"-"&amp;$A32,#REF!,4,FALSE)),"",VLOOKUP(BB$1&amp;"-"&amp;$A32,#REF!,4,FALSE))</f>
        <v/>
      </c>
      <c r="BC32" t="str">
        <f>IF(ISERROR(VLOOKUP(BC$1&amp;"-"&amp;$A32,#REF!,4,FALSE)),"",VLOOKUP(BC$1&amp;"-"&amp;$A32,#REF!,4,FALSE))</f>
        <v/>
      </c>
      <c r="BD32" t="str">
        <f>IF(ISERROR(VLOOKUP(BD$1&amp;"-"&amp;$A32,#REF!,4,FALSE)),"",VLOOKUP(BD$1&amp;"-"&amp;$A32,#REF!,4,FALSE))</f>
        <v/>
      </c>
      <c r="BE32" t="str">
        <f>IF(ISERROR(VLOOKUP(BE$1&amp;"-"&amp;$A32,#REF!,4,FALSE)),"",VLOOKUP(BE$1&amp;"-"&amp;$A32,#REF!,4,FALSE))</f>
        <v/>
      </c>
      <c r="BF32" t="str">
        <f>IF(ISERROR(VLOOKUP(BF$1&amp;"-"&amp;$A32,#REF!,4,FALSE)),"",VLOOKUP(BF$1&amp;"-"&amp;$A32,#REF!,4,FALSE))</f>
        <v/>
      </c>
      <c r="BG32" t="str">
        <f>IF(ISERROR(VLOOKUP(BG$1&amp;"-"&amp;$A32,#REF!,4,FALSE)),"",VLOOKUP(BG$1&amp;"-"&amp;$A32,#REF!,4,FALSE))</f>
        <v/>
      </c>
      <c r="BH32" t="str">
        <f>IF(ISERROR(VLOOKUP(BH$1&amp;"-"&amp;$A32,#REF!,4,FALSE)),"",VLOOKUP(BH$1&amp;"-"&amp;$A32,#REF!,4,FALSE))</f>
        <v/>
      </c>
      <c r="BI32" t="str">
        <f>IF(ISERROR(VLOOKUP(BI$1&amp;"-"&amp;$A32,#REF!,4,FALSE)),"",VLOOKUP(BI$1&amp;"-"&amp;$A32,#REF!,4,FALSE))</f>
        <v/>
      </c>
      <c r="BJ32" t="str">
        <f>IF(ISERROR(VLOOKUP(BJ$1&amp;"-"&amp;$A32,#REF!,4,FALSE)),"",VLOOKUP(BJ$1&amp;"-"&amp;$A32,#REF!,4,FALSE))</f>
        <v/>
      </c>
      <c r="BK32" t="str">
        <f>IF(ISERROR(VLOOKUP(BK$1&amp;"-"&amp;$A32,#REF!,4,FALSE)),"",VLOOKUP(BK$1&amp;"-"&amp;$A32,#REF!,4,FALSE))</f>
        <v/>
      </c>
      <c r="BL32" t="str">
        <f>IF(ISERROR(VLOOKUP(BL$1&amp;"-"&amp;$A32,#REF!,4,FALSE)),"",VLOOKUP(BL$1&amp;"-"&amp;$A32,#REF!,4,FALSE))</f>
        <v/>
      </c>
      <c r="BM32" t="str">
        <f>IF(ISERROR(VLOOKUP(BM$1&amp;"-"&amp;$A32,#REF!,4,FALSE)),"",VLOOKUP(BM$1&amp;"-"&amp;$A32,#REF!,4,FALSE))</f>
        <v/>
      </c>
      <c r="BN32" t="str">
        <f>IF(ISERROR(VLOOKUP(BN$1&amp;"-"&amp;$A32,#REF!,4,FALSE)),"",VLOOKUP(BN$1&amp;"-"&amp;$A32,#REF!,4,FALSE))</f>
        <v/>
      </c>
      <c r="BO32" t="str">
        <f>IF(ISERROR(VLOOKUP(BO$1&amp;"-"&amp;$A32,#REF!,4,FALSE)),"",VLOOKUP(BO$1&amp;"-"&amp;$A32,#REF!,4,FALSE))</f>
        <v/>
      </c>
      <c r="BP32" t="str">
        <f>IF(ISERROR(VLOOKUP(BP$1&amp;"-"&amp;$A32,#REF!,4,FALSE)),"",VLOOKUP(BP$1&amp;"-"&amp;$A32,#REF!,4,FALSE))</f>
        <v/>
      </c>
      <c r="BQ32" t="str">
        <f>IF(ISERROR(VLOOKUP(BQ$1&amp;"-"&amp;$A32,#REF!,4,FALSE)),"",VLOOKUP(BQ$1&amp;"-"&amp;$A32,#REF!,4,FALSE))</f>
        <v/>
      </c>
      <c r="BR32" t="str">
        <f>IF(ISERROR(VLOOKUP(BR$1&amp;"-"&amp;$A32,#REF!,4,FALSE)),"",VLOOKUP(BR$1&amp;"-"&amp;$A32,#REF!,4,FALSE))</f>
        <v/>
      </c>
      <c r="BS32" t="str">
        <f>IF(ISERROR(VLOOKUP(BS$1&amp;"-"&amp;$A32,#REF!,4,FALSE)),"",VLOOKUP(BS$1&amp;"-"&amp;$A32,#REF!,4,FALSE))</f>
        <v/>
      </c>
      <c r="BT32" t="str">
        <f>IF(ISERROR(VLOOKUP(BT$1&amp;"-"&amp;$A32,#REF!,4,FALSE)),"",VLOOKUP(BT$1&amp;"-"&amp;$A32,#REF!,4,FALSE))</f>
        <v/>
      </c>
      <c r="BU32" t="str">
        <f>IF(ISERROR(VLOOKUP(BU$1&amp;"-"&amp;$A32,#REF!,4,FALSE)),"",VLOOKUP(BU$1&amp;"-"&amp;$A32,#REF!,4,FALSE))</f>
        <v/>
      </c>
      <c r="BV32" t="str">
        <f>IF(ISERROR(VLOOKUP(BV$1&amp;"-"&amp;$A32,#REF!,4,FALSE)),"",VLOOKUP(BV$1&amp;"-"&amp;$A32,#REF!,4,FALSE))</f>
        <v/>
      </c>
      <c r="BW32" t="str">
        <f>IF(ISERROR(VLOOKUP(BW$1&amp;"-"&amp;$A32,#REF!,4,FALSE)),"",VLOOKUP(BW$1&amp;"-"&amp;$A32,#REF!,4,FALSE))</f>
        <v/>
      </c>
      <c r="BX32" t="str">
        <f>IF(ISERROR(VLOOKUP(BX$1&amp;"-"&amp;$A32,#REF!,4,FALSE)),"",VLOOKUP(BX$1&amp;"-"&amp;$A32,#REF!,4,FALSE))</f>
        <v/>
      </c>
      <c r="BY32" t="str">
        <f>IF(ISERROR(VLOOKUP(BY$1&amp;"-"&amp;$A32,#REF!,4,FALSE)),"",VLOOKUP(BY$1&amp;"-"&amp;$A32,#REF!,4,FALSE))</f>
        <v/>
      </c>
      <c r="BZ32" t="str">
        <f>IF(ISERROR(VLOOKUP(BZ$1&amp;"-"&amp;$A32,#REF!,4,FALSE)),"",VLOOKUP(BZ$1&amp;"-"&amp;$A32,#REF!,4,FALSE))</f>
        <v/>
      </c>
      <c r="CA32" t="str">
        <f>IF(ISERROR(VLOOKUP(CA$1&amp;"-"&amp;$A32,#REF!,4,FALSE)),"",VLOOKUP(CA$1&amp;"-"&amp;$A32,#REF!,4,FALSE))</f>
        <v/>
      </c>
      <c r="CB32" t="str">
        <f>IF(ISERROR(VLOOKUP(CB$1&amp;"-"&amp;$A32,#REF!,4,FALSE)),"",VLOOKUP(CB$1&amp;"-"&amp;$A32,#REF!,4,FALSE))</f>
        <v/>
      </c>
      <c r="CC32" t="str">
        <f>IF(ISERROR(VLOOKUP(CC$1&amp;"-"&amp;$A32,#REF!,4,FALSE)),"",VLOOKUP(CC$1&amp;"-"&amp;$A32,#REF!,4,FALSE))</f>
        <v/>
      </c>
      <c r="CD32" t="str">
        <f>IF(ISERROR(VLOOKUP(CD$1&amp;"-"&amp;$A32,#REF!,4,FALSE)),"",VLOOKUP(CD$1&amp;"-"&amp;$A32,#REF!,4,FALSE))</f>
        <v/>
      </c>
      <c r="CE32" t="str">
        <f>IF(ISERROR(VLOOKUP(CE$1&amp;"-"&amp;$A32,#REF!,4,FALSE)),"",VLOOKUP(CE$1&amp;"-"&amp;$A32,#REF!,4,FALSE))</f>
        <v/>
      </c>
      <c r="CF32" t="str">
        <f>IF(ISERROR(VLOOKUP(CF$1&amp;"-"&amp;$A32,#REF!,4,FALSE)),"",VLOOKUP(CF$1&amp;"-"&amp;$A32,#REF!,4,FALSE))</f>
        <v/>
      </c>
      <c r="CG32" t="str">
        <f>IF(ISERROR(VLOOKUP(CG$1&amp;"-"&amp;$A32,#REF!,4,FALSE)),"",VLOOKUP(CG$1&amp;"-"&amp;$A32,#REF!,4,FALSE))</f>
        <v/>
      </c>
      <c r="CH32" t="str">
        <f>IF(ISERROR(VLOOKUP(CH$1&amp;"-"&amp;$A32,#REF!,4,FALSE)),"",VLOOKUP(CH$1&amp;"-"&amp;$A32,#REF!,4,FALSE))</f>
        <v/>
      </c>
      <c r="CI32" t="str">
        <f>IF(ISERROR(VLOOKUP(CI$1&amp;"-"&amp;$A32,#REF!,4,FALSE)),"",VLOOKUP(CI$1&amp;"-"&amp;$A32,#REF!,4,FALSE))</f>
        <v/>
      </c>
      <c r="CJ32" t="str">
        <f>IF(ISERROR(VLOOKUP(CJ$1&amp;"-"&amp;$A32,#REF!,4,FALSE)),"",VLOOKUP(CJ$1&amp;"-"&amp;$A32,#REF!,4,FALSE))</f>
        <v/>
      </c>
      <c r="CK32" t="str">
        <f>IF(ISERROR(VLOOKUP(CK$1&amp;"-"&amp;$A32,#REF!,4,FALSE)),"",VLOOKUP(CK$1&amp;"-"&amp;$A32,#REF!,4,FALSE))</f>
        <v/>
      </c>
      <c r="CL32" t="str">
        <f>IF(ISERROR(VLOOKUP(CL$1&amp;"-"&amp;$A32,#REF!,4,FALSE)),"",VLOOKUP(CL$1&amp;"-"&amp;$A32,#REF!,4,FALSE))</f>
        <v/>
      </c>
      <c r="CM32" t="str">
        <f>IF(ISERROR(VLOOKUP(CM$1&amp;"-"&amp;$A32,#REF!,4,FALSE)),"",VLOOKUP(CM$1&amp;"-"&amp;$A32,#REF!,4,FALSE))</f>
        <v/>
      </c>
    </row>
    <row r="33" spans="1:91" ht="15" customHeight="1" x14ac:dyDescent="0.3">
      <c r="A33">
        <v>29</v>
      </c>
      <c r="B33" t="s">
        <v>283</v>
      </c>
      <c r="C33" t="s">
        <v>1024</v>
      </c>
      <c r="D33" t="s">
        <v>4187</v>
      </c>
      <c r="E33">
        <v>1096</v>
      </c>
      <c r="F33" t="s">
        <v>1025</v>
      </c>
      <c r="G33" s="112" t="s">
        <v>4187</v>
      </c>
      <c r="I33" s="113" t="s">
        <v>4163</v>
      </c>
      <c r="J33" s="114" t="s">
        <v>4164</v>
      </c>
      <c r="K33" s="114" t="s">
        <v>4165</v>
      </c>
      <c r="L33" s="114" t="s">
        <v>4166</v>
      </c>
      <c r="M33" s="114" t="s">
        <v>179</v>
      </c>
      <c r="N33" s="114" t="s">
        <v>180</v>
      </c>
      <c r="O33" s="114" t="s">
        <v>181</v>
      </c>
      <c r="P33" s="114" t="s">
        <v>4167</v>
      </c>
      <c r="Q33" s="114" t="s">
        <v>4168</v>
      </c>
      <c r="R33" s="114" t="s">
        <v>4169</v>
      </c>
      <c r="S33" s="114" t="s">
        <v>4170</v>
      </c>
      <c r="T33" s="114" t="s">
        <v>4159</v>
      </c>
      <c r="U33" s="114" t="s">
        <v>1309</v>
      </c>
      <c r="V33" s="114" t="s">
        <v>4171</v>
      </c>
      <c r="W33" s="114" t="s">
        <v>280</v>
      </c>
      <c r="X33" s="114" t="s">
        <v>4172</v>
      </c>
      <c r="Y33" s="114" t="s">
        <v>4173</v>
      </c>
      <c r="Z33" s="114" t="s">
        <v>4174</v>
      </c>
      <c r="AA33" s="114" t="s">
        <v>4175</v>
      </c>
      <c r="AB33" s="114" t="s">
        <v>4176</v>
      </c>
      <c r="AC33" s="114" t="s">
        <v>4177</v>
      </c>
      <c r="AD33" s="114" t="s">
        <v>4178</v>
      </c>
      <c r="AE33" s="114" t="s">
        <v>4179</v>
      </c>
      <c r="AF33" s="114" t="s">
        <v>4180</v>
      </c>
      <c r="AG33" s="114" t="s">
        <v>4181</v>
      </c>
      <c r="AH33" s="114" t="s">
        <v>4182</v>
      </c>
      <c r="AI33" s="114" t="s">
        <v>4183</v>
      </c>
      <c r="AJ33" s="114" t="s">
        <v>4184</v>
      </c>
      <c r="AK33" s="114" t="s">
        <v>4185</v>
      </c>
      <c r="AL33" s="114" t="s">
        <v>4186</v>
      </c>
      <c r="AM33" s="114" t="s">
        <v>4187</v>
      </c>
      <c r="AN33" s="114" t="s">
        <v>4188</v>
      </c>
      <c r="AO33" s="114" t="s">
        <v>4189</v>
      </c>
      <c r="AP33" s="114" t="s">
        <v>4190</v>
      </c>
      <c r="AQ33" s="114" t="s">
        <v>4191</v>
      </c>
      <c r="AR33" s="114" t="s">
        <v>4192</v>
      </c>
      <c r="AS33" s="114" t="s">
        <v>4193</v>
      </c>
      <c r="AT33" s="114" t="s">
        <v>4194</v>
      </c>
      <c r="AU33" s="114" t="s">
        <v>4195</v>
      </c>
      <c r="AV33" s="114" t="s">
        <v>4196</v>
      </c>
      <c r="AW33" s="114" t="s">
        <v>4197</v>
      </c>
      <c r="AX33" s="114" t="s">
        <v>4198</v>
      </c>
      <c r="AY33" s="114" t="s">
        <v>4199</v>
      </c>
      <c r="AZ33" s="114" t="s">
        <v>213</v>
      </c>
      <c r="BA33" s="114" t="s">
        <v>4200</v>
      </c>
      <c r="BB33" s="114" t="s">
        <v>4201</v>
      </c>
      <c r="BC33" s="114" t="s">
        <v>4202</v>
      </c>
      <c r="BD33" s="114" t="s">
        <v>4203</v>
      </c>
      <c r="BE33" s="114" t="s">
        <v>4204</v>
      </c>
      <c r="BF33" s="114" t="s">
        <v>4205</v>
      </c>
      <c r="BG33" s="114" t="s">
        <v>4206</v>
      </c>
      <c r="BH33" s="114" t="s">
        <v>4207</v>
      </c>
      <c r="BI33" s="114" t="s">
        <v>4208</v>
      </c>
      <c r="BJ33" s="114" t="s">
        <v>4209</v>
      </c>
      <c r="BK33" s="114" t="s">
        <v>4210</v>
      </c>
      <c r="BL33" s="114" t="s">
        <v>4211</v>
      </c>
      <c r="BM33" s="114" t="s">
        <v>4212</v>
      </c>
      <c r="BN33" s="114" t="s">
        <v>4213</v>
      </c>
      <c r="BO33" s="114" t="s">
        <v>4214</v>
      </c>
      <c r="BP33" s="114" t="s">
        <v>4215</v>
      </c>
      <c r="BQ33" s="114" t="s">
        <v>4216</v>
      </c>
      <c r="BR33" s="114" t="s">
        <v>4217</v>
      </c>
      <c r="BS33" s="114" t="s">
        <v>4218</v>
      </c>
      <c r="BT33" s="114" t="s">
        <v>4219</v>
      </c>
      <c r="BU33" s="114" t="s">
        <v>4220</v>
      </c>
      <c r="BV33" s="114" t="s">
        <v>4221</v>
      </c>
      <c r="BW33" s="114" t="s">
        <v>4222</v>
      </c>
      <c r="BX33" s="114" t="s">
        <v>4223</v>
      </c>
      <c r="BY33" s="114" t="s">
        <v>4224</v>
      </c>
      <c r="BZ33" s="114" t="s">
        <v>4225</v>
      </c>
      <c r="CA33" s="114" t="s">
        <v>4226</v>
      </c>
      <c r="CB33" s="114" t="s">
        <v>4227</v>
      </c>
      <c r="CC33" s="114" t="s">
        <v>4228</v>
      </c>
      <c r="CD33" s="114" t="s">
        <v>4229</v>
      </c>
      <c r="CE33" s="114" t="s">
        <v>4230</v>
      </c>
      <c r="CF33" s="114" t="s">
        <v>241</v>
      </c>
      <c r="CG33" s="114" t="s">
        <v>4231</v>
      </c>
      <c r="CH33" s="114" t="s">
        <v>243</v>
      </c>
      <c r="CI33" s="114" t="s">
        <v>4232</v>
      </c>
      <c r="CJ33" s="114" t="s">
        <v>245</v>
      </c>
      <c r="CK33" s="114" t="s">
        <v>246</v>
      </c>
      <c r="CL33" s="114" t="s">
        <v>4233</v>
      </c>
      <c r="CM33" s="115" t="s">
        <v>4234</v>
      </c>
    </row>
    <row r="34" spans="1:91" ht="15" customHeight="1" x14ac:dyDescent="0.3">
      <c r="A34">
        <v>30</v>
      </c>
      <c r="B34" t="s">
        <v>202</v>
      </c>
      <c r="D34" t="s">
        <v>4189</v>
      </c>
      <c r="E34">
        <v>1067</v>
      </c>
      <c r="F34" t="s">
        <v>1144</v>
      </c>
      <c r="G34" s="112" t="s">
        <v>4189</v>
      </c>
      <c r="I34" s="116" t="e">
        <f>IF(I5&lt;&gt;"",VLOOKUP(LEFT(I5,12),[1]!Table114[[rOS]:[compID]],23,FALSE),"")</f>
        <v>#REF!</v>
      </c>
      <c r="J34" s="116" t="e">
        <f>IF(J5&lt;&gt;"",VLOOKUP(LEFT(J5,12),[1]!Table114[[rOS]:[compID]],23,FALSE),"")</f>
        <v>#REF!</v>
      </c>
      <c r="K34" s="116" t="e">
        <f>IF(K5&lt;&gt;"",VLOOKUP(LEFT(K5,12),[1]!Table114[[rOS]:[compID]],23,FALSE),"")</f>
        <v>#REF!</v>
      </c>
      <c r="L34" s="116" t="e">
        <f>IF(L5&lt;&gt;"",VLOOKUP(LEFT(L5,12),[1]!Table114[[rOS]:[compID]],23,FALSE),"")</f>
        <v>#REF!</v>
      </c>
      <c r="M34" s="116" t="e">
        <f>IF(M5&lt;&gt;"",VLOOKUP(LEFT(M5,12),[1]!Table114[[rOS]:[compID]],23,FALSE),"")</f>
        <v>#REF!</v>
      </c>
      <c r="N34" s="116" t="e">
        <f>IF(N5&lt;&gt;"",VLOOKUP(LEFT(N5,12),[1]!Table114[[rOS]:[compID]],23,FALSE),"")</f>
        <v>#REF!</v>
      </c>
      <c r="O34" s="116" t="e">
        <f>IF(O5&lt;&gt;"",VLOOKUP(LEFT(O5,12),[1]!Table114[[rOS]:[compID]],23,FALSE),"")</f>
        <v>#REF!</v>
      </c>
      <c r="P34" s="116" t="e">
        <f>IF(P5&lt;&gt;"",VLOOKUP(LEFT(P5,12),[1]!Table114[[rOS]:[compID]],23,FALSE),"")</f>
        <v>#REF!</v>
      </c>
      <c r="Q34" s="116" t="e">
        <f>IF(Q5&lt;&gt;"",VLOOKUP(LEFT(Q5,12),[1]!Table114[[rOS]:[compID]],23,FALSE),"")</f>
        <v>#REF!</v>
      </c>
      <c r="R34" s="116" t="e">
        <f>IF(R5&lt;&gt;"",VLOOKUP(LEFT(R5,12),[1]!Table114[[rOS]:[compID]],23,FALSE),"")</f>
        <v>#REF!</v>
      </c>
      <c r="S34" s="116" t="e">
        <f>IF(S5&lt;&gt;"",VLOOKUP(LEFT(S5,12),[1]!Table114[[rOS]:[compID]],23,FALSE),"")</f>
        <v>#REF!</v>
      </c>
      <c r="T34" s="116" t="e">
        <f>IF(T5&lt;&gt;"",VLOOKUP(LEFT(T5,12),[1]!Table114[[rOS]:[compID]],23,FALSE),"")</f>
        <v>#REF!</v>
      </c>
      <c r="U34" s="116" t="e">
        <f>IF(U5&lt;&gt;"",VLOOKUP(LEFT(U5,12),[1]!Table114[[rOS]:[compID]],23,FALSE),"")</f>
        <v>#REF!</v>
      </c>
      <c r="V34" s="116" t="e">
        <f>IF(V5&lt;&gt;"",VLOOKUP(LEFT(V5,12),[1]!Table114[[rOS]:[compID]],23,FALSE),"")</f>
        <v>#REF!</v>
      </c>
      <c r="W34" s="116" t="e">
        <f>IF(W5&lt;&gt;"",VLOOKUP(LEFT(W5,12),[1]!Table114[[rOS]:[compID]],23,FALSE),"")</f>
        <v>#REF!</v>
      </c>
      <c r="X34" s="116" t="e">
        <f>IF(X5&lt;&gt;"",VLOOKUP(LEFT(X5,12),[1]!Table114[[rOS]:[compID]],23,FALSE),"")</f>
        <v>#REF!</v>
      </c>
      <c r="Y34" s="116" t="e">
        <f>IF(Y5&lt;&gt;"",VLOOKUP(LEFT(Y5,12),[1]!Table114[[rOS]:[compID]],23,FALSE),"")</f>
        <v>#REF!</v>
      </c>
      <c r="Z34" s="116" t="e">
        <f>IF(Z5&lt;&gt;"",VLOOKUP(LEFT(Z5,12),[1]!Table114[[rOS]:[compID]],23,FALSE),"")</f>
        <v>#REF!</v>
      </c>
      <c r="AA34" s="116" t="e">
        <f>IF(AA5&lt;&gt;"",VLOOKUP(LEFT(AA5,12),[1]!Table114[[rOS]:[compID]],23,FALSE),"")</f>
        <v>#REF!</v>
      </c>
      <c r="AB34" s="116" t="e">
        <f>IF(AB5&lt;&gt;"",VLOOKUP(LEFT(AB5,12),[1]!Table114[[rOS]:[compID]],23,FALSE),"")</f>
        <v>#REF!</v>
      </c>
      <c r="AC34" s="116" t="e">
        <f>IF(AC5&lt;&gt;"",VLOOKUP(LEFT(AC5,12),[1]!Table114[[rOS]:[compID]],23,FALSE),"")</f>
        <v>#REF!</v>
      </c>
      <c r="AD34" s="116" t="e">
        <f>IF(AD5&lt;&gt;"",VLOOKUP(LEFT(AD5,12),[1]!Table114[[rOS]:[compID]],23,FALSE),"")</f>
        <v>#REF!</v>
      </c>
      <c r="AE34" s="116" t="e">
        <f>IF(AE5&lt;&gt;"",VLOOKUP(LEFT(AE5,12),[1]!Table114[[rOS]:[compID]],23,FALSE),"")</f>
        <v>#REF!</v>
      </c>
      <c r="AF34" s="116" t="e">
        <f>IF(AF5&lt;&gt;"",VLOOKUP(LEFT(AF5,12),[1]!Table114[[rOS]:[compID]],23,FALSE),"")</f>
        <v>#REF!</v>
      </c>
      <c r="AG34" s="116" t="e">
        <f>IF(AG5&lt;&gt;"",VLOOKUP(LEFT(AG5,12),[1]!Table114[[rOS]:[compID]],23,FALSE),"")</f>
        <v>#REF!</v>
      </c>
      <c r="AH34" s="116" t="e">
        <f>IF(AH5&lt;&gt;"",VLOOKUP(LEFT(AH5,12),[1]!Table114[[rOS]:[compID]],23,FALSE),"")</f>
        <v>#REF!</v>
      </c>
      <c r="AI34" s="116" t="e">
        <f>IF(AI5&lt;&gt;"",VLOOKUP(LEFT(AI5,12),[1]!Table114[[rOS]:[compID]],23,FALSE),"")</f>
        <v>#REF!</v>
      </c>
      <c r="AJ34" s="116" t="e">
        <f>IF(AJ5&lt;&gt;"",VLOOKUP(LEFT(AJ5,12),[1]!Table114[[rOS]:[compID]],23,FALSE),"")</f>
        <v>#REF!</v>
      </c>
      <c r="AK34" s="116" t="e">
        <f>IF(AK5&lt;&gt;"",VLOOKUP(LEFT(AK5,12),[1]!Table114[[rOS]:[compID]],23,FALSE),"")</f>
        <v>#REF!</v>
      </c>
      <c r="AL34" s="116" t="e">
        <f>IF(AL5&lt;&gt;"",VLOOKUP(LEFT(AL5,12),[1]!Table114[[rOS]:[compID]],23,FALSE),"")</f>
        <v>#REF!</v>
      </c>
      <c r="AM34" s="116" t="e">
        <f>IF(AM5&lt;&gt;"",VLOOKUP(LEFT(AM5,12),[1]!Table114[[rOS]:[compID]],23,FALSE),"")</f>
        <v>#REF!</v>
      </c>
      <c r="AN34" s="116" t="e">
        <f>IF(AN5&lt;&gt;"",VLOOKUP(LEFT(AN5,12),[1]!Table114[[rOS]:[compID]],23,FALSE),"")</f>
        <v>#REF!</v>
      </c>
      <c r="AO34" s="116" t="e">
        <f>IF(AO5&lt;&gt;"",VLOOKUP(LEFT(AO5,12),[1]!Table114[[rOS]:[compID]],23,FALSE),"")</f>
        <v>#REF!</v>
      </c>
      <c r="AP34" s="116" t="e">
        <f>IF(AP5&lt;&gt;"",VLOOKUP(LEFT(AP5,12),[1]!Table114[[rOS]:[compID]],23,FALSE),"")</f>
        <v>#REF!</v>
      </c>
      <c r="AQ34" s="116" t="e">
        <f>IF(AQ5&lt;&gt;"",VLOOKUP(LEFT(AQ5,12),[1]!Table114[[rOS]:[compID]],23,FALSE),"")</f>
        <v>#REF!</v>
      </c>
      <c r="AR34" s="116" t="e">
        <f>IF(AR5&lt;&gt;"",VLOOKUP(LEFT(AR5,12),[1]!Table114[[rOS]:[compID]],23,FALSE),"")</f>
        <v>#REF!</v>
      </c>
      <c r="AS34" s="116" t="e">
        <f>IF(AS5&lt;&gt;"",VLOOKUP(LEFT(AS5,12),[1]!Table114[[rOS]:[compID]],23,FALSE),"")</f>
        <v>#REF!</v>
      </c>
      <c r="AT34" s="116" t="e">
        <f>IF(AT5&lt;&gt;"",VLOOKUP(LEFT(AT5,12),[1]!Table114[[rOS]:[compID]],23,FALSE),"")</f>
        <v>#REF!</v>
      </c>
      <c r="AU34" s="116" t="e">
        <f>IF(AU5&lt;&gt;"",VLOOKUP(LEFT(AU5,12),[1]!Table114[[rOS]:[compID]],23,FALSE),"")</f>
        <v>#REF!</v>
      </c>
      <c r="AV34" s="116" t="e">
        <f>IF(AV5&lt;&gt;"",VLOOKUP(LEFT(AV5,12),[1]!Table114[[rOS]:[compID]],23,FALSE),"")</f>
        <v>#REF!</v>
      </c>
      <c r="AW34" s="116" t="e">
        <f>IF(AW5&lt;&gt;"",VLOOKUP(LEFT(AW5,12),[1]!Table114[[rOS]:[compID]],23,FALSE),"")</f>
        <v>#REF!</v>
      </c>
      <c r="AX34" s="116" t="e">
        <f>IF(AX5&lt;&gt;"",VLOOKUP(LEFT(AX5,12),[1]!Table114[[rOS]:[compID]],23,FALSE),"")</f>
        <v>#REF!</v>
      </c>
      <c r="AY34" s="116" t="e">
        <f>IF(AY5&lt;&gt;"",VLOOKUP(LEFT(AY5,12),[1]!Table114[[rOS]:[compID]],23,FALSE),"")</f>
        <v>#REF!</v>
      </c>
      <c r="AZ34" s="116" t="e">
        <f>IF(AZ5&lt;&gt;"",VLOOKUP(LEFT(AZ5,12),[1]!Table114[[rOS]:[compID]],23,FALSE),"")</f>
        <v>#REF!</v>
      </c>
      <c r="BA34" s="116" t="e">
        <f>IF(BA5&lt;&gt;"",VLOOKUP(LEFT(BA5,12),[1]!Table114[[rOS]:[compID]],23,FALSE),"")</f>
        <v>#REF!</v>
      </c>
      <c r="BB34" s="116" t="e">
        <f>IF(BB5&lt;&gt;"",VLOOKUP(LEFT(BB5,12),[1]!Table114[[rOS]:[compID]],23,FALSE),"")</f>
        <v>#REF!</v>
      </c>
      <c r="BC34" s="116" t="e">
        <f>IF(BC5&lt;&gt;"",VLOOKUP(LEFT(BC5,12),[1]!Table114[[rOS]:[compID]],23,FALSE),"")</f>
        <v>#REF!</v>
      </c>
      <c r="BD34" s="116" t="e">
        <f>IF(BD5&lt;&gt;"",VLOOKUP(LEFT(BD5,12),[1]!Table114[[rOS]:[compID]],23,FALSE),"")</f>
        <v>#REF!</v>
      </c>
      <c r="BE34" s="116" t="e">
        <f>IF(BE5&lt;&gt;"",VLOOKUP(LEFT(BE5,12),[1]!Table114[[rOS]:[compID]],23,FALSE),"")</f>
        <v>#REF!</v>
      </c>
      <c r="BF34" s="116" t="e">
        <f>IF(BF5&lt;&gt;"",VLOOKUP(LEFT(BF5,12),[1]!Table114[[rOS]:[compID]],23,FALSE),"")</f>
        <v>#REF!</v>
      </c>
      <c r="BG34" s="116" t="e">
        <f>IF(BG5&lt;&gt;"",VLOOKUP(LEFT(BG5,12),[1]!Table114[[rOS]:[compID]],23,FALSE),"")</f>
        <v>#REF!</v>
      </c>
      <c r="BH34" s="116" t="e">
        <f>IF(BH5&lt;&gt;"",VLOOKUP(LEFT(BH5,12),[1]!Table114[[rOS]:[compID]],23,FALSE),"")</f>
        <v>#REF!</v>
      </c>
      <c r="BI34" s="116" t="e">
        <f>IF(BI5&lt;&gt;"",VLOOKUP(LEFT(BI5,12),[1]!Table114[[rOS]:[compID]],23,FALSE),"")</f>
        <v>#REF!</v>
      </c>
      <c r="BJ34" s="116" t="e">
        <f>IF(BJ5&lt;&gt;"",VLOOKUP(LEFT(BJ5,12),[1]!Table114[[rOS]:[compID]],23,FALSE),"")</f>
        <v>#REF!</v>
      </c>
      <c r="BK34" s="116" t="e">
        <f>IF(BK5&lt;&gt;"",VLOOKUP(LEFT(BK5,12),[1]!Table114[[rOS]:[compID]],23,FALSE),"")</f>
        <v>#REF!</v>
      </c>
      <c r="BL34" s="116" t="e">
        <f>IF(BL5&lt;&gt;"",VLOOKUP(LEFT(BL5,12),[1]!Table114[[rOS]:[compID]],23,FALSE),"")</f>
        <v>#REF!</v>
      </c>
      <c r="BM34" s="116" t="e">
        <f>IF(BM5&lt;&gt;"",VLOOKUP(LEFT(BM5,12),[1]!Table114[[rOS]:[compID]],23,FALSE),"")</f>
        <v>#REF!</v>
      </c>
      <c r="BN34" s="116" t="e">
        <f>IF(BN5&lt;&gt;"",VLOOKUP(LEFT(BN5,12),[1]!Table114[[rOS]:[compID]],23,FALSE),"")</f>
        <v>#REF!</v>
      </c>
      <c r="BO34" s="116" t="e">
        <f>IF(BO5&lt;&gt;"",VLOOKUP(LEFT(BO5,12),[1]!Table114[[rOS]:[compID]],23,FALSE),"")</f>
        <v>#REF!</v>
      </c>
      <c r="BP34" s="116" t="e">
        <f>IF(BP5&lt;&gt;"",VLOOKUP(LEFT(BP5,12),[1]!Table114[[rOS]:[compID]],23,FALSE),"")</f>
        <v>#REF!</v>
      </c>
      <c r="BQ34" s="116" t="e">
        <f>IF(BQ5&lt;&gt;"",VLOOKUP(LEFT(BQ5,12),[1]!Table114[[rOS]:[compID]],23,FALSE),"")</f>
        <v>#REF!</v>
      </c>
      <c r="BR34" s="116" t="e">
        <f>IF(BR5&lt;&gt;"",VLOOKUP(LEFT(BR5,12),[1]!Table114[[rOS]:[compID]],23,FALSE),"")</f>
        <v>#REF!</v>
      </c>
      <c r="BS34" s="116" t="e">
        <f>IF(BS5&lt;&gt;"",VLOOKUP(LEFT(BS5,12),[1]!Table114[[rOS]:[compID]],23,FALSE),"")</f>
        <v>#REF!</v>
      </c>
      <c r="BT34" s="116" t="e">
        <f>IF(BT5&lt;&gt;"",VLOOKUP(LEFT(BT5,12),[1]!Table114[[rOS]:[compID]],23,FALSE),"")</f>
        <v>#REF!</v>
      </c>
      <c r="BU34" s="116" t="e">
        <f>IF(BU5&lt;&gt;"",VLOOKUP(LEFT(BU5,12),[1]!Table114[[rOS]:[compID]],23,FALSE),"")</f>
        <v>#REF!</v>
      </c>
      <c r="BV34" s="116" t="e">
        <f>IF(BV5&lt;&gt;"",VLOOKUP(LEFT(BV5,12),[1]!Table114[[rOS]:[compID]],23,FALSE),"")</f>
        <v>#REF!</v>
      </c>
      <c r="BW34" s="116" t="e">
        <f>IF(BW5&lt;&gt;"",VLOOKUP(LEFT(BW5,12),[1]!Table114[[rOS]:[compID]],23,FALSE),"")</f>
        <v>#REF!</v>
      </c>
      <c r="BX34" s="116" t="e">
        <f>IF(BX5&lt;&gt;"",VLOOKUP(LEFT(BX5,12),[1]!Table114[[rOS]:[compID]],23,FALSE),"")</f>
        <v>#REF!</v>
      </c>
      <c r="BY34" s="116" t="e">
        <f>IF(BY5&lt;&gt;"",VLOOKUP(LEFT(BY5,12),[1]!Table114[[rOS]:[compID]],23,FALSE),"")</f>
        <v>#REF!</v>
      </c>
      <c r="BZ34" s="116" t="e">
        <f>IF(BZ5&lt;&gt;"",VLOOKUP(LEFT(BZ5,12),[1]!Table114[[rOS]:[compID]],23,FALSE),"")</f>
        <v>#REF!</v>
      </c>
      <c r="CA34" s="116" t="e">
        <f>IF(CA5&lt;&gt;"",VLOOKUP(LEFT(CA5,12),[1]!Table114[[rOS]:[compID]],23,FALSE),"")</f>
        <v>#REF!</v>
      </c>
      <c r="CB34" s="116" t="e">
        <f>IF(CB5&lt;&gt;"",VLOOKUP(LEFT(CB5,12),[1]!Table114[[rOS]:[compID]],23,FALSE),"")</f>
        <v>#REF!</v>
      </c>
      <c r="CC34" s="116" t="e">
        <f>IF(CC5&lt;&gt;"",VLOOKUP(LEFT(CC5,12),[1]!Table114[[rOS]:[compID]],23,FALSE),"")</f>
        <v>#REF!</v>
      </c>
      <c r="CD34" s="116" t="e">
        <f>IF(CD5&lt;&gt;"",VLOOKUP(LEFT(CD5,12),[1]!Table114[[rOS]:[compID]],23,FALSE),"")</f>
        <v>#REF!</v>
      </c>
      <c r="CE34" s="116" t="e">
        <f>IF(CE5&lt;&gt;"",VLOOKUP(LEFT(CE5,12),[1]!Table114[[rOS]:[compID]],23,FALSE),"")</f>
        <v>#REF!</v>
      </c>
      <c r="CF34" s="116" t="e">
        <f>IF(CF5&lt;&gt;"",VLOOKUP(LEFT(CF5,12),[1]!Table114[[rOS]:[compID]],23,FALSE),"")</f>
        <v>#REF!</v>
      </c>
      <c r="CG34" s="116" t="e">
        <f>IF(CG5&lt;&gt;"",VLOOKUP(LEFT(CG5,12),[1]!Table114[[rOS]:[compID]],23,FALSE),"")</f>
        <v>#REF!</v>
      </c>
      <c r="CH34" s="116" t="e">
        <f>IF(CH5&lt;&gt;"",VLOOKUP(LEFT(CH5,12),[1]!Table114[[rOS]:[compID]],23,FALSE),"")</f>
        <v>#REF!</v>
      </c>
      <c r="CI34" s="116" t="e">
        <f>IF(CI5&lt;&gt;"",VLOOKUP(LEFT(CI5,12),[1]!Table114[[rOS]:[compID]],23,FALSE),"")</f>
        <v>#REF!</v>
      </c>
      <c r="CJ34" s="116" t="e">
        <f>IF(CJ5&lt;&gt;"",VLOOKUP(LEFT(CJ5,12),[1]!Table114[[rOS]:[compID]],23,FALSE),"")</f>
        <v>#REF!</v>
      </c>
      <c r="CK34" s="116" t="e">
        <f>IF(CK5&lt;&gt;"",VLOOKUP(LEFT(CK5,12),[1]!Table114[[rOS]:[compID]],23,FALSE),"")</f>
        <v>#REF!</v>
      </c>
      <c r="CL34" s="116" t="e">
        <f>IF(CL5&lt;&gt;"",VLOOKUP(LEFT(CL5,12),[1]!Table114[[rOS]:[compID]],23,FALSE),"")</f>
        <v>#REF!</v>
      </c>
      <c r="CM34" s="116" t="e">
        <f>IF(CM5&lt;&gt;"",VLOOKUP(LEFT(CM5,12),[1]!Table114[[rOS]:[compID]],23,FALSE),"")</f>
        <v>#REF!</v>
      </c>
    </row>
    <row r="35" spans="1:91" ht="15" customHeight="1" x14ac:dyDescent="0.3">
      <c r="A35">
        <v>31</v>
      </c>
      <c r="B35" t="s">
        <v>203</v>
      </c>
      <c r="C35" t="s">
        <v>1206</v>
      </c>
      <c r="D35" t="s">
        <v>4190</v>
      </c>
      <c r="E35">
        <v>1122</v>
      </c>
      <c r="F35" t="s">
        <v>1207</v>
      </c>
      <c r="G35" s="112" t="s">
        <v>4190</v>
      </c>
      <c r="I35" s="116" t="e">
        <f>IF(I6&lt;&gt;"",VLOOKUP(LEFT(I6,12),[1]!Table114[[rOS]:[compID]],23,FALSE),"")</f>
        <v>#REF!</v>
      </c>
      <c r="J35" s="116" t="e">
        <f>IF(J6&lt;&gt;"",VLOOKUP(LEFT(J6,12),[1]!Table114[[rOS]:[compID]],23,FALSE),"")</f>
        <v>#REF!</v>
      </c>
      <c r="K35" s="116" t="str">
        <f>IF(K6&lt;&gt;"",VLOOKUP(LEFT(K6,12),[1]!Table114[[rOS]:[compID]],23,FALSE),"")</f>
        <v/>
      </c>
      <c r="L35" s="116" t="e">
        <f>IF(L6&lt;&gt;"",VLOOKUP(LEFT(L6,12),[1]!Table114[[rOS]:[compID]],23,FALSE),"")</f>
        <v>#REF!</v>
      </c>
      <c r="M35" s="116" t="e">
        <f>IF(M6&lt;&gt;"",VLOOKUP(LEFT(M6,12),[1]!Table114[[rOS]:[compID]],23,FALSE),"")</f>
        <v>#REF!</v>
      </c>
      <c r="N35" s="116" t="e">
        <f>IF(N6&lt;&gt;"",VLOOKUP(LEFT(N6,12),[1]!Table114[[rOS]:[compID]],23,FALSE),"")</f>
        <v>#REF!</v>
      </c>
      <c r="O35" s="116" t="e">
        <f>IF(O6&lt;&gt;"",VLOOKUP(LEFT(O6,12),[1]!Table114[[rOS]:[compID]],23,FALSE),"")</f>
        <v>#REF!</v>
      </c>
      <c r="P35" s="116" t="e">
        <f>IF(P6&lt;&gt;"",VLOOKUP(LEFT(P6,12),[1]!Table114[[rOS]:[compID]],23,FALSE),"")</f>
        <v>#REF!</v>
      </c>
      <c r="Q35" s="116" t="e">
        <f>IF(Q6&lt;&gt;"",VLOOKUP(LEFT(Q6,12),[1]!Table114[[rOS]:[compID]],23,FALSE),"")</f>
        <v>#REF!</v>
      </c>
      <c r="R35" s="116" t="e">
        <f>IF(R6&lt;&gt;"",VLOOKUP(LEFT(R6,12),[1]!Table114[[rOS]:[compID]],23,FALSE),"")</f>
        <v>#REF!</v>
      </c>
      <c r="S35" s="116" t="e">
        <f>IF(S6&lt;&gt;"",VLOOKUP(LEFT(S6,12),[1]!Table114[[rOS]:[compID]],23,FALSE),"")</f>
        <v>#REF!</v>
      </c>
      <c r="T35" s="116" t="e">
        <f>IF(T6&lt;&gt;"",VLOOKUP(LEFT(T6,12),[1]!Table114[[rOS]:[compID]],23,FALSE),"")</f>
        <v>#REF!</v>
      </c>
      <c r="U35" s="116" t="e">
        <f>IF(U6&lt;&gt;"",VLOOKUP(LEFT(U6,12),[1]!Table114[[rOS]:[compID]],23,FALSE),"")</f>
        <v>#REF!</v>
      </c>
      <c r="V35" s="116" t="e">
        <f>IF(V6&lt;&gt;"",VLOOKUP(LEFT(V6,12),[1]!Table114[[rOS]:[compID]],23,FALSE),"")</f>
        <v>#REF!</v>
      </c>
      <c r="W35" s="116" t="e">
        <f>IF(W6&lt;&gt;"",VLOOKUP(LEFT(W6,12),[1]!Table114[[rOS]:[compID]],23,FALSE),"")</f>
        <v>#REF!</v>
      </c>
      <c r="X35" s="116" t="e">
        <f>IF(X6&lt;&gt;"",VLOOKUP(LEFT(X6,12),[1]!Table114[[rOS]:[compID]],23,FALSE),"")</f>
        <v>#REF!</v>
      </c>
      <c r="Y35" s="116" t="e">
        <f>IF(Y6&lt;&gt;"",VLOOKUP(LEFT(Y6,12),[1]!Table114[[rOS]:[compID]],23,FALSE),"")</f>
        <v>#REF!</v>
      </c>
      <c r="Z35" s="116" t="e">
        <f>IF(Z6&lt;&gt;"",VLOOKUP(LEFT(Z6,12),[1]!Table114[[rOS]:[compID]],23,FALSE),"")</f>
        <v>#REF!</v>
      </c>
      <c r="AA35" s="116" t="e">
        <f>IF(AA6&lt;&gt;"",VLOOKUP(LEFT(AA6,12),[1]!Table114[[rOS]:[compID]],23,FALSE),"")</f>
        <v>#REF!</v>
      </c>
      <c r="AB35" s="116" t="e">
        <f>IF(AB6&lt;&gt;"",VLOOKUP(LEFT(AB6,12),[1]!Table114[[rOS]:[compID]],23,FALSE),"")</f>
        <v>#REF!</v>
      </c>
      <c r="AC35" s="116" t="str">
        <f>IF(AC6&lt;&gt;"",VLOOKUP(LEFT(AC6,12),[1]!Table114[[rOS]:[compID]],23,FALSE),"")</f>
        <v/>
      </c>
      <c r="AD35" s="116" t="e">
        <f>IF(AD6&lt;&gt;"",VLOOKUP(LEFT(AD6,12),[1]!Table114[[rOS]:[compID]],23,FALSE),"")</f>
        <v>#REF!</v>
      </c>
      <c r="AE35" s="116" t="e">
        <f>IF(AE6&lt;&gt;"",VLOOKUP(LEFT(AE6,12),[1]!Table114[[rOS]:[compID]],23,FALSE),"")</f>
        <v>#REF!</v>
      </c>
      <c r="AF35" s="116" t="e">
        <f>IF(AF6&lt;&gt;"",VLOOKUP(LEFT(AF6,12),[1]!Table114[[rOS]:[compID]],23,FALSE),"")</f>
        <v>#REF!</v>
      </c>
      <c r="AG35" s="116" t="e">
        <f>IF(AG6&lt;&gt;"",VLOOKUP(LEFT(AG6,12),[1]!Table114[[rOS]:[compID]],23,FALSE),"")</f>
        <v>#REF!</v>
      </c>
      <c r="AH35" s="116" t="e">
        <f>IF(AH6&lt;&gt;"",VLOOKUP(LEFT(AH6,12),[1]!Table114[[rOS]:[compID]],23,FALSE),"")</f>
        <v>#REF!</v>
      </c>
      <c r="AI35" s="116" t="e">
        <f>IF(AI6&lt;&gt;"",VLOOKUP(LEFT(AI6,12),[1]!Table114[[rOS]:[compID]],23,FALSE),"")</f>
        <v>#REF!</v>
      </c>
      <c r="AJ35" s="116" t="str">
        <f>IF(AJ6&lt;&gt;"",VLOOKUP(LEFT(AJ6,12),[1]!Table114[[rOS]:[compID]],23,FALSE),"")</f>
        <v/>
      </c>
      <c r="AK35" s="116" t="str">
        <f>IF(AK6&lt;&gt;"",VLOOKUP(LEFT(AK6,12),[1]!Table114[[rOS]:[compID]],23,FALSE),"")</f>
        <v/>
      </c>
      <c r="AL35" s="116" t="e">
        <f>IF(AL6&lt;&gt;"",VLOOKUP(LEFT(AL6,12),[1]!Table114[[rOS]:[compID]],23,FALSE),"")</f>
        <v>#REF!</v>
      </c>
      <c r="AM35" s="116" t="e">
        <f>IF(AM6&lt;&gt;"",VLOOKUP(LEFT(AM6,12),[1]!Table114[[rOS]:[compID]],23,FALSE),"")</f>
        <v>#REF!</v>
      </c>
      <c r="AN35" s="116" t="e">
        <f>IF(AN6&lt;&gt;"",VLOOKUP(LEFT(AN6,12),[1]!Table114[[rOS]:[compID]],23,FALSE),"")</f>
        <v>#REF!</v>
      </c>
      <c r="AO35" s="116" t="e">
        <f>IF(AO6&lt;&gt;"",VLOOKUP(LEFT(AO6,12),[1]!Table114[[rOS]:[compID]],23,FALSE),"")</f>
        <v>#REF!</v>
      </c>
      <c r="AP35" s="116" t="e">
        <f>IF(AP6&lt;&gt;"",VLOOKUP(LEFT(AP6,12),[1]!Table114[[rOS]:[compID]],23,FALSE),"")</f>
        <v>#REF!</v>
      </c>
      <c r="AQ35" s="116" t="e">
        <f>IF(AQ6&lt;&gt;"",VLOOKUP(LEFT(AQ6,12),[1]!Table114[[rOS]:[compID]],23,FALSE),"")</f>
        <v>#REF!</v>
      </c>
      <c r="AR35" s="116" t="e">
        <f>IF(AR6&lt;&gt;"",VLOOKUP(LEFT(AR6,12),[1]!Table114[[rOS]:[compID]],23,FALSE),"")</f>
        <v>#REF!</v>
      </c>
      <c r="AS35" s="116" t="e">
        <f>IF(AS6&lt;&gt;"",VLOOKUP(LEFT(AS6,12),[1]!Table114[[rOS]:[compID]],23,FALSE),"")</f>
        <v>#REF!</v>
      </c>
      <c r="AT35" s="116" t="e">
        <f>IF(AT6&lt;&gt;"",VLOOKUP(LEFT(AT6,12),[1]!Table114[[rOS]:[compID]],23,FALSE),"")</f>
        <v>#REF!</v>
      </c>
      <c r="AU35" s="116" t="e">
        <f>IF(AU6&lt;&gt;"",VLOOKUP(LEFT(AU6,12),[1]!Table114[[rOS]:[compID]],23,FALSE),"")</f>
        <v>#REF!</v>
      </c>
      <c r="AV35" s="116" t="e">
        <f>IF(AV6&lt;&gt;"",VLOOKUP(LEFT(AV6,12),[1]!Table114[[rOS]:[compID]],23,FALSE),"")</f>
        <v>#REF!</v>
      </c>
      <c r="AW35" s="116" t="e">
        <f>IF(AW6&lt;&gt;"",VLOOKUP(LEFT(AW6,12),[1]!Table114[[rOS]:[compID]],23,FALSE),"")</f>
        <v>#REF!</v>
      </c>
      <c r="AX35" s="116" t="e">
        <f>IF(AX6&lt;&gt;"",VLOOKUP(LEFT(AX6,12),[1]!Table114[[rOS]:[compID]],23,FALSE),"")</f>
        <v>#REF!</v>
      </c>
      <c r="AY35" s="116" t="e">
        <f>IF(AY6&lt;&gt;"",VLOOKUP(LEFT(AY6,12),[1]!Table114[[rOS]:[compID]],23,FALSE),"")</f>
        <v>#REF!</v>
      </c>
      <c r="AZ35" s="116" t="e">
        <f>IF(AZ6&lt;&gt;"",VLOOKUP(LEFT(AZ6,12),[1]!Table114[[rOS]:[compID]],23,FALSE),"")</f>
        <v>#REF!</v>
      </c>
      <c r="BA35" s="116" t="e">
        <f>IF(BA6&lt;&gt;"",VLOOKUP(LEFT(BA6,12),[1]!Table114[[rOS]:[compID]],23,FALSE),"")</f>
        <v>#REF!</v>
      </c>
      <c r="BB35" s="116" t="e">
        <f>IF(BB6&lt;&gt;"",VLOOKUP(LEFT(BB6,12),[1]!Table114[[rOS]:[compID]],23,FALSE),"")</f>
        <v>#REF!</v>
      </c>
      <c r="BC35" s="116" t="e">
        <f>IF(BC6&lt;&gt;"",VLOOKUP(LEFT(BC6,12),[1]!Table114[[rOS]:[compID]],23,FALSE),"")</f>
        <v>#REF!</v>
      </c>
      <c r="BD35" s="116" t="e">
        <f>IF(BD6&lt;&gt;"",VLOOKUP(LEFT(BD6,12),[1]!Table114[[rOS]:[compID]],23,FALSE),"")</f>
        <v>#REF!</v>
      </c>
      <c r="BE35" s="116" t="e">
        <f>IF(BE6&lt;&gt;"",VLOOKUP(LEFT(BE6,12),[1]!Table114[[rOS]:[compID]],23,FALSE),"")</f>
        <v>#REF!</v>
      </c>
      <c r="BF35" s="116" t="e">
        <f>IF(BF6&lt;&gt;"",VLOOKUP(LEFT(BF6,12),[1]!Table114[[rOS]:[compID]],23,FALSE),"")</f>
        <v>#REF!</v>
      </c>
      <c r="BG35" s="116" t="e">
        <f>IF(BG6&lt;&gt;"",VLOOKUP(LEFT(BG6,12),[1]!Table114[[rOS]:[compID]],23,FALSE),"")</f>
        <v>#REF!</v>
      </c>
      <c r="BH35" s="116" t="e">
        <f>IF(BH6&lt;&gt;"",VLOOKUP(LEFT(BH6,12),[1]!Table114[[rOS]:[compID]],23,FALSE),"")</f>
        <v>#REF!</v>
      </c>
      <c r="BI35" s="116" t="e">
        <f>IF(BI6&lt;&gt;"",VLOOKUP(LEFT(BI6,12),[1]!Table114[[rOS]:[compID]],23,FALSE),"")</f>
        <v>#REF!</v>
      </c>
      <c r="BJ35" s="116" t="e">
        <f>IF(BJ6&lt;&gt;"",VLOOKUP(LEFT(BJ6,12),[1]!Table114[[rOS]:[compID]],23,FALSE),"")</f>
        <v>#REF!</v>
      </c>
      <c r="BK35" s="116" t="e">
        <f>IF(BK6&lt;&gt;"",VLOOKUP(LEFT(BK6,12),[1]!Table114[[rOS]:[compID]],23,FALSE),"")</f>
        <v>#REF!</v>
      </c>
      <c r="BL35" s="116" t="str">
        <f>IF(BL6&lt;&gt;"",VLOOKUP(LEFT(BL6,12),[1]!Table114[[rOS]:[compID]],23,FALSE),"")</f>
        <v/>
      </c>
      <c r="BM35" s="116" t="e">
        <f>IF(BM6&lt;&gt;"",VLOOKUP(LEFT(BM6,12),[1]!Table114[[rOS]:[compID]],23,FALSE),"")</f>
        <v>#REF!</v>
      </c>
      <c r="BN35" s="116" t="e">
        <f>IF(BN6&lt;&gt;"",VLOOKUP(LEFT(BN6,12),[1]!Table114[[rOS]:[compID]],23,FALSE),"")</f>
        <v>#REF!</v>
      </c>
      <c r="BO35" s="116" t="e">
        <f>IF(BO6&lt;&gt;"",VLOOKUP(LEFT(BO6,12),[1]!Table114[[rOS]:[compID]],23,FALSE),"")</f>
        <v>#REF!</v>
      </c>
      <c r="BP35" s="116" t="e">
        <f>IF(BP6&lt;&gt;"",VLOOKUP(LEFT(BP6,12),[1]!Table114[[rOS]:[compID]],23,FALSE),"")</f>
        <v>#REF!</v>
      </c>
      <c r="BQ35" s="116" t="e">
        <f>IF(BQ6&lt;&gt;"",VLOOKUP(LEFT(BQ6,12),[1]!Table114[[rOS]:[compID]],23,FALSE),"")</f>
        <v>#REF!</v>
      </c>
      <c r="BR35" s="116" t="e">
        <f>IF(BR6&lt;&gt;"",VLOOKUP(LEFT(BR6,12),[1]!Table114[[rOS]:[compID]],23,FALSE),"")</f>
        <v>#REF!</v>
      </c>
      <c r="BS35" s="116" t="e">
        <f>IF(BS6&lt;&gt;"",VLOOKUP(LEFT(BS6,12),[1]!Table114[[rOS]:[compID]],23,FALSE),"")</f>
        <v>#REF!</v>
      </c>
      <c r="BT35" s="116" t="e">
        <f>IF(BT6&lt;&gt;"",VLOOKUP(LEFT(BT6,12),[1]!Table114[[rOS]:[compID]],23,FALSE),"")</f>
        <v>#REF!</v>
      </c>
      <c r="BU35" s="116" t="e">
        <f>IF(BU6&lt;&gt;"",VLOOKUP(LEFT(BU6,12),[1]!Table114[[rOS]:[compID]],23,FALSE),"")</f>
        <v>#REF!</v>
      </c>
      <c r="BV35" s="116" t="e">
        <f>IF(BV6&lt;&gt;"",VLOOKUP(LEFT(BV6,12),[1]!Table114[[rOS]:[compID]],23,FALSE),"")</f>
        <v>#REF!</v>
      </c>
      <c r="BW35" s="116" t="e">
        <f>IF(BW6&lt;&gt;"",VLOOKUP(LEFT(BW6,12),[1]!Table114[[rOS]:[compID]],23,FALSE),"")</f>
        <v>#REF!</v>
      </c>
      <c r="BX35" s="116" t="e">
        <f>IF(BX6&lt;&gt;"",VLOOKUP(LEFT(BX6,12),[1]!Table114[[rOS]:[compID]],23,FALSE),"")</f>
        <v>#REF!</v>
      </c>
      <c r="BY35" s="116" t="e">
        <f>IF(BY6&lt;&gt;"",VLOOKUP(LEFT(BY6,12),[1]!Table114[[rOS]:[compID]],23,FALSE),"")</f>
        <v>#REF!</v>
      </c>
      <c r="BZ35" s="116" t="str">
        <f>IF(BZ6&lt;&gt;"",VLOOKUP(LEFT(BZ6,12),[1]!Table114[[rOS]:[compID]],23,FALSE),"")</f>
        <v/>
      </c>
      <c r="CA35" s="116" t="e">
        <f>IF(CA6&lt;&gt;"",VLOOKUP(LEFT(CA6,12),[1]!Table114[[rOS]:[compID]],23,FALSE),"")</f>
        <v>#REF!</v>
      </c>
      <c r="CB35" s="116" t="e">
        <f>IF(CB6&lt;&gt;"",VLOOKUP(LEFT(CB6,12),[1]!Table114[[rOS]:[compID]],23,FALSE),"")</f>
        <v>#REF!</v>
      </c>
      <c r="CC35" s="116" t="str">
        <f>IF(CC6&lt;&gt;"",VLOOKUP(LEFT(CC6,12),[1]!Table114[[rOS]:[compID]],23,FALSE),"")</f>
        <v/>
      </c>
      <c r="CD35" s="116" t="e">
        <f>IF(CD6&lt;&gt;"",VLOOKUP(LEFT(CD6,12),[1]!Table114[[rOS]:[compID]],23,FALSE),"")</f>
        <v>#REF!</v>
      </c>
      <c r="CE35" s="116" t="e">
        <f>IF(CE6&lt;&gt;"",VLOOKUP(LEFT(CE6,12),[1]!Table114[[rOS]:[compID]],23,FALSE),"")</f>
        <v>#REF!</v>
      </c>
      <c r="CF35" s="116" t="e">
        <f>IF(CF6&lt;&gt;"",VLOOKUP(LEFT(CF6,12),[1]!Table114[[rOS]:[compID]],23,FALSE),"")</f>
        <v>#REF!</v>
      </c>
      <c r="CG35" s="116" t="e">
        <f>IF(CG6&lt;&gt;"",VLOOKUP(LEFT(CG6,12),[1]!Table114[[rOS]:[compID]],23,FALSE),"")</f>
        <v>#REF!</v>
      </c>
      <c r="CH35" s="116" t="e">
        <f>IF(CH6&lt;&gt;"",VLOOKUP(LEFT(CH6,12),[1]!Table114[[rOS]:[compID]],23,FALSE),"")</f>
        <v>#REF!</v>
      </c>
      <c r="CI35" s="116" t="e">
        <f>IF(CI6&lt;&gt;"",VLOOKUP(LEFT(CI6,12),[1]!Table114[[rOS]:[compID]],23,FALSE),"")</f>
        <v>#REF!</v>
      </c>
      <c r="CJ35" s="116" t="e">
        <f>IF(CJ6&lt;&gt;"",VLOOKUP(LEFT(CJ6,12),[1]!Table114[[rOS]:[compID]],23,FALSE),"")</f>
        <v>#REF!</v>
      </c>
      <c r="CK35" s="116" t="e">
        <f>IF(CK6&lt;&gt;"",VLOOKUP(LEFT(CK6,12),[1]!Table114[[rOS]:[compID]],23,FALSE),"")</f>
        <v>#REF!</v>
      </c>
      <c r="CL35" s="116" t="e">
        <f>IF(CL6&lt;&gt;"",VLOOKUP(LEFT(CL6,12),[1]!Table114[[rOS]:[compID]],23,FALSE),"")</f>
        <v>#REF!</v>
      </c>
      <c r="CM35" s="116" t="e">
        <f>IF(CM6&lt;&gt;"",VLOOKUP(LEFT(CM6,12),[1]!Table114[[rOS]:[compID]],23,FALSE),"")</f>
        <v>#REF!</v>
      </c>
    </row>
    <row r="36" spans="1:91" ht="15" customHeight="1" x14ac:dyDescent="0.3">
      <c r="A36">
        <v>32</v>
      </c>
      <c r="B36" t="s">
        <v>205</v>
      </c>
      <c r="C36" t="s">
        <v>1124</v>
      </c>
      <c r="D36" t="s">
        <v>4192</v>
      </c>
      <c r="E36">
        <v>1149</v>
      </c>
      <c r="F36" t="s">
        <v>1125</v>
      </c>
      <c r="G36" s="112" t="s">
        <v>4192</v>
      </c>
      <c r="I36" s="116" t="e">
        <f>IF(I7&lt;&gt;"",VLOOKUP(LEFT(I7,12),[1]!Table114[[rOS]:[compID]],23,FALSE),"")</f>
        <v>#REF!</v>
      </c>
      <c r="J36" s="116" t="e">
        <f>IF(J7&lt;&gt;"",VLOOKUP(LEFT(J7,12),[1]!Table114[[rOS]:[compID]],23,FALSE),"")</f>
        <v>#REF!</v>
      </c>
      <c r="K36" s="116" t="str">
        <f>IF(K7&lt;&gt;"",VLOOKUP(LEFT(K7,12),[1]!Table114[[rOS]:[compID]],23,FALSE),"")</f>
        <v/>
      </c>
      <c r="L36" s="116" t="e">
        <f>IF(L7&lt;&gt;"",VLOOKUP(LEFT(L7,12),[1]!Table114[[rOS]:[compID]],23,FALSE),"")</f>
        <v>#REF!</v>
      </c>
      <c r="M36" s="116" t="e">
        <f>IF(M7&lt;&gt;"",VLOOKUP(LEFT(M7,12),[1]!Table114[[rOS]:[compID]],23,FALSE),"")</f>
        <v>#REF!</v>
      </c>
      <c r="N36" s="116" t="e">
        <f>IF(N7&lt;&gt;"",VLOOKUP(LEFT(N7,12),[1]!Table114[[rOS]:[compID]],23,FALSE),"")</f>
        <v>#REF!</v>
      </c>
      <c r="O36" s="116" t="e">
        <f>IF(O7&lt;&gt;"",VLOOKUP(LEFT(O7,12),[1]!Table114[[rOS]:[compID]],23,FALSE),"")</f>
        <v>#REF!</v>
      </c>
      <c r="P36" s="116" t="e">
        <f>IF(P7&lt;&gt;"",VLOOKUP(LEFT(P7,12),[1]!Table114[[rOS]:[compID]],23,FALSE),"")</f>
        <v>#REF!</v>
      </c>
      <c r="Q36" s="116" t="e">
        <f>IF(Q7&lt;&gt;"",VLOOKUP(LEFT(Q7,12),[1]!Table114[[rOS]:[compID]],23,FALSE),"")</f>
        <v>#REF!</v>
      </c>
      <c r="R36" s="116" t="e">
        <f>IF(R7&lt;&gt;"",VLOOKUP(LEFT(R7,12),[1]!Table114[[rOS]:[compID]],23,FALSE),"")</f>
        <v>#REF!</v>
      </c>
      <c r="S36" s="116" t="e">
        <f>IF(S7&lt;&gt;"",VLOOKUP(LEFT(S7,12),[1]!Table114[[rOS]:[compID]],23,FALSE),"")</f>
        <v>#REF!</v>
      </c>
      <c r="T36" s="116" t="e">
        <f>IF(T7&lt;&gt;"",VLOOKUP(LEFT(T7,12),[1]!Table114[[rOS]:[compID]],23,FALSE),"")</f>
        <v>#REF!</v>
      </c>
      <c r="U36" s="116" t="e">
        <f>IF(U7&lt;&gt;"",VLOOKUP(LEFT(U7,12),[1]!Table114[[rOS]:[compID]],23,FALSE),"")</f>
        <v>#REF!</v>
      </c>
      <c r="V36" s="116" t="e">
        <f>IF(V7&lt;&gt;"",VLOOKUP(LEFT(V7,12),[1]!Table114[[rOS]:[compID]],23,FALSE),"")</f>
        <v>#REF!</v>
      </c>
      <c r="W36" s="116" t="e">
        <f>IF(W7&lt;&gt;"",VLOOKUP(LEFT(W7,12),[1]!Table114[[rOS]:[compID]],23,FALSE),"")</f>
        <v>#REF!</v>
      </c>
      <c r="X36" s="116" t="str">
        <f>IF(X7&lt;&gt;"",VLOOKUP(LEFT(X7,12),[1]!Table114[[rOS]:[compID]],23,FALSE),"")</f>
        <v/>
      </c>
      <c r="Y36" s="116" t="e">
        <f>IF(Y7&lt;&gt;"",VLOOKUP(LEFT(Y7,12),[1]!Table114[[rOS]:[compID]],23,FALSE),"")</f>
        <v>#REF!</v>
      </c>
      <c r="Z36" s="116" t="str">
        <f>IF(Z7&lt;&gt;"",VLOOKUP(LEFT(Z7,12),[1]!Table114[[rOS]:[compID]],23,FALSE),"")</f>
        <v/>
      </c>
      <c r="AA36" s="116" t="str">
        <f>IF(AA7&lt;&gt;"",VLOOKUP(LEFT(AA7,12),[1]!Table114[[rOS]:[compID]],23,FALSE),"")</f>
        <v/>
      </c>
      <c r="AB36" s="116" t="e">
        <f>IF(AB7&lt;&gt;"",VLOOKUP(LEFT(AB7,12),[1]!Table114[[rOS]:[compID]],23,FALSE),"")</f>
        <v>#REF!</v>
      </c>
      <c r="AC36" s="116" t="str">
        <f>IF(AC7&lt;&gt;"",VLOOKUP(LEFT(AC7,12),[1]!Table114[[rOS]:[compID]],23,FALSE),"")</f>
        <v/>
      </c>
      <c r="AD36" s="116" t="e">
        <f>IF(AD7&lt;&gt;"",VLOOKUP(LEFT(AD7,12),[1]!Table114[[rOS]:[compID]],23,FALSE),"")</f>
        <v>#REF!</v>
      </c>
      <c r="AE36" s="116" t="e">
        <f>IF(AE7&lt;&gt;"",VLOOKUP(LEFT(AE7,12),[1]!Table114[[rOS]:[compID]],23,FALSE),"")</f>
        <v>#REF!</v>
      </c>
      <c r="AF36" s="116" t="e">
        <f>IF(AF7&lt;&gt;"",VLOOKUP(LEFT(AF7,12),[1]!Table114[[rOS]:[compID]],23,FALSE),"")</f>
        <v>#REF!</v>
      </c>
      <c r="AG36" s="116" t="e">
        <f>IF(AG7&lt;&gt;"",VLOOKUP(LEFT(AG7,12),[1]!Table114[[rOS]:[compID]],23,FALSE),"")</f>
        <v>#REF!</v>
      </c>
      <c r="AH36" s="116" t="e">
        <f>IF(AH7&lt;&gt;"",VLOOKUP(LEFT(AH7,12),[1]!Table114[[rOS]:[compID]],23,FALSE),"")</f>
        <v>#REF!</v>
      </c>
      <c r="AI36" s="116" t="str">
        <f>IF(AI7&lt;&gt;"",VLOOKUP(LEFT(AI7,12),[1]!Table114[[rOS]:[compID]],23,FALSE),"")</f>
        <v/>
      </c>
      <c r="AJ36" s="116" t="str">
        <f>IF(AJ7&lt;&gt;"",VLOOKUP(LEFT(AJ7,12),[1]!Table114[[rOS]:[compID]],23,FALSE),"")</f>
        <v/>
      </c>
      <c r="AK36" s="116" t="str">
        <f>IF(AK7&lt;&gt;"",VLOOKUP(LEFT(AK7,12),[1]!Table114[[rOS]:[compID]],23,FALSE),"")</f>
        <v/>
      </c>
      <c r="AL36" s="116" t="e">
        <f>IF(AL7&lt;&gt;"",VLOOKUP(LEFT(AL7,12),[1]!Table114[[rOS]:[compID]],23,FALSE),"")</f>
        <v>#REF!</v>
      </c>
      <c r="AM36" s="116" t="e">
        <f>IF(AM7&lt;&gt;"",VLOOKUP(LEFT(AM7,12),[1]!Table114[[rOS]:[compID]],23,FALSE),"")</f>
        <v>#REF!</v>
      </c>
      <c r="AN36" s="116" t="e">
        <f>IF(AN7&lt;&gt;"",VLOOKUP(LEFT(AN7,12),[1]!Table114[[rOS]:[compID]],23,FALSE),"")</f>
        <v>#REF!</v>
      </c>
      <c r="AO36" s="116" t="str">
        <f>IF(AO7&lt;&gt;"",VLOOKUP(LEFT(AO7,12),[1]!Table114[[rOS]:[compID]],23,FALSE),"")</f>
        <v/>
      </c>
      <c r="AP36" s="116" t="e">
        <f>IF(AP7&lt;&gt;"",VLOOKUP(LEFT(AP7,12),[1]!Table114[[rOS]:[compID]],23,FALSE),"")</f>
        <v>#REF!</v>
      </c>
      <c r="AQ36" s="116" t="str">
        <f>IF(AQ7&lt;&gt;"",VLOOKUP(LEFT(AQ7,12),[1]!Table114[[rOS]:[compID]],23,FALSE),"")</f>
        <v/>
      </c>
      <c r="AR36" s="116" t="e">
        <f>IF(AR7&lt;&gt;"",VLOOKUP(LEFT(AR7,12),[1]!Table114[[rOS]:[compID]],23,FALSE),"")</f>
        <v>#REF!</v>
      </c>
      <c r="AS36" s="116" t="e">
        <f>IF(AS7&lt;&gt;"",VLOOKUP(LEFT(AS7,12),[1]!Table114[[rOS]:[compID]],23,FALSE),"")</f>
        <v>#REF!</v>
      </c>
      <c r="AT36" s="116" t="e">
        <f>IF(AT7&lt;&gt;"",VLOOKUP(LEFT(AT7,12),[1]!Table114[[rOS]:[compID]],23,FALSE),"")</f>
        <v>#REF!</v>
      </c>
      <c r="AU36" s="116" t="e">
        <f>IF(AU7&lt;&gt;"",VLOOKUP(LEFT(AU7,12),[1]!Table114[[rOS]:[compID]],23,FALSE),"")</f>
        <v>#REF!</v>
      </c>
      <c r="AV36" s="116" t="e">
        <f>IF(AV7&lt;&gt;"",VLOOKUP(LEFT(AV7,12),[1]!Table114[[rOS]:[compID]],23,FALSE),"")</f>
        <v>#REF!</v>
      </c>
      <c r="AW36" s="116" t="e">
        <f>IF(AW7&lt;&gt;"",VLOOKUP(LEFT(AW7,12),[1]!Table114[[rOS]:[compID]],23,FALSE),"")</f>
        <v>#REF!</v>
      </c>
      <c r="AX36" s="116" t="e">
        <f>IF(AX7&lt;&gt;"",VLOOKUP(LEFT(AX7,12),[1]!Table114[[rOS]:[compID]],23,FALSE),"")</f>
        <v>#REF!</v>
      </c>
      <c r="AY36" s="116" t="e">
        <f>IF(AY7&lt;&gt;"",VLOOKUP(LEFT(AY7,12),[1]!Table114[[rOS]:[compID]],23,FALSE),"")</f>
        <v>#REF!</v>
      </c>
      <c r="AZ36" s="116" t="e">
        <f>IF(AZ7&lt;&gt;"",VLOOKUP(LEFT(AZ7,12),[1]!Table114[[rOS]:[compID]],23,FALSE),"")</f>
        <v>#REF!</v>
      </c>
      <c r="BA36" s="116" t="str">
        <f>IF(BA7&lt;&gt;"",VLOOKUP(LEFT(BA7,12),[1]!Table114[[rOS]:[compID]],23,FALSE),"")</f>
        <v/>
      </c>
      <c r="BB36" s="116" t="e">
        <f>IF(BB7&lt;&gt;"",VLOOKUP(LEFT(BB7,12),[1]!Table114[[rOS]:[compID]],23,FALSE),"")</f>
        <v>#REF!</v>
      </c>
      <c r="BC36" s="116" t="e">
        <f>IF(BC7&lt;&gt;"",VLOOKUP(LEFT(BC7,12),[1]!Table114[[rOS]:[compID]],23,FALSE),"")</f>
        <v>#REF!</v>
      </c>
      <c r="BD36" s="116" t="e">
        <f>IF(BD7&lt;&gt;"",VLOOKUP(LEFT(BD7,12),[1]!Table114[[rOS]:[compID]],23,FALSE),"")</f>
        <v>#REF!</v>
      </c>
      <c r="BE36" s="116" t="e">
        <f>IF(BE7&lt;&gt;"",VLOOKUP(LEFT(BE7,12),[1]!Table114[[rOS]:[compID]],23,FALSE),"")</f>
        <v>#REF!</v>
      </c>
      <c r="BF36" s="116" t="e">
        <f>IF(BF7&lt;&gt;"",VLOOKUP(LEFT(BF7,12),[1]!Table114[[rOS]:[compID]],23,FALSE),"")</f>
        <v>#REF!</v>
      </c>
      <c r="BG36" s="116" t="e">
        <f>IF(BG7&lt;&gt;"",VLOOKUP(LEFT(BG7,12),[1]!Table114[[rOS]:[compID]],23,FALSE),"")</f>
        <v>#REF!</v>
      </c>
      <c r="BH36" s="116" t="str">
        <f>IF(BH7&lt;&gt;"",VLOOKUP(LEFT(BH7,12),[1]!Table114[[rOS]:[compID]],23,FALSE),"")</f>
        <v/>
      </c>
      <c r="BI36" s="116" t="str">
        <f>IF(BI7&lt;&gt;"",VLOOKUP(LEFT(BI7,12),[1]!Table114[[rOS]:[compID]],23,FALSE),"")</f>
        <v/>
      </c>
      <c r="BJ36" s="116" t="e">
        <f>IF(BJ7&lt;&gt;"",VLOOKUP(LEFT(BJ7,12),[1]!Table114[[rOS]:[compID]],23,FALSE),"")</f>
        <v>#REF!</v>
      </c>
      <c r="BK36" s="116" t="e">
        <f>IF(BK7&lt;&gt;"",VLOOKUP(LEFT(BK7,12),[1]!Table114[[rOS]:[compID]],23,FALSE),"")</f>
        <v>#REF!</v>
      </c>
      <c r="BL36" s="116" t="str">
        <f>IF(BL7&lt;&gt;"",VLOOKUP(LEFT(BL7,12),[1]!Table114[[rOS]:[compID]],23,FALSE),"")</f>
        <v/>
      </c>
      <c r="BM36" s="116" t="e">
        <f>IF(BM7&lt;&gt;"",VLOOKUP(LEFT(BM7,12),[1]!Table114[[rOS]:[compID]],23,FALSE),"")</f>
        <v>#REF!</v>
      </c>
      <c r="BN36" s="116" t="e">
        <f>IF(BN7&lt;&gt;"",VLOOKUP(LEFT(BN7,12),[1]!Table114[[rOS]:[compID]],23,FALSE),"")</f>
        <v>#REF!</v>
      </c>
      <c r="BO36" s="116" t="e">
        <f>IF(BO7&lt;&gt;"",VLOOKUP(LEFT(BO7,12),[1]!Table114[[rOS]:[compID]],23,FALSE),"")</f>
        <v>#REF!</v>
      </c>
      <c r="BP36" s="116" t="e">
        <f>IF(BP7&lt;&gt;"",VLOOKUP(LEFT(BP7,12),[1]!Table114[[rOS]:[compID]],23,FALSE),"")</f>
        <v>#REF!</v>
      </c>
      <c r="BQ36" s="116" t="e">
        <f>IF(BQ7&lt;&gt;"",VLOOKUP(LEFT(BQ7,12),[1]!Table114[[rOS]:[compID]],23,FALSE),"")</f>
        <v>#REF!</v>
      </c>
      <c r="BR36" s="116" t="e">
        <f>IF(BR7&lt;&gt;"",VLOOKUP(LEFT(BR7,12),[1]!Table114[[rOS]:[compID]],23,FALSE),"")</f>
        <v>#REF!</v>
      </c>
      <c r="BS36" s="116" t="e">
        <f>IF(BS7&lt;&gt;"",VLOOKUP(LEFT(BS7,12),[1]!Table114[[rOS]:[compID]],23,FALSE),"")</f>
        <v>#REF!</v>
      </c>
      <c r="BT36" s="116" t="str">
        <f>IF(BT7&lt;&gt;"",VLOOKUP(LEFT(BT7,12),[1]!Table114[[rOS]:[compID]],23,FALSE),"")</f>
        <v/>
      </c>
      <c r="BU36" s="116" t="str">
        <f>IF(BU7&lt;&gt;"",VLOOKUP(LEFT(BU7,12),[1]!Table114[[rOS]:[compID]],23,FALSE),"")</f>
        <v/>
      </c>
      <c r="BV36" s="116" t="e">
        <f>IF(BV7&lt;&gt;"",VLOOKUP(LEFT(BV7,12),[1]!Table114[[rOS]:[compID]],23,FALSE),"")</f>
        <v>#REF!</v>
      </c>
      <c r="BW36" s="116" t="e">
        <f>IF(BW7&lt;&gt;"",VLOOKUP(LEFT(BW7,12),[1]!Table114[[rOS]:[compID]],23,FALSE),"")</f>
        <v>#REF!</v>
      </c>
      <c r="BX36" s="116" t="e">
        <f>IF(BX7&lt;&gt;"",VLOOKUP(LEFT(BX7,12),[1]!Table114[[rOS]:[compID]],23,FALSE),"")</f>
        <v>#REF!</v>
      </c>
      <c r="BY36" s="116" t="str">
        <f>IF(BY7&lt;&gt;"",VLOOKUP(LEFT(BY7,12),[1]!Table114[[rOS]:[compID]],23,FALSE),"")</f>
        <v/>
      </c>
      <c r="BZ36" s="116" t="str">
        <f>IF(BZ7&lt;&gt;"",VLOOKUP(LEFT(BZ7,12),[1]!Table114[[rOS]:[compID]],23,FALSE),"")</f>
        <v/>
      </c>
      <c r="CA36" s="116" t="str">
        <f>IF(CA7&lt;&gt;"",VLOOKUP(LEFT(CA7,12),[1]!Table114[[rOS]:[compID]],23,FALSE),"")</f>
        <v/>
      </c>
      <c r="CB36" s="116" t="e">
        <f>IF(CB7&lt;&gt;"",VLOOKUP(LEFT(CB7,12),[1]!Table114[[rOS]:[compID]],23,FALSE),"")</f>
        <v>#REF!</v>
      </c>
      <c r="CC36" s="116" t="str">
        <f>IF(CC7&lt;&gt;"",VLOOKUP(LEFT(CC7,12),[1]!Table114[[rOS]:[compID]],23,FALSE),"")</f>
        <v/>
      </c>
      <c r="CD36" s="116" t="e">
        <f>IF(CD7&lt;&gt;"",VLOOKUP(LEFT(CD7,12),[1]!Table114[[rOS]:[compID]],23,FALSE),"")</f>
        <v>#REF!</v>
      </c>
      <c r="CE36" s="116" t="e">
        <f>IF(CE7&lt;&gt;"",VLOOKUP(LEFT(CE7,12),[1]!Table114[[rOS]:[compID]],23,FALSE),"")</f>
        <v>#REF!</v>
      </c>
      <c r="CF36" s="116" t="e">
        <f>IF(CF7&lt;&gt;"",VLOOKUP(LEFT(CF7,12),[1]!Table114[[rOS]:[compID]],23,FALSE),"")</f>
        <v>#REF!</v>
      </c>
      <c r="CG36" s="116" t="e">
        <f>IF(CG7&lt;&gt;"",VLOOKUP(LEFT(CG7,12),[1]!Table114[[rOS]:[compID]],23,FALSE),"")</f>
        <v>#REF!</v>
      </c>
      <c r="CH36" s="116" t="e">
        <f>IF(CH7&lt;&gt;"",VLOOKUP(LEFT(CH7,12),[1]!Table114[[rOS]:[compID]],23,FALSE),"")</f>
        <v>#REF!</v>
      </c>
      <c r="CI36" s="116" t="e">
        <f>IF(CI7&lt;&gt;"",VLOOKUP(LEFT(CI7,12),[1]!Table114[[rOS]:[compID]],23,FALSE),"")</f>
        <v>#REF!</v>
      </c>
      <c r="CJ36" s="116" t="e">
        <f>IF(CJ7&lt;&gt;"",VLOOKUP(LEFT(CJ7,12),[1]!Table114[[rOS]:[compID]],23,FALSE),"")</f>
        <v>#REF!</v>
      </c>
      <c r="CK36" s="116" t="e">
        <f>IF(CK7&lt;&gt;"",VLOOKUP(LEFT(CK7,12),[1]!Table114[[rOS]:[compID]],23,FALSE),"")</f>
        <v>#REF!</v>
      </c>
      <c r="CL36" s="116" t="e">
        <f>IF(CL7&lt;&gt;"",VLOOKUP(LEFT(CL7,12),[1]!Table114[[rOS]:[compID]],23,FALSE),"")</f>
        <v>#REF!</v>
      </c>
      <c r="CM36" s="116" t="e">
        <f>IF(CM7&lt;&gt;"",VLOOKUP(LEFT(CM7,12),[1]!Table114[[rOS]:[compID]],23,FALSE),"")</f>
        <v>#REF!</v>
      </c>
    </row>
    <row r="37" spans="1:91" ht="15" customHeight="1" x14ac:dyDescent="0.3">
      <c r="A37">
        <v>33</v>
      </c>
      <c r="B37" t="s">
        <v>204</v>
      </c>
      <c r="D37" t="s">
        <v>4191</v>
      </c>
      <c r="E37">
        <v>1144</v>
      </c>
      <c r="F37" t="s">
        <v>1135</v>
      </c>
      <c r="G37" s="112" t="s">
        <v>4191</v>
      </c>
      <c r="I37" s="116" t="e">
        <f>IF(I8&lt;&gt;"",VLOOKUP(LEFT(I8,12),[1]!Table114[[rOS]:[compID]],23,FALSE),"")</f>
        <v>#REF!</v>
      </c>
      <c r="J37" s="116" t="e">
        <f>IF(J8&lt;&gt;"",VLOOKUP(LEFT(J8,12),[1]!Table114[[rOS]:[compID]],23,FALSE),"")</f>
        <v>#REF!</v>
      </c>
      <c r="K37" s="116" t="str">
        <f>IF(K8&lt;&gt;"",VLOOKUP(LEFT(K8,12),[1]!Table114[[rOS]:[compID]],23,FALSE),"")</f>
        <v/>
      </c>
      <c r="L37" s="116" t="e">
        <f>IF(L8&lt;&gt;"",VLOOKUP(LEFT(L8,12),[1]!Table114[[rOS]:[compID]],23,FALSE),"")</f>
        <v>#REF!</v>
      </c>
      <c r="M37" s="116" t="e">
        <f>IF(M8&lt;&gt;"",VLOOKUP(LEFT(M8,12),[1]!Table114[[rOS]:[compID]],23,FALSE),"")</f>
        <v>#REF!</v>
      </c>
      <c r="N37" s="116" t="e">
        <f>IF(N8&lt;&gt;"",VLOOKUP(LEFT(N8,12),[1]!Table114[[rOS]:[compID]],23,FALSE),"")</f>
        <v>#REF!</v>
      </c>
      <c r="O37" s="116" t="e">
        <f>IF(O8&lt;&gt;"",VLOOKUP(LEFT(O8,12),[1]!Table114[[rOS]:[compID]],23,FALSE),"")</f>
        <v>#REF!</v>
      </c>
      <c r="P37" s="116" t="e">
        <f>IF(P8&lt;&gt;"",VLOOKUP(LEFT(P8,12),[1]!Table114[[rOS]:[compID]],23,FALSE),"")</f>
        <v>#REF!</v>
      </c>
      <c r="Q37" s="116" t="e">
        <f>IF(Q8&lt;&gt;"",VLOOKUP(LEFT(Q8,12),[1]!Table114[[rOS]:[compID]],23,FALSE),"")</f>
        <v>#REF!</v>
      </c>
      <c r="R37" s="116" t="e">
        <f>IF(R8&lt;&gt;"",VLOOKUP(LEFT(R8,12),[1]!Table114[[rOS]:[compID]],23,FALSE),"")</f>
        <v>#REF!</v>
      </c>
      <c r="S37" s="116" t="str">
        <f>IF(S8&lt;&gt;"",VLOOKUP(LEFT(S8,12),[1]!Table114[[rOS]:[compID]],23,FALSE),"")</f>
        <v/>
      </c>
      <c r="T37" s="116" t="e">
        <f>IF(T8&lt;&gt;"",VLOOKUP(LEFT(T8,12),[1]!Table114[[rOS]:[compID]],23,FALSE),"")</f>
        <v>#REF!</v>
      </c>
      <c r="U37" s="116" t="e">
        <f>IF(U8&lt;&gt;"",VLOOKUP(LEFT(U8,12),[1]!Table114[[rOS]:[compID]],23,FALSE),"")</f>
        <v>#REF!</v>
      </c>
      <c r="V37" s="116" t="e">
        <f>IF(V8&lt;&gt;"",VLOOKUP(LEFT(V8,12),[1]!Table114[[rOS]:[compID]],23,FALSE),"")</f>
        <v>#REF!</v>
      </c>
      <c r="W37" s="116" t="str">
        <f>IF(W8&lt;&gt;"",VLOOKUP(LEFT(W8,12),[1]!Table114[[rOS]:[compID]],23,FALSE),"")</f>
        <v/>
      </c>
      <c r="X37" s="116" t="str">
        <f>IF(X8&lt;&gt;"",VLOOKUP(LEFT(X8,12),[1]!Table114[[rOS]:[compID]],23,FALSE),"")</f>
        <v/>
      </c>
      <c r="Y37" s="116" t="e">
        <f>IF(Y8&lt;&gt;"",VLOOKUP(LEFT(Y8,12),[1]!Table114[[rOS]:[compID]],23,FALSE),"")</f>
        <v>#REF!</v>
      </c>
      <c r="Z37" s="116" t="str">
        <f>IF(Z8&lt;&gt;"",VLOOKUP(LEFT(Z8,12),[1]!Table114[[rOS]:[compID]],23,FALSE),"")</f>
        <v/>
      </c>
      <c r="AA37" s="116" t="str">
        <f>IF(AA8&lt;&gt;"",VLOOKUP(LEFT(AA8,12),[1]!Table114[[rOS]:[compID]],23,FALSE),"")</f>
        <v/>
      </c>
      <c r="AB37" s="116" t="str">
        <f>IF(AB8&lt;&gt;"",VLOOKUP(LEFT(AB8,12),[1]!Table114[[rOS]:[compID]],23,FALSE),"")</f>
        <v/>
      </c>
      <c r="AC37" s="116" t="str">
        <f>IF(AC8&lt;&gt;"",VLOOKUP(LEFT(AC8,12),[1]!Table114[[rOS]:[compID]],23,FALSE),"")</f>
        <v/>
      </c>
      <c r="AD37" s="116" t="e">
        <f>IF(AD8&lt;&gt;"",VLOOKUP(LEFT(AD8,12),[1]!Table114[[rOS]:[compID]],23,FALSE),"")</f>
        <v>#REF!</v>
      </c>
      <c r="AE37" s="116" t="str">
        <f>IF(AE8&lt;&gt;"",VLOOKUP(LEFT(AE8,12),[1]!Table114[[rOS]:[compID]],23,FALSE),"")</f>
        <v/>
      </c>
      <c r="AF37" s="116" t="e">
        <f>IF(AF8&lt;&gt;"",VLOOKUP(LEFT(AF8,12),[1]!Table114[[rOS]:[compID]],23,FALSE),"")</f>
        <v>#REF!</v>
      </c>
      <c r="AG37" s="116" t="e">
        <f>IF(AG8&lt;&gt;"",VLOOKUP(LEFT(AG8,12),[1]!Table114[[rOS]:[compID]],23,FALSE),"")</f>
        <v>#REF!</v>
      </c>
      <c r="AH37" s="116" t="e">
        <f>IF(AH8&lt;&gt;"",VLOOKUP(LEFT(AH8,12),[1]!Table114[[rOS]:[compID]],23,FALSE),"")</f>
        <v>#REF!</v>
      </c>
      <c r="AI37" s="116" t="str">
        <f>IF(AI8&lt;&gt;"",VLOOKUP(LEFT(AI8,12),[1]!Table114[[rOS]:[compID]],23,FALSE),"")</f>
        <v/>
      </c>
      <c r="AJ37" s="116" t="str">
        <f>IF(AJ8&lt;&gt;"",VLOOKUP(LEFT(AJ8,12),[1]!Table114[[rOS]:[compID]],23,FALSE),"")</f>
        <v/>
      </c>
      <c r="AK37" s="116" t="str">
        <f>IF(AK8&lt;&gt;"",VLOOKUP(LEFT(AK8,12),[1]!Table114[[rOS]:[compID]],23,FALSE),"")</f>
        <v/>
      </c>
      <c r="AL37" s="116" t="e">
        <f>IF(AL8&lt;&gt;"",VLOOKUP(LEFT(AL8,12),[1]!Table114[[rOS]:[compID]],23,FALSE),"")</f>
        <v>#REF!</v>
      </c>
      <c r="AM37" s="116" t="e">
        <f>IF(AM8&lt;&gt;"",VLOOKUP(LEFT(AM8,12),[1]!Table114[[rOS]:[compID]],23,FALSE),"")</f>
        <v>#REF!</v>
      </c>
      <c r="AN37" s="116" t="e">
        <f>IF(AN8&lt;&gt;"",VLOOKUP(LEFT(AN8,12),[1]!Table114[[rOS]:[compID]],23,FALSE),"")</f>
        <v>#REF!</v>
      </c>
      <c r="AO37" s="116" t="str">
        <f>IF(AO8&lt;&gt;"",VLOOKUP(LEFT(AO8,12),[1]!Table114[[rOS]:[compID]],23,FALSE),"")</f>
        <v/>
      </c>
      <c r="AP37" s="116" t="str">
        <f>IF(AP8&lt;&gt;"",VLOOKUP(LEFT(AP8,12),[1]!Table114[[rOS]:[compID]],23,FALSE),"")</f>
        <v/>
      </c>
      <c r="AQ37" s="116" t="str">
        <f>IF(AQ8&lt;&gt;"",VLOOKUP(LEFT(AQ8,12),[1]!Table114[[rOS]:[compID]],23,FALSE),"")</f>
        <v/>
      </c>
      <c r="AR37" s="116" t="e">
        <f>IF(AR8&lt;&gt;"",VLOOKUP(LEFT(AR8,12),[1]!Table114[[rOS]:[compID]],23,FALSE),"")</f>
        <v>#REF!</v>
      </c>
      <c r="AS37" s="116" t="e">
        <f>IF(AS8&lt;&gt;"",VLOOKUP(LEFT(AS8,12),[1]!Table114[[rOS]:[compID]],23,FALSE),"")</f>
        <v>#REF!</v>
      </c>
      <c r="AT37" s="116" t="e">
        <f>IF(AT8&lt;&gt;"",VLOOKUP(LEFT(AT8,12),[1]!Table114[[rOS]:[compID]],23,FALSE),"")</f>
        <v>#REF!</v>
      </c>
      <c r="AU37" s="116" t="str">
        <f>IF(AU8&lt;&gt;"",VLOOKUP(LEFT(AU8,12),[1]!Table114[[rOS]:[compID]],23,FALSE),"")</f>
        <v/>
      </c>
      <c r="AV37" s="116" t="e">
        <f>IF(AV8&lt;&gt;"",VLOOKUP(LEFT(AV8,12),[1]!Table114[[rOS]:[compID]],23,FALSE),"")</f>
        <v>#REF!</v>
      </c>
      <c r="AW37" s="116" t="e">
        <f>IF(AW8&lt;&gt;"",VLOOKUP(LEFT(AW8,12),[1]!Table114[[rOS]:[compID]],23,FALSE),"")</f>
        <v>#REF!</v>
      </c>
      <c r="AX37" s="116" t="e">
        <f>IF(AX8&lt;&gt;"",VLOOKUP(LEFT(AX8,12),[1]!Table114[[rOS]:[compID]],23,FALSE),"")</f>
        <v>#REF!</v>
      </c>
      <c r="AY37" s="116" t="e">
        <f>IF(AY8&lt;&gt;"",VLOOKUP(LEFT(AY8,12),[1]!Table114[[rOS]:[compID]],23,FALSE),"")</f>
        <v>#REF!</v>
      </c>
      <c r="AZ37" s="116" t="e">
        <f>IF(AZ8&lt;&gt;"",VLOOKUP(LEFT(AZ8,12),[1]!Table114[[rOS]:[compID]],23,FALSE),"")</f>
        <v>#REF!</v>
      </c>
      <c r="BA37" s="116" t="str">
        <f>IF(BA8&lt;&gt;"",VLOOKUP(LEFT(BA8,12),[1]!Table114[[rOS]:[compID]],23,FALSE),"")</f>
        <v/>
      </c>
      <c r="BB37" s="116" t="e">
        <f>IF(BB8&lt;&gt;"",VLOOKUP(LEFT(BB8,12),[1]!Table114[[rOS]:[compID]],23,FALSE),"")</f>
        <v>#REF!</v>
      </c>
      <c r="BC37" s="116" t="e">
        <f>IF(BC8&lt;&gt;"",VLOOKUP(LEFT(BC8,12),[1]!Table114[[rOS]:[compID]],23,FALSE),"")</f>
        <v>#REF!</v>
      </c>
      <c r="BD37" s="116" t="str">
        <f>IF(BD8&lt;&gt;"",VLOOKUP(LEFT(BD8,12),[1]!Table114[[rOS]:[compID]],23,FALSE),"")</f>
        <v/>
      </c>
      <c r="BE37" s="116" t="e">
        <f>IF(BE8&lt;&gt;"",VLOOKUP(LEFT(BE8,12),[1]!Table114[[rOS]:[compID]],23,FALSE),"")</f>
        <v>#REF!</v>
      </c>
      <c r="BF37" s="116" t="e">
        <f>IF(BF8&lt;&gt;"",VLOOKUP(LEFT(BF8,12),[1]!Table114[[rOS]:[compID]],23,FALSE),"")</f>
        <v>#REF!</v>
      </c>
      <c r="BG37" s="116" t="e">
        <f>IF(BG8&lt;&gt;"",VLOOKUP(LEFT(BG8,12),[1]!Table114[[rOS]:[compID]],23,FALSE),"")</f>
        <v>#REF!</v>
      </c>
      <c r="BH37" s="116" t="str">
        <f>IF(BH8&lt;&gt;"",VLOOKUP(LEFT(BH8,12),[1]!Table114[[rOS]:[compID]],23,FALSE),"")</f>
        <v/>
      </c>
      <c r="BI37" s="116" t="str">
        <f>IF(BI8&lt;&gt;"",VLOOKUP(LEFT(BI8,12),[1]!Table114[[rOS]:[compID]],23,FALSE),"")</f>
        <v/>
      </c>
      <c r="BJ37" s="116" t="str">
        <f>IF(BJ8&lt;&gt;"",VLOOKUP(LEFT(BJ8,12),[1]!Table114[[rOS]:[compID]],23,FALSE),"")</f>
        <v/>
      </c>
      <c r="BK37" s="116" t="e">
        <f>IF(BK8&lt;&gt;"",VLOOKUP(LEFT(BK8,12),[1]!Table114[[rOS]:[compID]],23,FALSE),"")</f>
        <v>#REF!</v>
      </c>
      <c r="BL37" s="116" t="str">
        <f>IF(BL8&lt;&gt;"",VLOOKUP(LEFT(BL8,12),[1]!Table114[[rOS]:[compID]],23,FALSE),"")</f>
        <v/>
      </c>
      <c r="BM37" s="116" t="e">
        <f>IF(BM8&lt;&gt;"",VLOOKUP(LEFT(BM8,12),[1]!Table114[[rOS]:[compID]],23,FALSE),"")</f>
        <v>#REF!</v>
      </c>
      <c r="BN37" s="116" t="e">
        <f>IF(BN8&lt;&gt;"",VLOOKUP(LEFT(BN8,12),[1]!Table114[[rOS]:[compID]],23,FALSE),"")</f>
        <v>#REF!</v>
      </c>
      <c r="BO37" s="116" t="str">
        <f>IF(BO8&lt;&gt;"",VLOOKUP(LEFT(BO8,12),[1]!Table114[[rOS]:[compID]],23,FALSE),"")</f>
        <v/>
      </c>
      <c r="BP37" s="116" t="e">
        <f>IF(BP8&lt;&gt;"",VLOOKUP(LEFT(BP8,12),[1]!Table114[[rOS]:[compID]],23,FALSE),"")</f>
        <v>#REF!</v>
      </c>
      <c r="BQ37" s="116" t="e">
        <f>IF(BQ8&lt;&gt;"",VLOOKUP(LEFT(BQ8,12),[1]!Table114[[rOS]:[compID]],23,FALSE),"")</f>
        <v>#REF!</v>
      </c>
      <c r="BR37" s="116" t="e">
        <f>IF(BR8&lt;&gt;"",VLOOKUP(LEFT(BR8,12),[1]!Table114[[rOS]:[compID]],23,FALSE),"")</f>
        <v>#REF!</v>
      </c>
      <c r="BS37" s="116" t="str">
        <f>IF(BS8&lt;&gt;"",VLOOKUP(LEFT(BS8,12),[1]!Table114[[rOS]:[compID]],23,FALSE),"")</f>
        <v/>
      </c>
      <c r="BT37" s="116" t="str">
        <f>IF(BT8&lt;&gt;"",VLOOKUP(LEFT(BT8,12),[1]!Table114[[rOS]:[compID]],23,FALSE),"")</f>
        <v/>
      </c>
      <c r="BU37" s="116" t="str">
        <f>IF(BU8&lt;&gt;"",VLOOKUP(LEFT(BU8,12),[1]!Table114[[rOS]:[compID]],23,FALSE),"")</f>
        <v/>
      </c>
      <c r="BV37" s="116" t="e">
        <f>IF(BV8&lt;&gt;"",VLOOKUP(LEFT(BV8,12),[1]!Table114[[rOS]:[compID]],23,FALSE),"")</f>
        <v>#REF!</v>
      </c>
      <c r="BW37" s="116" t="e">
        <f>IF(BW8&lt;&gt;"",VLOOKUP(LEFT(BW8,12),[1]!Table114[[rOS]:[compID]],23,FALSE),"")</f>
        <v>#REF!</v>
      </c>
      <c r="BX37" s="116" t="e">
        <f>IF(BX8&lt;&gt;"",VLOOKUP(LEFT(BX8,12),[1]!Table114[[rOS]:[compID]],23,FALSE),"")</f>
        <v>#REF!</v>
      </c>
      <c r="BY37" s="116" t="str">
        <f>IF(BY8&lt;&gt;"",VLOOKUP(LEFT(BY8,12),[1]!Table114[[rOS]:[compID]],23,FALSE),"")</f>
        <v/>
      </c>
      <c r="BZ37" s="116" t="str">
        <f>IF(BZ8&lt;&gt;"",VLOOKUP(LEFT(BZ8,12),[1]!Table114[[rOS]:[compID]],23,FALSE),"")</f>
        <v/>
      </c>
      <c r="CA37" s="116" t="str">
        <f>IF(CA8&lt;&gt;"",VLOOKUP(LEFT(CA8,12),[1]!Table114[[rOS]:[compID]],23,FALSE),"")</f>
        <v/>
      </c>
      <c r="CB37" s="116" t="e">
        <f>IF(CB8&lt;&gt;"",VLOOKUP(LEFT(CB8,12),[1]!Table114[[rOS]:[compID]],23,FALSE),"")</f>
        <v>#REF!</v>
      </c>
      <c r="CC37" s="116" t="str">
        <f>IF(CC8&lt;&gt;"",VLOOKUP(LEFT(CC8,12),[1]!Table114[[rOS]:[compID]],23,FALSE),"")</f>
        <v/>
      </c>
      <c r="CD37" s="116" t="e">
        <f>IF(CD8&lt;&gt;"",VLOOKUP(LEFT(CD8,12),[1]!Table114[[rOS]:[compID]],23,FALSE),"")</f>
        <v>#REF!</v>
      </c>
      <c r="CE37" s="116" t="str">
        <f>IF(CE8&lt;&gt;"",VLOOKUP(LEFT(CE8,12),[1]!Table114[[rOS]:[compID]],23,FALSE),"")</f>
        <v/>
      </c>
      <c r="CF37" s="116" t="str">
        <f>IF(CF8&lt;&gt;"",VLOOKUP(LEFT(CF8,12),[1]!Table114[[rOS]:[compID]],23,FALSE),"")</f>
        <v/>
      </c>
      <c r="CG37" s="116" t="e">
        <f>IF(CG8&lt;&gt;"",VLOOKUP(LEFT(CG8,12),[1]!Table114[[rOS]:[compID]],23,FALSE),"")</f>
        <v>#REF!</v>
      </c>
      <c r="CH37" s="116" t="e">
        <f>IF(CH8&lt;&gt;"",VLOOKUP(LEFT(CH8,12),[1]!Table114[[rOS]:[compID]],23,FALSE),"")</f>
        <v>#REF!</v>
      </c>
      <c r="CI37" s="116" t="e">
        <f>IF(CI8&lt;&gt;"",VLOOKUP(LEFT(CI8,12),[1]!Table114[[rOS]:[compID]],23,FALSE),"")</f>
        <v>#REF!</v>
      </c>
      <c r="CJ37" s="116" t="e">
        <f>IF(CJ8&lt;&gt;"",VLOOKUP(LEFT(CJ8,12),[1]!Table114[[rOS]:[compID]],23,FALSE),"")</f>
        <v>#REF!</v>
      </c>
      <c r="CK37" s="116" t="e">
        <f>IF(CK8&lt;&gt;"",VLOOKUP(LEFT(CK8,12),[1]!Table114[[rOS]:[compID]],23,FALSE),"")</f>
        <v>#REF!</v>
      </c>
      <c r="CL37" s="116" t="e">
        <f>IF(CL8&lt;&gt;"",VLOOKUP(LEFT(CL8,12),[1]!Table114[[rOS]:[compID]],23,FALSE),"")</f>
        <v>#REF!</v>
      </c>
      <c r="CM37" s="116" t="e">
        <f>IF(CM8&lt;&gt;"",VLOOKUP(LEFT(CM8,12),[1]!Table114[[rOS]:[compID]],23,FALSE),"")</f>
        <v>#REF!</v>
      </c>
    </row>
    <row r="38" spans="1:91" ht="15" customHeight="1" x14ac:dyDescent="0.3">
      <c r="A38">
        <v>34</v>
      </c>
      <c r="B38" t="s">
        <v>206</v>
      </c>
      <c r="D38" t="s">
        <v>4193</v>
      </c>
      <c r="E38">
        <v>1072</v>
      </c>
      <c r="F38" t="s">
        <v>1117</v>
      </c>
      <c r="G38" s="112" t="s">
        <v>4193</v>
      </c>
      <c r="I38" s="116" t="e">
        <f>IF(I9&lt;&gt;"",VLOOKUP(LEFT(I9,12),[1]!Table114[[rOS]:[compID]],23,FALSE),"")</f>
        <v>#REF!</v>
      </c>
      <c r="J38" s="116" t="e">
        <f>IF(J9&lt;&gt;"",VLOOKUP(LEFT(J9,12),[1]!Table114[[rOS]:[compID]],23,FALSE),"")</f>
        <v>#REF!</v>
      </c>
      <c r="K38" s="116" t="str">
        <f>IF(K9&lt;&gt;"",VLOOKUP(LEFT(K9,12),[1]!Table114[[rOS]:[compID]],23,FALSE),"")</f>
        <v/>
      </c>
      <c r="L38" s="116" t="e">
        <f>IF(L9&lt;&gt;"",VLOOKUP(LEFT(L9,12),[1]!Table114[[rOS]:[compID]],23,FALSE),"")</f>
        <v>#REF!</v>
      </c>
      <c r="M38" s="116" t="e">
        <f>IF(M9&lt;&gt;"",VLOOKUP(LEFT(M9,12),[1]!Table114[[rOS]:[compID]],23,FALSE),"")</f>
        <v>#REF!</v>
      </c>
      <c r="N38" s="116" t="e">
        <f>IF(N9&lt;&gt;"",VLOOKUP(LEFT(N9,12),[1]!Table114[[rOS]:[compID]],23,FALSE),"")</f>
        <v>#REF!</v>
      </c>
      <c r="O38" s="116" t="e">
        <f>IF(O9&lt;&gt;"",VLOOKUP(LEFT(O9,12),[1]!Table114[[rOS]:[compID]],23,FALSE),"")</f>
        <v>#REF!</v>
      </c>
      <c r="P38" s="116" t="e">
        <f>IF(P9&lt;&gt;"",VLOOKUP(LEFT(P9,12),[1]!Table114[[rOS]:[compID]],23,FALSE),"")</f>
        <v>#REF!</v>
      </c>
      <c r="Q38" s="116" t="e">
        <f>IF(Q9&lt;&gt;"",VLOOKUP(LEFT(Q9,12),[1]!Table114[[rOS]:[compID]],23,FALSE),"")</f>
        <v>#REF!</v>
      </c>
      <c r="R38" s="116" t="str">
        <f>IF(R9&lt;&gt;"",VLOOKUP(LEFT(R9,12),[1]!Table114[[rOS]:[compID]],23,FALSE),"")</f>
        <v/>
      </c>
      <c r="S38" s="116" t="str">
        <f>IF(S9&lt;&gt;"",VLOOKUP(LEFT(S9,12),[1]!Table114[[rOS]:[compID]],23,FALSE),"")</f>
        <v/>
      </c>
      <c r="T38" s="116" t="e">
        <f>IF(T9&lt;&gt;"",VLOOKUP(LEFT(T9,12),[1]!Table114[[rOS]:[compID]],23,FALSE),"")</f>
        <v>#REF!</v>
      </c>
      <c r="U38" s="116" t="str">
        <f>IF(U9&lt;&gt;"",VLOOKUP(LEFT(U9,12),[1]!Table114[[rOS]:[compID]],23,FALSE),"")</f>
        <v/>
      </c>
      <c r="V38" s="116" t="e">
        <f>IF(V9&lt;&gt;"",VLOOKUP(LEFT(V9,12),[1]!Table114[[rOS]:[compID]],23,FALSE),"")</f>
        <v>#REF!</v>
      </c>
      <c r="W38" s="116" t="str">
        <f>IF(W9&lt;&gt;"",VLOOKUP(LEFT(W9,12),[1]!Table114[[rOS]:[compID]],23,FALSE),"")</f>
        <v/>
      </c>
      <c r="X38" s="116" t="str">
        <f>IF(X9&lt;&gt;"",VLOOKUP(LEFT(X9,12),[1]!Table114[[rOS]:[compID]],23,FALSE),"")</f>
        <v/>
      </c>
      <c r="Y38" s="116" t="e">
        <f>IF(Y9&lt;&gt;"",VLOOKUP(LEFT(Y9,12),[1]!Table114[[rOS]:[compID]],23,FALSE),"")</f>
        <v>#REF!</v>
      </c>
      <c r="Z38" s="116" t="str">
        <f>IF(Z9&lt;&gt;"",VLOOKUP(LEFT(Z9,12),[1]!Table114[[rOS]:[compID]],23,FALSE),"")</f>
        <v/>
      </c>
      <c r="AA38" s="116" t="str">
        <f>IF(AA9&lt;&gt;"",VLOOKUP(LEFT(AA9,12),[1]!Table114[[rOS]:[compID]],23,FALSE),"")</f>
        <v/>
      </c>
      <c r="AB38" s="116" t="str">
        <f>IF(AB9&lt;&gt;"",VLOOKUP(LEFT(AB9,12),[1]!Table114[[rOS]:[compID]],23,FALSE),"")</f>
        <v/>
      </c>
      <c r="AC38" s="116" t="str">
        <f>IF(AC9&lt;&gt;"",VLOOKUP(LEFT(AC9,12),[1]!Table114[[rOS]:[compID]],23,FALSE),"")</f>
        <v/>
      </c>
      <c r="AD38" s="116" t="e">
        <f>IF(AD9&lt;&gt;"",VLOOKUP(LEFT(AD9,12),[1]!Table114[[rOS]:[compID]],23,FALSE),"")</f>
        <v>#REF!</v>
      </c>
      <c r="AE38" s="116" t="str">
        <f>IF(AE9&lt;&gt;"",VLOOKUP(LEFT(AE9,12),[1]!Table114[[rOS]:[compID]],23,FALSE),"")</f>
        <v/>
      </c>
      <c r="AF38" s="116" t="e">
        <f>IF(AF9&lt;&gt;"",VLOOKUP(LEFT(AF9,12),[1]!Table114[[rOS]:[compID]],23,FALSE),"")</f>
        <v>#REF!</v>
      </c>
      <c r="AG38" s="116" t="str">
        <f>IF(AG9&lt;&gt;"",VLOOKUP(LEFT(AG9,12),[1]!Table114[[rOS]:[compID]],23,FALSE),"")</f>
        <v/>
      </c>
      <c r="AH38" s="116" t="e">
        <f>IF(AH9&lt;&gt;"",VLOOKUP(LEFT(AH9,12),[1]!Table114[[rOS]:[compID]],23,FALSE),"")</f>
        <v>#REF!</v>
      </c>
      <c r="AI38" s="116" t="str">
        <f>IF(AI9&lt;&gt;"",VLOOKUP(LEFT(AI9,12),[1]!Table114[[rOS]:[compID]],23,FALSE),"")</f>
        <v/>
      </c>
      <c r="AJ38" s="116" t="str">
        <f>IF(AJ9&lt;&gt;"",VLOOKUP(LEFT(AJ9,12),[1]!Table114[[rOS]:[compID]],23,FALSE),"")</f>
        <v/>
      </c>
      <c r="AK38" s="116" t="str">
        <f>IF(AK9&lt;&gt;"",VLOOKUP(LEFT(AK9,12),[1]!Table114[[rOS]:[compID]],23,FALSE),"")</f>
        <v/>
      </c>
      <c r="AL38" s="116" t="e">
        <f>IF(AL9&lt;&gt;"",VLOOKUP(LEFT(AL9,12),[1]!Table114[[rOS]:[compID]],23,FALSE),"")</f>
        <v>#REF!</v>
      </c>
      <c r="AM38" s="116" t="e">
        <f>IF(AM9&lt;&gt;"",VLOOKUP(LEFT(AM9,12),[1]!Table114[[rOS]:[compID]],23,FALSE),"")</f>
        <v>#REF!</v>
      </c>
      <c r="AN38" s="116" t="str">
        <f>IF(AN9&lt;&gt;"",VLOOKUP(LEFT(AN9,12),[1]!Table114[[rOS]:[compID]],23,FALSE),"")</f>
        <v/>
      </c>
      <c r="AO38" s="116" t="str">
        <f>IF(AO9&lt;&gt;"",VLOOKUP(LEFT(AO9,12),[1]!Table114[[rOS]:[compID]],23,FALSE),"")</f>
        <v/>
      </c>
      <c r="AP38" s="116" t="str">
        <f>IF(AP9&lt;&gt;"",VLOOKUP(LEFT(AP9,12),[1]!Table114[[rOS]:[compID]],23,FALSE),"")</f>
        <v/>
      </c>
      <c r="AQ38" s="116" t="str">
        <f>IF(AQ9&lt;&gt;"",VLOOKUP(LEFT(AQ9,12),[1]!Table114[[rOS]:[compID]],23,FALSE),"")</f>
        <v/>
      </c>
      <c r="AR38" s="116" t="e">
        <f>IF(AR9&lt;&gt;"",VLOOKUP(LEFT(AR9,12),[1]!Table114[[rOS]:[compID]],23,FALSE),"")</f>
        <v>#REF!</v>
      </c>
      <c r="AS38" s="116" t="str">
        <f>IF(AS9&lt;&gt;"",VLOOKUP(LEFT(AS9,12),[1]!Table114[[rOS]:[compID]],23,FALSE),"")</f>
        <v/>
      </c>
      <c r="AT38" s="116" t="e">
        <f>IF(AT9&lt;&gt;"",VLOOKUP(LEFT(AT9,12),[1]!Table114[[rOS]:[compID]],23,FALSE),"")</f>
        <v>#REF!</v>
      </c>
      <c r="AU38" s="116" t="str">
        <f>IF(AU9&lt;&gt;"",VLOOKUP(LEFT(AU9,12),[1]!Table114[[rOS]:[compID]],23,FALSE),"")</f>
        <v/>
      </c>
      <c r="AV38" s="116" t="e">
        <f>IF(AV9&lt;&gt;"",VLOOKUP(LEFT(AV9,12),[1]!Table114[[rOS]:[compID]],23,FALSE),"")</f>
        <v>#REF!</v>
      </c>
      <c r="AW38" s="116" t="e">
        <f>IF(AW9&lt;&gt;"",VLOOKUP(LEFT(AW9,12),[1]!Table114[[rOS]:[compID]],23,FALSE),"")</f>
        <v>#REF!</v>
      </c>
      <c r="AX38" s="116" t="e">
        <f>IF(AX9&lt;&gt;"",VLOOKUP(LEFT(AX9,12),[1]!Table114[[rOS]:[compID]],23,FALSE),"")</f>
        <v>#REF!</v>
      </c>
      <c r="AY38" s="116" t="e">
        <f>IF(AY9&lt;&gt;"",VLOOKUP(LEFT(AY9,12),[1]!Table114[[rOS]:[compID]],23,FALSE),"")</f>
        <v>#REF!</v>
      </c>
      <c r="AZ38" s="116" t="e">
        <f>IF(AZ9&lt;&gt;"",VLOOKUP(LEFT(AZ9,12),[1]!Table114[[rOS]:[compID]],23,FALSE),"")</f>
        <v>#REF!</v>
      </c>
      <c r="BA38" s="116" t="str">
        <f>IF(BA9&lt;&gt;"",VLOOKUP(LEFT(BA9,12),[1]!Table114[[rOS]:[compID]],23,FALSE),"")</f>
        <v/>
      </c>
      <c r="BB38" s="116" t="e">
        <f>IF(BB9&lt;&gt;"",VLOOKUP(LEFT(BB9,12),[1]!Table114[[rOS]:[compID]],23,FALSE),"")</f>
        <v>#REF!</v>
      </c>
      <c r="BC38" s="116" t="e">
        <f>IF(BC9&lt;&gt;"",VLOOKUP(LEFT(BC9,12),[1]!Table114[[rOS]:[compID]],23,FALSE),"")</f>
        <v>#REF!</v>
      </c>
      <c r="BD38" s="116" t="str">
        <f>IF(BD9&lt;&gt;"",VLOOKUP(LEFT(BD9,12),[1]!Table114[[rOS]:[compID]],23,FALSE),"")</f>
        <v/>
      </c>
      <c r="BE38" s="116" t="e">
        <f>IF(BE9&lt;&gt;"",VLOOKUP(LEFT(BE9,12),[1]!Table114[[rOS]:[compID]],23,FALSE),"")</f>
        <v>#REF!</v>
      </c>
      <c r="BF38" s="116" t="e">
        <f>IF(BF9&lt;&gt;"",VLOOKUP(LEFT(BF9,12),[1]!Table114[[rOS]:[compID]],23,FALSE),"")</f>
        <v>#REF!</v>
      </c>
      <c r="BG38" s="116" t="e">
        <f>IF(BG9&lt;&gt;"",VLOOKUP(LEFT(BG9,12),[1]!Table114[[rOS]:[compID]],23,FALSE),"")</f>
        <v>#REF!</v>
      </c>
      <c r="BH38" s="116" t="str">
        <f>IF(BH9&lt;&gt;"",VLOOKUP(LEFT(BH9,12),[1]!Table114[[rOS]:[compID]],23,FALSE),"")</f>
        <v/>
      </c>
      <c r="BI38" s="116" t="str">
        <f>IF(BI9&lt;&gt;"",VLOOKUP(LEFT(BI9,12),[1]!Table114[[rOS]:[compID]],23,FALSE),"")</f>
        <v/>
      </c>
      <c r="BJ38" s="116" t="str">
        <f>IF(BJ9&lt;&gt;"",VLOOKUP(LEFT(BJ9,12),[1]!Table114[[rOS]:[compID]],23,FALSE),"")</f>
        <v/>
      </c>
      <c r="BK38" s="116" t="e">
        <f>IF(BK9&lt;&gt;"",VLOOKUP(LEFT(BK9,12),[1]!Table114[[rOS]:[compID]],23,FALSE),"")</f>
        <v>#REF!</v>
      </c>
      <c r="BL38" s="116" t="str">
        <f>IF(BL9&lt;&gt;"",VLOOKUP(LEFT(BL9,12),[1]!Table114[[rOS]:[compID]],23,FALSE),"")</f>
        <v/>
      </c>
      <c r="BM38" s="116" t="e">
        <f>IF(BM9&lt;&gt;"",VLOOKUP(LEFT(BM9,12),[1]!Table114[[rOS]:[compID]],23,FALSE),"")</f>
        <v>#REF!</v>
      </c>
      <c r="BN38" s="116" t="e">
        <f>IF(BN9&lt;&gt;"",VLOOKUP(LEFT(BN9,12),[1]!Table114[[rOS]:[compID]],23,FALSE),"")</f>
        <v>#REF!</v>
      </c>
      <c r="BO38" s="116" t="str">
        <f>IF(BO9&lt;&gt;"",VLOOKUP(LEFT(BO9,12),[1]!Table114[[rOS]:[compID]],23,FALSE),"")</f>
        <v/>
      </c>
      <c r="BP38" s="116" t="e">
        <f>IF(BP9&lt;&gt;"",VLOOKUP(LEFT(BP9,12),[1]!Table114[[rOS]:[compID]],23,FALSE),"")</f>
        <v>#REF!</v>
      </c>
      <c r="BQ38" s="116" t="e">
        <f>IF(BQ9&lt;&gt;"",VLOOKUP(LEFT(BQ9,12),[1]!Table114[[rOS]:[compID]],23,FALSE),"")</f>
        <v>#REF!</v>
      </c>
      <c r="BR38" s="116" t="e">
        <f>IF(BR9&lt;&gt;"",VLOOKUP(LEFT(BR9,12),[1]!Table114[[rOS]:[compID]],23,FALSE),"")</f>
        <v>#REF!</v>
      </c>
      <c r="BS38" s="116" t="str">
        <f>IF(BS9&lt;&gt;"",VLOOKUP(LEFT(BS9,12),[1]!Table114[[rOS]:[compID]],23,FALSE),"")</f>
        <v/>
      </c>
      <c r="BT38" s="116" t="str">
        <f>IF(BT9&lt;&gt;"",VLOOKUP(LEFT(BT9,12),[1]!Table114[[rOS]:[compID]],23,FALSE),"")</f>
        <v/>
      </c>
      <c r="BU38" s="116" t="str">
        <f>IF(BU9&lt;&gt;"",VLOOKUP(LEFT(BU9,12),[1]!Table114[[rOS]:[compID]],23,FALSE),"")</f>
        <v/>
      </c>
      <c r="BV38" s="116" t="e">
        <f>IF(BV9&lt;&gt;"",VLOOKUP(LEFT(BV9,12),[1]!Table114[[rOS]:[compID]],23,FALSE),"")</f>
        <v>#REF!</v>
      </c>
      <c r="BW38" s="116" t="e">
        <f>IF(BW9&lt;&gt;"",VLOOKUP(LEFT(BW9,12),[1]!Table114[[rOS]:[compID]],23,FALSE),"")</f>
        <v>#REF!</v>
      </c>
      <c r="BX38" s="116" t="e">
        <f>IF(BX9&lt;&gt;"",VLOOKUP(LEFT(BX9,12),[1]!Table114[[rOS]:[compID]],23,FALSE),"")</f>
        <v>#REF!</v>
      </c>
      <c r="BY38" s="116" t="str">
        <f>IF(BY9&lt;&gt;"",VLOOKUP(LEFT(BY9,12),[1]!Table114[[rOS]:[compID]],23,FALSE),"")</f>
        <v/>
      </c>
      <c r="BZ38" s="116" t="str">
        <f>IF(BZ9&lt;&gt;"",VLOOKUP(LEFT(BZ9,12),[1]!Table114[[rOS]:[compID]],23,FALSE),"")</f>
        <v/>
      </c>
      <c r="CA38" s="116" t="str">
        <f>IF(CA9&lt;&gt;"",VLOOKUP(LEFT(CA9,12),[1]!Table114[[rOS]:[compID]],23,FALSE),"")</f>
        <v/>
      </c>
      <c r="CB38" s="116" t="e">
        <f>IF(CB9&lt;&gt;"",VLOOKUP(LEFT(CB9,12),[1]!Table114[[rOS]:[compID]],23,FALSE),"")</f>
        <v>#REF!</v>
      </c>
      <c r="CC38" s="116" t="str">
        <f>IF(CC9&lt;&gt;"",VLOOKUP(LEFT(CC9,12),[1]!Table114[[rOS]:[compID]],23,FALSE),"")</f>
        <v/>
      </c>
      <c r="CD38" s="116" t="e">
        <f>IF(CD9&lt;&gt;"",VLOOKUP(LEFT(CD9,12),[1]!Table114[[rOS]:[compID]],23,FALSE),"")</f>
        <v>#REF!</v>
      </c>
      <c r="CE38" s="116" t="str">
        <f>IF(CE9&lt;&gt;"",VLOOKUP(LEFT(CE9,12),[1]!Table114[[rOS]:[compID]],23,FALSE),"")</f>
        <v/>
      </c>
      <c r="CF38" s="116" t="str">
        <f>IF(CF9&lt;&gt;"",VLOOKUP(LEFT(CF9,12),[1]!Table114[[rOS]:[compID]],23,FALSE),"")</f>
        <v/>
      </c>
      <c r="CG38" s="116" t="e">
        <f>IF(CG9&lt;&gt;"",VLOOKUP(LEFT(CG9,12),[1]!Table114[[rOS]:[compID]],23,FALSE),"")</f>
        <v>#REF!</v>
      </c>
      <c r="CH38" s="116" t="e">
        <f>IF(CH9&lt;&gt;"",VLOOKUP(LEFT(CH9,12),[1]!Table114[[rOS]:[compID]],23,FALSE),"")</f>
        <v>#REF!</v>
      </c>
      <c r="CI38" s="116" t="e">
        <f>IF(CI9&lt;&gt;"",VLOOKUP(LEFT(CI9,12),[1]!Table114[[rOS]:[compID]],23,FALSE),"")</f>
        <v>#REF!</v>
      </c>
      <c r="CJ38" s="116" t="e">
        <f>IF(CJ9&lt;&gt;"",VLOOKUP(LEFT(CJ9,12),[1]!Table114[[rOS]:[compID]],23,FALSE),"")</f>
        <v>#REF!</v>
      </c>
      <c r="CK38" s="116" t="e">
        <f>IF(CK9&lt;&gt;"",VLOOKUP(LEFT(CK9,12),[1]!Table114[[rOS]:[compID]],23,FALSE),"")</f>
        <v>#REF!</v>
      </c>
      <c r="CL38" s="116" t="e">
        <f>IF(CL9&lt;&gt;"",VLOOKUP(LEFT(CL9,12),[1]!Table114[[rOS]:[compID]],23,FALSE),"")</f>
        <v>#REF!</v>
      </c>
      <c r="CM38" s="116" t="str">
        <f>IF(CM9&lt;&gt;"",VLOOKUP(LEFT(CM9,12),[1]!Table114[[rOS]:[compID]],23,FALSE),"")</f>
        <v/>
      </c>
    </row>
    <row r="39" spans="1:91" ht="15" customHeight="1" x14ac:dyDescent="0.3">
      <c r="A39">
        <v>35</v>
      </c>
      <c r="B39" t="s">
        <v>208</v>
      </c>
      <c r="D39" t="s">
        <v>4195</v>
      </c>
      <c r="E39">
        <v>1126</v>
      </c>
      <c r="F39" t="s">
        <v>1213</v>
      </c>
      <c r="G39" s="112" t="s">
        <v>4195</v>
      </c>
      <c r="I39" s="116" t="e">
        <f>IF(I10&lt;&gt;"",VLOOKUP(LEFT(I10,12),[1]!Table114[[rOS]:[compID]],23,FALSE),"")</f>
        <v>#REF!</v>
      </c>
      <c r="J39" s="116" t="e">
        <f>IF(J10&lt;&gt;"",VLOOKUP(LEFT(J10,12),[1]!Table114[[rOS]:[compID]],23,FALSE),"")</f>
        <v>#REF!</v>
      </c>
      <c r="K39" s="116" t="str">
        <f>IF(K10&lt;&gt;"",VLOOKUP(LEFT(K10,12),[1]!Table114[[rOS]:[compID]],23,FALSE),"")</f>
        <v/>
      </c>
      <c r="L39" s="116" t="e">
        <f>IF(L10&lt;&gt;"",VLOOKUP(LEFT(L10,12),[1]!Table114[[rOS]:[compID]],23,FALSE),"")</f>
        <v>#REF!</v>
      </c>
      <c r="M39" s="116" t="e">
        <f>IF(M10&lt;&gt;"",VLOOKUP(LEFT(M10,12),[1]!Table114[[rOS]:[compID]],23,FALSE),"")</f>
        <v>#REF!</v>
      </c>
      <c r="N39" s="116" t="e">
        <f>IF(N10&lt;&gt;"",VLOOKUP(LEFT(N10,12),[1]!Table114[[rOS]:[compID]],23,FALSE),"")</f>
        <v>#REF!</v>
      </c>
      <c r="O39" s="116" t="e">
        <f>IF(O10&lt;&gt;"",VLOOKUP(LEFT(O10,12),[1]!Table114[[rOS]:[compID]],23,FALSE),"")</f>
        <v>#REF!</v>
      </c>
      <c r="P39" s="116" t="str">
        <f>IF(P10&lt;&gt;"",VLOOKUP(LEFT(P10,12),[1]!Table114[[rOS]:[compID]],23,FALSE),"")</f>
        <v/>
      </c>
      <c r="Q39" s="116" t="str">
        <f>IF(Q10&lt;&gt;"",VLOOKUP(LEFT(Q10,12),[1]!Table114[[rOS]:[compID]],23,FALSE),"")</f>
        <v/>
      </c>
      <c r="R39" s="116" t="str">
        <f>IF(R10&lt;&gt;"",VLOOKUP(LEFT(R10,12),[1]!Table114[[rOS]:[compID]],23,FALSE),"")</f>
        <v/>
      </c>
      <c r="S39" s="116" t="str">
        <f>IF(S10&lt;&gt;"",VLOOKUP(LEFT(S10,12),[1]!Table114[[rOS]:[compID]],23,FALSE),"")</f>
        <v/>
      </c>
      <c r="T39" s="116" t="e">
        <f>IF(T10&lt;&gt;"",VLOOKUP(LEFT(T10,12),[1]!Table114[[rOS]:[compID]],23,FALSE),"")</f>
        <v>#REF!</v>
      </c>
      <c r="U39" s="116" t="str">
        <f>IF(U10&lt;&gt;"",VLOOKUP(LEFT(U10,12),[1]!Table114[[rOS]:[compID]],23,FALSE),"")</f>
        <v/>
      </c>
      <c r="V39" s="116" t="e">
        <f>IF(V10&lt;&gt;"",VLOOKUP(LEFT(V10,12),[1]!Table114[[rOS]:[compID]],23,FALSE),"")</f>
        <v>#REF!</v>
      </c>
      <c r="W39" s="116" t="str">
        <f>IF(W10&lt;&gt;"",VLOOKUP(LEFT(W10,12),[1]!Table114[[rOS]:[compID]],23,FALSE),"")</f>
        <v/>
      </c>
      <c r="X39" s="116" t="str">
        <f>IF(X10&lt;&gt;"",VLOOKUP(LEFT(X10,12),[1]!Table114[[rOS]:[compID]],23,FALSE),"")</f>
        <v/>
      </c>
      <c r="Y39" s="116" t="e">
        <f>IF(Y10&lt;&gt;"",VLOOKUP(LEFT(Y10,12),[1]!Table114[[rOS]:[compID]],23,FALSE),"")</f>
        <v>#REF!</v>
      </c>
      <c r="Z39" s="116" t="str">
        <f>IF(Z10&lt;&gt;"",VLOOKUP(LEFT(Z10,12),[1]!Table114[[rOS]:[compID]],23,FALSE),"")</f>
        <v/>
      </c>
      <c r="AA39" s="116" t="str">
        <f>IF(AA10&lt;&gt;"",VLOOKUP(LEFT(AA10,12),[1]!Table114[[rOS]:[compID]],23,FALSE),"")</f>
        <v/>
      </c>
      <c r="AB39" s="116" t="str">
        <f>IF(AB10&lt;&gt;"",VLOOKUP(LEFT(AB10,12),[1]!Table114[[rOS]:[compID]],23,FALSE),"")</f>
        <v/>
      </c>
      <c r="AC39" s="116" t="str">
        <f>IF(AC10&lt;&gt;"",VLOOKUP(LEFT(AC10,12),[1]!Table114[[rOS]:[compID]],23,FALSE),"")</f>
        <v/>
      </c>
      <c r="AD39" s="116" t="str">
        <f>IF(AD10&lt;&gt;"",VLOOKUP(LEFT(AD10,12),[1]!Table114[[rOS]:[compID]],23,FALSE),"")</f>
        <v/>
      </c>
      <c r="AE39" s="116" t="str">
        <f>IF(AE10&lt;&gt;"",VLOOKUP(LEFT(AE10,12),[1]!Table114[[rOS]:[compID]],23,FALSE),"")</f>
        <v/>
      </c>
      <c r="AF39" s="116" t="e">
        <f>IF(AF10&lt;&gt;"",VLOOKUP(LEFT(AF10,12),[1]!Table114[[rOS]:[compID]],23,FALSE),"")</f>
        <v>#REF!</v>
      </c>
      <c r="AG39" s="116" t="str">
        <f>IF(AG10&lt;&gt;"",VLOOKUP(LEFT(AG10,12),[1]!Table114[[rOS]:[compID]],23,FALSE),"")</f>
        <v/>
      </c>
      <c r="AH39" s="116" t="e">
        <f>IF(AH10&lt;&gt;"",VLOOKUP(LEFT(AH10,12),[1]!Table114[[rOS]:[compID]],23,FALSE),"")</f>
        <v>#REF!</v>
      </c>
      <c r="AI39" s="116" t="str">
        <f>IF(AI10&lt;&gt;"",VLOOKUP(LEFT(AI10,12),[1]!Table114[[rOS]:[compID]],23,FALSE),"")</f>
        <v/>
      </c>
      <c r="AJ39" s="116" t="str">
        <f>IF(AJ10&lt;&gt;"",VLOOKUP(LEFT(AJ10,12),[1]!Table114[[rOS]:[compID]],23,FALSE),"")</f>
        <v/>
      </c>
      <c r="AK39" s="116" t="str">
        <f>IF(AK10&lt;&gt;"",VLOOKUP(LEFT(AK10,12),[1]!Table114[[rOS]:[compID]],23,FALSE),"")</f>
        <v/>
      </c>
      <c r="AL39" s="116" t="str">
        <f>IF(AL10&lt;&gt;"",VLOOKUP(LEFT(AL10,12),[1]!Table114[[rOS]:[compID]],23,FALSE),"")</f>
        <v/>
      </c>
      <c r="AM39" s="116" t="e">
        <f>IF(AM10&lt;&gt;"",VLOOKUP(LEFT(AM10,12),[1]!Table114[[rOS]:[compID]],23,FALSE),"")</f>
        <v>#REF!</v>
      </c>
      <c r="AN39" s="116" t="str">
        <f>IF(AN10&lt;&gt;"",VLOOKUP(LEFT(AN10,12),[1]!Table114[[rOS]:[compID]],23,FALSE),"")</f>
        <v/>
      </c>
      <c r="AO39" s="116" t="str">
        <f>IF(AO10&lt;&gt;"",VLOOKUP(LEFT(AO10,12),[1]!Table114[[rOS]:[compID]],23,FALSE),"")</f>
        <v/>
      </c>
      <c r="AP39" s="116" t="str">
        <f>IF(AP10&lt;&gt;"",VLOOKUP(LEFT(AP10,12),[1]!Table114[[rOS]:[compID]],23,FALSE),"")</f>
        <v/>
      </c>
      <c r="AQ39" s="116" t="str">
        <f>IF(AQ10&lt;&gt;"",VLOOKUP(LEFT(AQ10,12),[1]!Table114[[rOS]:[compID]],23,FALSE),"")</f>
        <v/>
      </c>
      <c r="AR39" s="116" t="e">
        <f>IF(AR10&lt;&gt;"",VLOOKUP(LEFT(AR10,12),[1]!Table114[[rOS]:[compID]],23,FALSE),"")</f>
        <v>#REF!</v>
      </c>
      <c r="AS39" s="116" t="str">
        <f>IF(AS10&lt;&gt;"",VLOOKUP(LEFT(AS10,12),[1]!Table114[[rOS]:[compID]],23,FALSE),"")</f>
        <v/>
      </c>
      <c r="AT39" s="116" t="e">
        <f>IF(AT10&lt;&gt;"",VLOOKUP(LEFT(AT10,12),[1]!Table114[[rOS]:[compID]],23,FALSE),"")</f>
        <v>#REF!</v>
      </c>
      <c r="AU39" s="116" t="str">
        <f>IF(AU10&lt;&gt;"",VLOOKUP(LEFT(AU10,12),[1]!Table114[[rOS]:[compID]],23,FALSE),"")</f>
        <v/>
      </c>
      <c r="AV39" s="116" t="e">
        <f>IF(AV10&lt;&gt;"",VLOOKUP(LEFT(AV10,12),[1]!Table114[[rOS]:[compID]],23,FALSE),"")</f>
        <v>#REF!</v>
      </c>
      <c r="AW39" s="116" t="e">
        <f>IF(AW10&lt;&gt;"",VLOOKUP(LEFT(AW10,12),[1]!Table114[[rOS]:[compID]],23,FALSE),"")</f>
        <v>#REF!</v>
      </c>
      <c r="AX39" s="116" t="e">
        <f>IF(AX10&lt;&gt;"",VLOOKUP(LEFT(AX10,12),[1]!Table114[[rOS]:[compID]],23,FALSE),"")</f>
        <v>#REF!</v>
      </c>
      <c r="AY39" s="116" t="e">
        <f>IF(AY10&lt;&gt;"",VLOOKUP(LEFT(AY10,12),[1]!Table114[[rOS]:[compID]],23,FALSE),"")</f>
        <v>#REF!</v>
      </c>
      <c r="AZ39" s="116" t="e">
        <f>IF(AZ10&lt;&gt;"",VLOOKUP(LEFT(AZ10,12),[1]!Table114[[rOS]:[compID]],23,FALSE),"")</f>
        <v>#REF!</v>
      </c>
      <c r="BA39" s="116" t="str">
        <f>IF(BA10&lt;&gt;"",VLOOKUP(LEFT(BA10,12),[1]!Table114[[rOS]:[compID]],23,FALSE),"")</f>
        <v/>
      </c>
      <c r="BB39" s="116" t="e">
        <f>IF(BB10&lt;&gt;"",VLOOKUP(LEFT(BB10,12),[1]!Table114[[rOS]:[compID]],23,FALSE),"")</f>
        <v>#REF!</v>
      </c>
      <c r="BC39" s="116" t="e">
        <f>IF(BC10&lt;&gt;"",VLOOKUP(LEFT(BC10,12),[1]!Table114[[rOS]:[compID]],23,FALSE),"")</f>
        <v>#REF!</v>
      </c>
      <c r="BD39" s="116" t="str">
        <f>IF(BD10&lt;&gt;"",VLOOKUP(LEFT(BD10,12),[1]!Table114[[rOS]:[compID]],23,FALSE),"")</f>
        <v/>
      </c>
      <c r="BE39" s="116" t="e">
        <f>IF(BE10&lt;&gt;"",VLOOKUP(LEFT(BE10,12),[1]!Table114[[rOS]:[compID]],23,FALSE),"")</f>
        <v>#REF!</v>
      </c>
      <c r="BF39" s="116" t="e">
        <f>IF(BF10&lt;&gt;"",VLOOKUP(LEFT(BF10,12),[1]!Table114[[rOS]:[compID]],23,FALSE),"")</f>
        <v>#REF!</v>
      </c>
      <c r="BG39" s="116" t="e">
        <f>IF(BG10&lt;&gt;"",VLOOKUP(LEFT(BG10,12),[1]!Table114[[rOS]:[compID]],23,FALSE),"")</f>
        <v>#REF!</v>
      </c>
      <c r="BH39" s="116" t="str">
        <f>IF(BH10&lt;&gt;"",VLOOKUP(LEFT(BH10,12),[1]!Table114[[rOS]:[compID]],23,FALSE),"")</f>
        <v/>
      </c>
      <c r="BI39" s="116" t="str">
        <f>IF(BI10&lt;&gt;"",VLOOKUP(LEFT(BI10,12),[1]!Table114[[rOS]:[compID]],23,FALSE),"")</f>
        <v/>
      </c>
      <c r="BJ39" s="116" t="str">
        <f>IF(BJ10&lt;&gt;"",VLOOKUP(LEFT(BJ10,12),[1]!Table114[[rOS]:[compID]],23,FALSE),"")</f>
        <v/>
      </c>
      <c r="BK39" s="116" t="e">
        <f>IF(BK10&lt;&gt;"",VLOOKUP(LEFT(BK10,12),[1]!Table114[[rOS]:[compID]],23,FALSE),"")</f>
        <v>#REF!</v>
      </c>
      <c r="BL39" s="116" t="str">
        <f>IF(BL10&lt;&gt;"",VLOOKUP(LEFT(BL10,12),[1]!Table114[[rOS]:[compID]],23,FALSE),"")</f>
        <v/>
      </c>
      <c r="BM39" s="116" t="e">
        <f>IF(BM10&lt;&gt;"",VLOOKUP(LEFT(BM10,12),[1]!Table114[[rOS]:[compID]],23,FALSE),"")</f>
        <v>#REF!</v>
      </c>
      <c r="BN39" s="116" t="e">
        <f>IF(BN10&lt;&gt;"",VLOOKUP(LEFT(BN10,12),[1]!Table114[[rOS]:[compID]],23,FALSE),"")</f>
        <v>#REF!</v>
      </c>
      <c r="BO39" s="116" t="str">
        <f>IF(BO10&lt;&gt;"",VLOOKUP(LEFT(BO10,12),[1]!Table114[[rOS]:[compID]],23,FALSE),"")</f>
        <v/>
      </c>
      <c r="BP39" s="116" t="e">
        <f>IF(BP10&lt;&gt;"",VLOOKUP(LEFT(BP10,12),[1]!Table114[[rOS]:[compID]],23,FALSE),"")</f>
        <v>#REF!</v>
      </c>
      <c r="BQ39" s="116" t="e">
        <f>IF(BQ10&lt;&gt;"",VLOOKUP(LEFT(BQ10,12),[1]!Table114[[rOS]:[compID]],23,FALSE),"")</f>
        <v>#REF!</v>
      </c>
      <c r="BR39" s="116" t="e">
        <f>IF(BR10&lt;&gt;"",VLOOKUP(LEFT(BR10,12),[1]!Table114[[rOS]:[compID]],23,FALSE),"")</f>
        <v>#REF!</v>
      </c>
      <c r="BS39" s="116" t="str">
        <f>IF(BS10&lt;&gt;"",VLOOKUP(LEFT(BS10,12),[1]!Table114[[rOS]:[compID]],23,FALSE),"")</f>
        <v/>
      </c>
      <c r="BT39" s="116" t="str">
        <f>IF(BT10&lt;&gt;"",VLOOKUP(LEFT(BT10,12),[1]!Table114[[rOS]:[compID]],23,FALSE),"")</f>
        <v/>
      </c>
      <c r="BU39" s="116" t="str">
        <f>IF(BU10&lt;&gt;"",VLOOKUP(LEFT(BU10,12),[1]!Table114[[rOS]:[compID]],23,FALSE),"")</f>
        <v/>
      </c>
      <c r="BV39" s="116" t="e">
        <f>IF(BV10&lt;&gt;"",VLOOKUP(LEFT(BV10,12),[1]!Table114[[rOS]:[compID]],23,FALSE),"")</f>
        <v>#REF!</v>
      </c>
      <c r="BW39" s="116" t="e">
        <f>IF(BW10&lt;&gt;"",VLOOKUP(LEFT(BW10,12),[1]!Table114[[rOS]:[compID]],23,FALSE),"")</f>
        <v>#REF!</v>
      </c>
      <c r="BX39" s="116" t="e">
        <f>IF(BX10&lt;&gt;"",VLOOKUP(LEFT(BX10,12),[1]!Table114[[rOS]:[compID]],23,FALSE),"")</f>
        <v>#REF!</v>
      </c>
      <c r="BY39" s="116" t="str">
        <f>IF(BY10&lt;&gt;"",VLOOKUP(LEFT(BY10,12),[1]!Table114[[rOS]:[compID]],23,FALSE),"")</f>
        <v/>
      </c>
      <c r="BZ39" s="116" t="str">
        <f>IF(BZ10&lt;&gt;"",VLOOKUP(LEFT(BZ10,12),[1]!Table114[[rOS]:[compID]],23,FALSE),"")</f>
        <v/>
      </c>
      <c r="CA39" s="116" t="str">
        <f>IF(CA10&lt;&gt;"",VLOOKUP(LEFT(CA10,12),[1]!Table114[[rOS]:[compID]],23,FALSE),"")</f>
        <v/>
      </c>
      <c r="CB39" s="116" t="e">
        <f>IF(CB10&lt;&gt;"",VLOOKUP(LEFT(CB10,12),[1]!Table114[[rOS]:[compID]],23,FALSE),"")</f>
        <v>#REF!</v>
      </c>
      <c r="CC39" s="116" t="str">
        <f>IF(CC10&lt;&gt;"",VLOOKUP(LEFT(CC10,12),[1]!Table114[[rOS]:[compID]],23,FALSE),"")</f>
        <v/>
      </c>
      <c r="CD39" s="116" t="e">
        <f>IF(CD10&lt;&gt;"",VLOOKUP(LEFT(CD10,12),[1]!Table114[[rOS]:[compID]],23,FALSE),"")</f>
        <v>#REF!</v>
      </c>
      <c r="CE39" s="116" t="str">
        <f>IF(CE10&lt;&gt;"",VLOOKUP(LEFT(CE10,12),[1]!Table114[[rOS]:[compID]],23,FALSE),"")</f>
        <v/>
      </c>
      <c r="CF39" s="116" t="str">
        <f>IF(CF10&lt;&gt;"",VLOOKUP(LEFT(CF10,12),[1]!Table114[[rOS]:[compID]],23,FALSE),"")</f>
        <v/>
      </c>
      <c r="CG39" s="116" t="e">
        <f>IF(CG10&lt;&gt;"",VLOOKUP(LEFT(CG10,12),[1]!Table114[[rOS]:[compID]],23,FALSE),"")</f>
        <v>#REF!</v>
      </c>
      <c r="CH39" s="116" t="e">
        <f>IF(CH10&lt;&gt;"",VLOOKUP(LEFT(CH10,12),[1]!Table114[[rOS]:[compID]],23,FALSE),"")</f>
        <v>#REF!</v>
      </c>
      <c r="CI39" s="116" t="e">
        <f>IF(CI10&lt;&gt;"",VLOOKUP(LEFT(CI10,12),[1]!Table114[[rOS]:[compID]],23,FALSE),"")</f>
        <v>#REF!</v>
      </c>
      <c r="CJ39" s="116" t="e">
        <f>IF(CJ10&lt;&gt;"",VLOOKUP(LEFT(CJ10,12),[1]!Table114[[rOS]:[compID]],23,FALSE),"")</f>
        <v>#REF!</v>
      </c>
      <c r="CK39" s="116" t="e">
        <f>IF(CK10&lt;&gt;"",VLOOKUP(LEFT(CK10,12),[1]!Table114[[rOS]:[compID]],23,FALSE),"")</f>
        <v>#REF!</v>
      </c>
      <c r="CL39" s="116" t="e">
        <f>IF(CL10&lt;&gt;"",VLOOKUP(LEFT(CL10,12),[1]!Table114[[rOS]:[compID]],23,FALSE),"")</f>
        <v>#REF!</v>
      </c>
      <c r="CM39" s="116" t="str">
        <f>IF(CM10&lt;&gt;"",VLOOKUP(LEFT(CM10,12),[1]!Table114[[rOS]:[compID]],23,FALSE),"")</f>
        <v/>
      </c>
    </row>
    <row r="40" spans="1:91" ht="15" customHeight="1" x14ac:dyDescent="0.3">
      <c r="A40">
        <v>36</v>
      </c>
      <c r="B40" t="s">
        <v>209</v>
      </c>
      <c r="C40" t="s">
        <v>911</v>
      </c>
      <c r="D40" t="s">
        <v>4196</v>
      </c>
      <c r="E40">
        <v>1161</v>
      </c>
      <c r="F40" t="s">
        <v>1222</v>
      </c>
      <c r="G40" s="112" t="s">
        <v>4196</v>
      </c>
      <c r="I40" s="116" t="e">
        <f>IF(I11&lt;&gt;"",VLOOKUP(LEFT(I11,12),[1]!Table114[[rOS]:[compID]],23,FALSE),"")</f>
        <v>#REF!</v>
      </c>
      <c r="J40" s="116" t="e">
        <f>IF(J11&lt;&gt;"",VLOOKUP(LEFT(J11,12),[1]!Table114[[rOS]:[compID]],23,FALSE),"")</f>
        <v>#REF!</v>
      </c>
      <c r="K40" s="116" t="str">
        <f>IF(K11&lt;&gt;"",VLOOKUP(LEFT(K11,12),[1]!Table114[[rOS]:[compID]],23,FALSE),"")</f>
        <v/>
      </c>
      <c r="L40" s="116" t="e">
        <f>IF(L11&lt;&gt;"",VLOOKUP(LEFT(L11,12),[1]!Table114[[rOS]:[compID]],23,FALSE),"")</f>
        <v>#REF!</v>
      </c>
      <c r="M40" s="116" t="e">
        <f>IF(M11&lt;&gt;"",VLOOKUP(LEFT(M11,12),[1]!Table114[[rOS]:[compID]],23,FALSE),"")</f>
        <v>#REF!</v>
      </c>
      <c r="N40" s="116" t="e">
        <f>IF(N11&lt;&gt;"",VLOOKUP(LEFT(N11,12),[1]!Table114[[rOS]:[compID]],23,FALSE),"")</f>
        <v>#REF!</v>
      </c>
      <c r="O40" s="116" t="e">
        <f>IF(O11&lt;&gt;"",VLOOKUP(LEFT(O11,12),[1]!Table114[[rOS]:[compID]],23,FALSE),"")</f>
        <v>#REF!</v>
      </c>
      <c r="P40" s="116" t="str">
        <f>IF(P11&lt;&gt;"",VLOOKUP(LEFT(P11,12),[1]!Table114[[rOS]:[compID]],23,FALSE),"")</f>
        <v/>
      </c>
      <c r="Q40" s="116" t="str">
        <f>IF(Q11&lt;&gt;"",VLOOKUP(LEFT(Q11,12),[1]!Table114[[rOS]:[compID]],23,FALSE),"")</f>
        <v/>
      </c>
      <c r="R40" s="116" t="str">
        <f>IF(R11&lt;&gt;"",VLOOKUP(LEFT(R11,12),[1]!Table114[[rOS]:[compID]],23,FALSE),"")</f>
        <v/>
      </c>
      <c r="S40" s="116" t="str">
        <f>IF(S11&lt;&gt;"",VLOOKUP(LEFT(S11,12),[1]!Table114[[rOS]:[compID]],23,FALSE),"")</f>
        <v/>
      </c>
      <c r="T40" s="116" t="e">
        <f>IF(T11&lt;&gt;"",VLOOKUP(LEFT(T11,12),[1]!Table114[[rOS]:[compID]],23,FALSE),"")</f>
        <v>#REF!</v>
      </c>
      <c r="U40" s="116" t="str">
        <f>IF(U11&lt;&gt;"",VLOOKUP(LEFT(U11,12),[1]!Table114[[rOS]:[compID]],23,FALSE),"")</f>
        <v/>
      </c>
      <c r="V40" s="116" t="e">
        <f>IF(V11&lt;&gt;"",VLOOKUP(LEFT(V11,12),[1]!Table114[[rOS]:[compID]],23,FALSE),"")</f>
        <v>#REF!</v>
      </c>
      <c r="W40" s="116" t="str">
        <f>IF(W11&lt;&gt;"",VLOOKUP(LEFT(W11,12),[1]!Table114[[rOS]:[compID]],23,FALSE),"")</f>
        <v/>
      </c>
      <c r="X40" s="116" t="str">
        <f>IF(X11&lt;&gt;"",VLOOKUP(LEFT(X11,12),[1]!Table114[[rOS]:[compID]],23,FALSE),"")</f>
        <v/>
      </c>
      <c r="Y40" s="116" t="e">
        <f>IF(Y11&lt;&gt;"",VLOOKUP(LEFT(Y11,12),[1]!Table114[[rOS]:[compID]],23,FALSE),"")</f>
        <v>#REF!</v>
      </c>
      <c r="Z40" s="116" t="str">
        <f>IF(Z11&lt;&gt;"",VLOOKUP(LEFT(Z11,12),[1]!Table114[[rOS]:[compID]],23,FALSE),"")</f>
        <v/>
      </c>
      <c r="AA40" s="116" t="str">
        <f>IF(AA11&lt;&gt;"",VLOOKUP(LEFT(AA11,12),[1]!Table114[[rOS]:[compID]],23,FALSE),"")</f>
        <v/>
      </c>
      <c r="AB40" s="116" t="str">
        <f>IF(AB11&lt;&gt;"",VLOOKUP(LEFT(AB11,12),[1]!Table114[[rOS]:[compID]],23,FALSE),"")</f>
        <v/>
      </c>
      <c r="AC40" s="116" t="str">
        <f>IF(AC11&lt;&gt;"",VLOOKUP(LEFT(AC11,12),[1]!Table114[[rOS]:[compID]],23,FALSE),"")</f>
        <v/>
      </c>
      <c r="AD40" s="116" t="str">
        <f>IF(AD11&lt;&gt;"",VLOOKUP(LEFT(AD11,12),[1]!Table114[[rOS]:[compID]],23,FALSE),"")</f>
        <v/>
      </c>
      <c r="AE40" s="116" t="str">
        <f>IF(AE11&lt;&gt;"",VLOOKUP(LEFT(AE11,12),[1]!Table114[[rOS]:[compID]],23,FALSE),"")</f>
        <v/>
      </c>
      <c r="AF40" s="116" t="e">
        <f>IF(AF11&lt;&gt;"",VLOOKUP(LEFT(AF11,12),[1]!Table114[[rOS]:[compID]],23,FALSE),"")</f>
        <v>#REF!</v>
      </c>
      <c r="AG40" s="116" t="str">
        <f>IF(AG11&lt;&gt;"",VLOOKUP(LEFT(AG11,12),[1]!Table114[[rOS]:[compID]],23,FALSE),"")</f>
        <v/>
      </c>
      <c r="AH40" s="116" t="str">
        <f>IF(AH11&lt;&gt;"",VLOOKUP(LEFT(AH11,12),[1]!Table114[[rOS]:[compID]],23,FALSE),"")</f>
        <v/>
      </c>
      <c r="AI40" s="116" t="str">
        <f>IF(AI11&lt;&gt;"",VLOOKUP(LEFT(AI11,12),[1]!Table114[[rOS]:[compID]],23,FALSE),"")</f>
        <v/>
      </c>
      <c r="AJ40" s="116" t="str">
        <f>IF(AJ11&lt;&gt;"",VLOOKUP(LEFT(AJ11,12),[1]!Table114[[rOS]:[compID]],23,FALSE),"")</f>
        <v/>
      </c>
      <c r="AK40" s="116" t="str">
        <f>IF(AK11&lt;&gt;"",VLOOKUP(LEFT(AK11,12),[1]!Table114[[rOS]:[compID]],23,FALSE),"")</f>
        <v/>
      </c>
      <c r="AL40" s="116" t="str">
        <f>IF(AL11&lt;&gt;"",VLOOKUP(LEFT(AL11,12),[1]!Table114[[rOS]:[compID]],23,FALSE),"")</f>
        <v/>
      </c>
      <c r="AM40" s="116" t="e">
        <f>IF(AM11&lt;&gt;"",VLOOKUP(LEFT(AM11,12),[1]!Table114[[rOS]:[compID]],23,FALSE),"")</f>
        <v>#REF!</v>
      </c>
      <c r="AN40" s="116" t="str">
        <f>IF(AN11&lt;&gt;"",VLOOKUP(LEFT(AN11,12),[1]!Table114[[rOS]:[compID]],23,FALSE),"")</f>
        <v/>
      </c>
      <c r="AO40" s="116" t="str">
        <f>IF(AO11&lt;&gt;"",VLOOKUP(LEFT(AO11,12),[1]!Table114[[rOS]:[compID]],23,FALSE),"")</f>
        <v/>
      </c>
      <c r="AP40" s="116" t="str">
        <f>IF(AP11&lt;&gt;"",VLOOKUP(LEFT(AP11,12),[1]!Table114[[rOS]:[compID]],23,FALSE),"")</f>
        <v/>
      </c>
      <c r="AQ40" s="116" t="str">
        <f>IF(AQ11&lt;&gt;"",VLOOKUP(LEFT(AQ11,12),[1]!Table114[[rOS]:[compID]],23,FALSE),"")</f>
        <v/>
      </c>
      <c r="AR40" s="116" t="e">
        <f>IF(AR11&lt;&gt;"",VLOOKUP(LEFT(AR11,12),[1]!Table114[[rOS]:[compID]],23,FALSE),"")</f>
        <v>#REF!</v>
      </c>
      <c r="AS40" s="116" t="str">
        <f>IF(AS11&lt;&gt;"",VLOOKUP(LEFT(AS11,12),[1]!Table114[[rOS]:[compID]],23,FALSE),"")</f>
        <v/>
      </c>
      <c r="AT40" s="116" t="e">
        <f>IF(AT11&lt;&gt;"",VLOOKUP(LEFT(AT11,12),[1]!Table114[[rOS]:[compID]],23,FALSE),"")</f>
        <v>#REF!</v>
      </c>
      <c r="AU40" s="116" t="str">
        <f>IF(AU11&lt;&gt;"",VLOOKUP(LEFT(AU11,12),[1]!Table114[[rOS]:[compID]],23,FALSE),"")</f>
        <v/>
      </c>
      <c r="AV40" s="116" t="e">
        <f>IF(AV11&lt;&gt;"",VLOOKUP(LEFT(AV11,12),[1]!Table114[[rOS]:[compID]],23,FALSE),"")</f>
        <v>#REF!</v>
      </c>
      <c r="AW40" s="116" t="str">
        <f>IF(AW11&lt;&gt;"",VLOOKUP(LEFT(AW11,12),[1]!Table114[[rOS]:[compID]],23,FALSE),"")</f>
        <v/>
      </c>
      <c r="AX40" s="116" t="e">
        <f>IF(AX11&lt;&gt;"",VLOOKUP(LEFT(AX11,12),[1]!Table114[[rOS]:[compID]],23,FALSE),"")</f>
        <v>#REF!</v>
      </c>
      <c r="AY40" s="116" t="e">
        <f>IF(AY11&lt;&gt;"",VLOOKUP(LEFT(AY11,12),[1]!Table114[[rOS]:[compID]],23,FALSE),"")</f>
        <v>#REF!</v>
      </c>
      <c r="AZ40" s="116" t="e">
        <f>IF(AZ11&lt;&gt;"",VLOOKUP(LEFT(AZ11,12),[1]!Table114[[rOS]:[compID]],23,FALSE),"")</f>
        <v>#REF!</v>
      </c>
      <c r="BA40" s="116" t="str">
        <f>IF(BA11&lt;&gt;"",VLOOKUP(LEFT(BA11,12),[1]!Table114[[rOS]:[compID]],23,FALSE),"")</f>
        <v/>
      </c>
      <c r="BB40" s="116" t="e">
        <f>IF(BB11&lt;&gt;"",VLOOKUP(LEFT(BB11,12),[1]!Table114[[rOS]:[compID]],23,FALSE),"")</f>
        <v>#REF!</v>
      </c>
      <c r="BC40" s="116" t="e">
        <f>IF(BC11&lt;&gt;"",VLOOKUP(LEFT(BC11,12),[1]!Table114[[rOS]:[compID]],23,FALSE),"")</f>
        <v>#REF!</v>
      </c>
      <c r="BD40" s="116" t="str">
        <f>IF(BD11&lt;&gt;"",VLOOKUP(LEFT(BD11,12),[1]!Table114[[rOS]:[compID]],23,FALSE),"")</f>
        <v/>
      </c>
      <c r="BE40" s="116" t="e">
        <f>IF(BE11&lt;&gt;"",VLOOKUP(LEFT(BE11,12),[1]!Table114[[rOS]:[compID]],23,FALSE),"")</f>
        <v>#REF!</v>
      </c>
      <c r="BF40" s="116" t="e">
        <f>IF(BF11&lt;&gt;"",VLOOKUP(LEFT(BF11,12),[1]!Table114[[rOS]:[compID]],23,FALSE),"")</f>
        <v>#REF!</v>
      </c>
      <c r="BG40" s="116" t="e">
        <f>IF(BG11&lt;&gt;"",VLOOKUP(LEFT(BG11,12),[1]!Table114[[rOS]:[compID]],23,FALSE),"")</f>
        <v>#REF!</v>
      </c>
      <c r="BH40" s="116" t="str">
        <f>IF(BH11&lt;&gt;"",VLOOKUP(LEFT(BH11,12),[1]!Table114[[rOS]:[compID]],23,FALSE),"")</f>
        <v/>
      </c>
      <c r="BI40" s="116" t="str">
        <f>IF(BI11&lt;&gt;"",VLOOKUP(LEFT(BI11,12),[1]!Table114[[rOS]:[compID]],23,FALSE),"")</f>
        <v/>
      </c>
      <c r="BJ40" s="116" t="str">
        <f>IF(BJ11&lt;&gt;"",VLOOKUP(LEFT(BJ11,12),[1]!Table114[[rOS]:[compID]],23,FALSE),"")</f>
        <v/>
      </c>
      <c r="BK40" s="116" t="e">
        <f>IF(BK11&lt;&gt;"",VLOOKUP(LEFT(BK11,12),[1]!Table114[[rOS]:[compID]],23,FALSE),"")</f>
        <v>#REF!</v>
      </c>
      <c r="BL40" s="116" t="str">
        <f>IF(BL11&lt;&gt;"",VLOOKUP(LEFT(BL11,12),[1]!Table114[[rOS]:[compID]],23,FALSE),"")</f>
        <v/>
      </c>
      <c r="BM40" s="116" t="e">
        <f>IF(BM11&lt;&gt;"",VLOOKUP(LEFT(BM11,12),[1]!Table114[[rOS]:[compID]],23,FALSE),"")</f>
        <v>#REF!</v>
      </c>
      <c r="BN40" s="116" t="e">
        <f>IF(BN11&lt;&gt;"",VLOOKUP(LEFT(BN11,12),[1]!Table114[[rOS]:[compID]],23,FALSE),"")</f>
        <v>#REF!</v>
      </c>
      <c r="BO40" s="116" t="str">
        <f>IF(BO11&lt;&gt;"",VLOOKUP(LEFT(BO11,12),[1]!Table114[[rOS]:[compID]],23,FALSE),"")</f>
        <v/>
      </c>
      <c r="BP40" s="116" t="e">
        <f>IF(BP11&lt;&gt;"",VLOOKUP(LEFT(BP11,12),[1]!Table114[[rOS]:[compID]],23,FALSE),"")</f>
        <v>#REF!</v>
      </c>
      <c r="BQ40" s="116" t="e">
        <f>IF(BQ11&lt;&gt;"",VLOOKUP(LEFT(BQ11,12),[1]!Table114[[rOS]:[compID]],23,FALSE),"")</f>
        <v>#REF!</v>
      </c>
      <c r="BR40" s="116" t="e">
        <f>IF(BR11&lt;&gt;"",VLOOKUP(LEFT(BR11,12),[1]!Table114[[rOS]:[compID]],23,FALSE),"")</f>
        <v>#REF!</v>
      </c>
      <c r="BS40" s="116" t="str">
        <f>IF(BS11&lt;&gt;"",VLOOKUP(LEFT(BS11,12),[1]!Table114[[rOS]:[compID]],23,FALSE),"")</f>
        <v/>
      </c>
      <c r="BT40" s="116" t="str">
        <f>IF(BT11&lt;&gt;"",VLOOKUP(LEFT(BT11,12),[1]!Table114[[rOS]:[compID]],23,FALSE),"")</f>
        <v/>
      </c>
      <c r="BU40" s="116" t="str">
        <f>IF(BU11&lt;&gt;"",VLOOKUP(LEFT(BU11,12),[1]!Table114[[rOS]:[compID]],23,FALSE),"")</f>
        <v/>
      </c>
      <c r="BV40" s="116" t="e">
        <f>IF(BV11&lt;&gt;"",VLOOKUP(LEFT(BV11,12),[1]!Table114[[rOS]:[compID]],23,FALSE),"")</f>
        <v>#REF!</v>
      </c>
      <c r="BW40" s="116" t="e">
        <f>IF(BW11&lt;&gt;"",VLOOKUP(LEFT(BW11,12),[1]!Table114[[rOS]:[compID]],23,FALSE),"")</f>
        <v>#REF!</v>
      </c>
      <c r="BX40" s="116" t="e">
        <f>IF(BX11&lt;&gt;"",VLOOKUP(LEFT(BX11,12),[1]!Table114[[rOS]:[compID]],23,FALSE),"")</f>
        <v>#REF!</v>
      </c>
      <c r="BY40" s="116" t="str">
        <f>IF(BY11&lt;&gt;"",VLOOKUP(LEFT(BY11,12),[1]!Table114[[rOS]:[compID]],23,FALSE),"")</f>
        <v/>
      </c>
      <c r="BZ40" s="116" t="str">
        <f>IF(BZ11&lt;&gt;"",VLOOKUP(LEFT(BZ11,12),[1]!Table114[[rOS]:[compID]],23,FALSE),"")</f>
        <v/>
      </c>
      <c r="CA40" s="116" t="str">
        <f>IF(CA11&lt;&gt;"",VLOOKUP(LEFT(CA11,12),[1]!Table114[[rOS]:[compID]],23,FALSE),"")</f>
        <v/>
      </c>
      <c r="CB40" s="116" t="e">
        <f>IF(CB11&lt;&gt;"",VLOOKUP(LEFT(CB11,12),[1]!Table114[[rOS]:[compID]],23,FALSE),"")</f>
        <v>#REF!</v>
      </c>
      <c r="CC40" s="116" t="str">
        <f>IF(CC11&lt;&gt;"",VLOOKUP(LEFT(CC11,12),[1]!Table114[[rOS]:[compID]],23,FALSE),"")</f>
        <v/>
      </c>
      <c r="CD40" s="116" t="e">
        <f>IF(CD11&lt;&gt;"",VLOOKUP(LEFT(CD11,12),[1]!Table114[[rOS]:[compID]],23,FALSE),"")</f>
        <v>#REF!</v>
      </c>
      <c r="CE40" s="116" t="str">
        <f>IF(CE11&lt;&gt;"",VLOOKUP(LEFT(CE11,12),[1]!Table114[[rOS]:[compID]],23,FALSE),"")</f>
        <v/>
      </c>
      <c r="CF40" s="116" t="str">
        <f>IF(CF11&lt;&gt;"",VLOOKUP(LEFT(CF11,12),[1]!Table114[[rOS]:[compID]],23,FALSE),"")</f>
        <v/>
      </c>
      <c r="CG40" s="116" t="e">
        <f>IF(CG11&lt;&gt;"",VLOOKUP(LEFT(CG11,12),[1]!Table114[[rOS]:[compID]],23,FALSE),"")</f>
        <v>#REF!</v>
      </c>
      <c r="CH40" s="116" t="e">
        <f>IF(CH11&lt;&gt;"",VLOOKUP(LEFT(CH11,12),[1]!Table114[[rOS]:[compID]],23,FALSE),"")</f>
        <v>#REF!</v>
      </c>
      <c r="CI40" s="116" t="e">
        <f>IF(CI11&lt;&gt;"",VLOOKUP(LEFT(CI11,12),[1]!Table114[[rOS]:[compID]],23,FALSE),"")</f>
        <v>#REF!</v>
      </c>
      <c r="CJ40" s="116" t="e">
        <f>IF(CJ11&lt;&gt;"",VLOOKUP(LEFT(CJ11,12),[1]!Table114[[rOS]:[compID]],23,FALSE),"")</f>
        <v>#REF!</v>
      </c>
      <c r="CK40" s="116" t="e">
        <f>IF(CK11&lt;&gt;"",VLOOKUP(LEFT(CK11,12),[1]!Table114[[rOS]:[compID]],23,FALSE),"")</f>
        <v>#REF!</v>
      </c>
      <c r="CL40" s="116" t="e">
        <f>IF(CL11&lt;&gt;"",VLOOKUP(LEFT(CL11,12),[1]!Table114[[rOS]:[compID]],23,FALSE),"")</f>
        <v>#REF!</v>
      </c>
      <c r="CM40" s="116" t="str">
        <f>IF(CM11&lt;&gt;"",VLOOKUP(LEFT(CM11,12),[1]!Table114[[rOS]:[compID]],23,FALSE),"")</f>
        <v/>
      </c>
    </row>
    <row r="41" spans="1:91" ht="15" customHeight="1" x14ac:dyDescent="0.3">
      <c r="A41">
        <v>37</v>
      </c>
      <c r="B41" t="s">
        <v>210</v>
      </c>
      <c r="D41" t="s">
        <v>4197</v>
      </c>
      <c r="E41">
        <v>1079</v>
      </c>
      <c r="F41" t="s">
        <v>807</v>
      </c>
      <c r="G41" s="112" t="s">
        <v>4197</v>
      </c>
      <c r="I41" s="116" t="e">
        <f>IF(I12&lt;&gt;"",VLOOKUP(LEFT(I12,12),[1]!Table114[[rOS]:[compID]],23,FALSE),"")</f>
        <v>#REF!</v>
      </c>
      <c r="J41" s="116" t="e">
        <f>IF(J12&lt;&gt;"",VLOOKUP(LEFT(J12,12),[1]!Table114[[rOS]:[compID]],23,FALSE),"")</f>
        <v>#REF!</v>
      </c>
      <c r="K41" s="116" t="str">
        <f>IF(K12&lt;&gt;"",VLOOKUP(LEFT(K12,12),[1]!Table114[[rOS]:[compID]],23,FALSE),"")</f>
        <v/>
      </c>
      <c r="L41" s="116" t="e">
        <f>IF(L12&lt;&gt;"",VLOOKUP(LEFT(L12,12),[1]!Table114[[rOS]:[compID]],23,FALSE),"")</f>
        <v>#REF!</v>
      </c>
      <c r="M41" s="116" t="e">
        <f>IF(M12&lt;&gt;"",VLOOKUP(LEFT(M12,12),[1]!Table114[[rOS]:[compID]],23,FALSE),"")</f>
        <v>#REF!</v>
      </c>
      <c r="N41" s="116" t="e">
        <f>IF(N12&lt;&gt;"",VLOOKUP(LEFT(N12,12),[1]!Table114[[rOS]:[compID]],23,FALSE),"")</f>
        <v>#REF!</v>
      </c>
      <c r="O41" s="116" t="e">
        <f>IF(O12&lt;&gt;"",VLOOKUP(LEFT(O12,12),[1]!Table114[[rOS]:[compID]],23,FALSE),"")</f>
        <v>#REF!</v>
      </c>
      <c r="P41" s="116" t="str">
        <f>IF(P12&lt;&gt;"",VLOOKUP(LEFT(P12,12),[1]!Table114[[rOS]:[compID]],23,FALSE),"")</f>
        <v/>
      </c>
      <c r="Q41" s="116" t="str">
        <f>IF(Q12&lt;&gt;"",VLOOKUP(LEFT(Q12,12),[1]!Table114[[rOS]:[compID]],23,FALSE),"")</f>
        <v/>
      </c>
      <c r="R41" s="116" t="str">
        <f>IF(R12&lt;&gt;"",VLOOKUP(LEFT(R12,12),[1]!Table114[[rOS]:[compID]],23,FALSE),"")</f>
        <v/>
      </c>
      <c r="S41" s="116" t="str">
        <f>IF(S12&lt;&gt;"",VLOOKUP(LEFT(S12,12),[1]!Table114[[rOS]:[compID]],23,FALSE),"")</f>
        <v/>
      </c>
      <c r="T41" s="116" t="e">
        <f>IF(T12&lt;&gt;"",VLOOKUP(LEFT(T12,12),[1]!Table114[[rOS]:[compID]],23,FALSE),"")</f>
        <v>#REF!</v>
      </c>
      <c r="U41" s="116" t="str">
        <f>IF(U12&lt;&gt;"",VLOOKUP(LEFT(U12,12),[1]!Table114[[rOS]:[compID]],23,FALSE),"")</f>
        <v/>
      </c>
      <c r="V41" s="116" t="e">
        <f>IF(V12&lt;&gt;"",VLOOKUP(LEFT(V12,12),[1]!Table114[[rOS]:[compID]],23,FALSE),"")</f>
        <v>#REF!</v>
      </c>
      <c r="W41" s="116" t="str">
        <f>IF(W12&lt;&gt;"",VLOOKUP(LEFT(W12,12),[1]!Table114[[rOS]:[compID]],23,FALSE),"")</f>
        <v/>
      </c>
      <c r="X41" s="116" t="str">
        <f>IF(X12&lt;&gt;"",VLOOKUP(LEFT(X12,12),[1]!Table114[[rOS]:[compID]],23,FALSE),"")</f>
        <v/>
      </c>
      <c r="Y41" s="116" t="str">
        <f>IF(Y12&lt;&gt;"",VLOOKUP(LEFT(Y12,12),[1]!Table114[[rOS]:[compID]],23,FALSE),"")</f>
        <v/>
      </c>
      <c r="Z41" s="116" t="str">
        <f>IF(Z12&lt;&gt;"",VLOOKUP(LEFT(Z12,12),[1]!Table114[[rOS]:[compID]],23,FALSE),"")</f>
        <v/>
      </c>
      <c r="AA41" s="116" t="str">
        <f>IF(AA12&lt;&gt;"",VLOOKUP(LEFT(AA12,12),[1]!Table114[[rOS]:[compID]],23,FALSE),"")</f>
        <v/>
      </c>
      <c r="AB41" s="116" t="str">
        <f>IF(AB12&lt;&gt;"",VLOOKUP(LEFT(AB12,12),[1]!Table114[[rOS]:[compID]],23,FALSE),"")</f>
        <v/>
      </c>
      <c r="AC41" s="116" t="str">
        <f>IF(AC12&lt;&gt;"",VLOOKUP(LEFT(AC12,12),[1]!Table114[[rOS]:[compID]],23,FALSE),"")</f>
        <v/>
      </c>
      <c r="AD41" s="116" t="str">
        <f>IF(AD12&lt;&gt;"",VLOOKUP(LEFT(AD12,12),[1]!Table114[[rOS]:[compID]],23,FALSE),"")</f>
        <v/>
      </c>
      <c r="AE41" s="116" t="str">
        <f>IF(AE12&lt;&gt;"",VLOOKUP(LEFT(AE12,12),[1]!Table114[[rOS]:[compID]],23,FALSE),"")</f>
        <v/>
      </c>
      <c r="AF41" s="116" t="e">
        <f>IF(AF12&lt;&gt;"",VLOOKUP(LEFT(AF12,12),[1]!Table114[[rOS]:[compID]],23,FALSE),"")</f>
        <v>#REF!</v>
      </c>
      <c r="AG41" s="116" t="str">
        <f>IF(AG12&lt;&gt;"",VLOOKUP(LEFT(AG12,12),[1]!Table114[[rOS]:[compID]],23,FALSE),"")</f>
        <v/>
      </c>
      <c r="AH41" s="116" t="str">
        <f>IF(AH12&lt;&gt;"",VLOOKUP(LEFT(AH12,12),[1]!Table114[[rOS]:[compID]],23,FALSE),"")</f>
        <v/>
      </c>
      <c r="AI41" s="116" t="str">
        <f>IF(AI12&lt;&gt;"",VLOOKUP(LEFT(AI12,12),[1]!Table114[[rOS]:[compID]],23,FALSE),"")</f>
        <v/>
      </c>
      <c r="AJ41" s="116" t="str">
        <f>IF(AJ12&lt;&gt;"",VLOOKUP(LEFT(AJ12,12),[1]!Table114[[rOS]:[compID]],23,FALSE),"")</f>
        <v/>
      </c>
      <c r="AK41" s="116" t="str">
        <f>IF(AK12&lt;&gt;"",VLOOKUP(LEFT(AK12,12),[1]!Table114[[rOS]:[compID]],23,FALSE),"")</f>
        <v/>
      </c>
      <c r="AL41" s="116" t="str">
        <f>IF(AL12&lt;&gt;"",VLOOKUP(LEFT(AL12,12),[1]!Table114[[rOS]:[compID]],23,FALSE),"")</f>
        <v/>
      </c>
      <c r="AM41" s="116" t="e">
        <f>IF(AM12&lt;&gt;"",VLOOKUP(LEFT(AM12,12),[1]!Table114[[rOS]:[compID]],23,FALSE),"")</f>
        <v>#REF!</v>
      </c>
      <c r="AN41" s="116" t="str">
        <f>IF(AN12&lt;&gt;"",VLOOKUP(LEFT(AN12,12),[1]!Table114[[rOS]:[compID]],23,FALSE),"")</f>
        <v/>
      </c>
      <c r="AO41" s="116" t="str">
        <f>IF(AO12&lt;&gt;"",VLOOKUP(LEFT(AO12,12),[1]!Table114[[rOS]:[compID]],23,FALSE),"")</f>
        <v/>
      </c>
      <c r="AP41" s="116" t="str">
        <f>IF(AP12&lt;&gt;"",VLOOKUP(LEFT(AP12,12),[1]!Table114[[rOS]:[compID]],23,FALSE),"")</f>
        <v/>
      </c>
      <c r="AQ41" s="116" t="str">
        <f>IF(AQ12&lt;&gt;"",VLOOKUP(LEFT(AQ12,12),[1]!Table114[[rOS]:[compID]],23,FALSE),"")</f>
        <v/>
      </c>
      <c r="AR41" s="116" t="e">
        <f>IF(AR12&lt;&gt;"",VLOOKUP(LEFT(AR12,12),[1]!Table114[[rOS]:[compID]],23,FALSE),"")</f>
        <v>#REF!</v>
      </c>
      <c r="AS41" s="116" t="str">
        <f>IF(AS12&lt;&gt;"",VLOOKUP(LEFT(AS12,12),[1]!Table114[[rOS]:[compID]],23,FALSE),"")</f>
        <v/>
      </c>
      <c r="AT41" s="116" t="str">
        <f>IF(AT12&lt;&gt;"",VLOOKUP(LEFT(AT12,12),[1]!Table114[[rOS]:[compID]],23,FALSE),"")</f>
        <v/>
      </c>
      <c r="AU41" s="116" t="str">
        <f>IF(AU12&lt;&gt;"",VLOOKUP(LEFT(AU12,12),[1]!Table114[[rOS]:[compID]],23,FALSE),"")</f>
        <v/>
      </c>
      <c r="AV41" s="116" t="e">
        <f>IF(AV12&lt;&gt;"",VLOOKUP(LEFT(AV12,12),[1]!Table114[[rOS]:[compID]],23,FALSE),"")</f>
        <v>#REF!</v>
      </c>
      <c r="AW41" s="116" t="str">
        <f>IF(AW12&lt;&gt;"",VLOOKUP(LEFT(AW12,12),[1]!Table114[[rOS]:[compID]],23,FALSE),"")</f>
        <v/>
      </c>
      <c r="AX41" s="116" t="e">
        <f>IF(AX12&lt;&gt;"",VLOOKUP(LEFT(AX12,12),[1]!Table114[[rOS]:[compID]],23,FALSE),"")</f>
        <v>#REF!</v>
      </c>
      <c r="AY41" s="116" t="e">
        <f>IF(AY12&lt;&gt;"",VLOOKUP(LEFT(AY12,12),[1]!Table114[[rOS]:[compID]],23,FALSE),"")</f>
        <v>#REF!</v>
      </c>
      <c r="AZ41" s="116" t="e">
        <f>IF(AZ12&lt;&gt;"",VLOOKUP(LEFT(AZ12,12),[1]!Table114[[rOS]:[compID]],23,FALSE),"")</f>
        <v>#REF!</v>
      </c>
      <c r="BA41" s="116" t="str">
        <f>IF(BA12&lt;&gt;"",VLOOKUP(LEFT(BA12,12),[1]!Table114[[rOS]:[compID]],23,FALSE),"")</f>
        <v/>
      </c>
      <c r="BB41" s="116" t="e">
        <f>IF(BB12&lt;&gt;"",VLOOKUP(LEFT(BB12,12),[1]!Table114[[rOS]:[compID]],23,FALSE),"")</f>
        <v>#REF!</v>
      </c>
      <c r="BC41" s="116" t="e">
        <f>IF(BC12&lt;&gt;"",VLOOKUP(LEFT(BC12,12),[1]!Table114[[rOS]:[compID]],23,FALSE),"")</f>
        <v>#REF!</v>
      </c>
      <c r="BD41" s="116" t="str">
        <f>IF(BD12&lt;&gt;"",VLOOKUP(LEFT(BD12,12),[1]!Table114[[rOS]:[compID]],23,FALSE),"")</f>
        <v/>
      </c>
      <c r="BE41" s="116" t="str">
        <f>IF(BE12&lt;&gt;"",VLOOKUP(LEFT(BE12,12),[1]!Table114[[rOS]:[compID]],23,FALSE),"")</f>
        <v/>
      </c>
      <c r="BF41" s="116" t="str">
        <f>IF(BF12&lt;&gt;"",VLOOKUP(LEFT(BF12,12),[1]!Table114[[rOS]:[compID]],23,FALSE),"")</f>
        <v/>
      </c>
      <c r="BG41" s="116" t="str">
        <f>IF(BG12&lt;&gt;"",VLOOKUP(LEFT(BG12,12),[1]!Table114[[rOS]:[compID]],23,FALSE),"")</f>
        <v/>
      </c>
      <c r="BH41" s="116" t="str">
        <f>IF(BH12&lt;&gt;"",VLOOKUP(LEFT(BH12,12),[1]!Table114[[rOS]:[compID]],23,FALSE),"")</f>
        <v/>
      </c>
      <c r="BI41" s="116" t="str">
        <f>IF(BI12&lt;&gt;"",VLOOKUP(LEFT(BI12,12),[1]!Table114[[rOS]:[compID]],23,FALSE),"")</f>
        <v/>
      </c>
      <c r="BJ41" s="116" t="str">
        <f>IF(BJ12&lt;&gt;"",VLOOKUP(LEFT(BJ12,12),[1]!Table114[[rOS]:[compID]],23,FALSE),"")</f>
        <v/>
      </c>
      <c r="BK41" s="116" t="e">
        <f>IF(BK12&lt;&gt;"",VLOOKUP(LEFT(BK12,12),[1]!Table114[[rOS]:[compID]],23,FALSE),"")</f>
        <v>#REF!</v>
      </c>
      <c r="BL41" s="116" t="str">
        <f>IF(BL12&lt;&gt;"",VLOOKUP(LEFT(BL12,12),[1]!Table114[[rOS]:[compID]],23,FALSE),"")</f>
        <v/>
      </c>
      <c r="BM41" s="116" t="e">
        <f>IF(BM12&lt;&gt;"",VLOOKUP(LEFT(BM12,12),[1]!Table114[[rOS]:[compID]],23,FALSE),"")</f>
        <v>#REF!</v>
      </c>
      <c r="BN41" s="116" t="e">
        <f>IF(BN12&lt;&gt;"",VLOOKUP(LEFT(BN12,12),[1]!Table114[[rOS]:[compID]],23,FALSE),"")</f>
        <v>#REF!</v>
      </c>
      <c r="BO41" s="116" t="str">
        <f>IF(BO12&lt;&gt;"",VLOOKUP(LEFT(BO12,12),[1]!Table114[[rOS]:[compID]],23,FALSE),"")</f>
        <v/>
      </c>
      <c r="BP41" s="116" t="e">
        <f>IF(BP12&lt;&gt;"",VLOOKUP(LEFT(BP12,12),[1]!Table114[[rOS]:[compID]],23,FALSE),"")</f>
        <v>#REF!</v>
      </c>
      <c r="BQ41" s="116" t="e">
        <f>IF(BQ12&lt;&gt;"",VLOOKUP(LEFT(BQ12,12),[1]!Table114[[rOS]:[compID]],23,FALSE),"")</f>
        <v>#REF!</v>
      </c>
      <c r="BR41" s="116" t="e">
        <f>IF(BR12&lt;&gt;"",VLOOKUP(LEFT(BR12,12),[1]!Table114[[rOS]:[compID]],23,FALSE),"")</f>
        <v>#REF!</v>
      </c>
      <c r="BS41" s="116" t="str">
        <f>IF(BS12&lt;&gt;"",VLOOKUP(LEFT(BS12,12),[1]!Table114[[rOS]:[compID]],23,FALSE),"")</f>
        <v/>
      </c>
      <c r="BT41" s="116" t="str">
        <f>IF(BT12&lt;&gt;"",VLOOKUP(LEFT(BT12,12),[1]!Table114[[rOS]:[compID]],23,FALSE),"")</f>
        <v/>
      </c>
      <c r="BU41" s="116" t="str">
        <f>IF(BU12&lt;&gt;"",VLOOKUP(LEFT(BU12,12),[1]!Table114[[rOS]:[compID]],23,FALSE),"")</f>
        <v/>
      </c>
      <c r="BV41" s="116" t="e">
        <f>IF(BV12&lt;&gt;"",VLOOKUP(LEFT(BV12,12),[1]!Table114[[rOS]:[compID]],23,FALSE),"")</f>
        <v>#REF!</v>
      </c>
      <c r="BW41" s="116" t="e">
        <f>IF(BW12&lt;&gt;"",VLOOKUP(LEFT(BW12,12),[1]!Table114[[rOS]:[compID]],23,FALSE),"")</f>
        <v>#REF!</v>
      </c>
      <c r="BX41" s="116" t="e">
        <f>IF(BX12&lt;&gt;"",VLOOKUP(LEFT(BX12,12),[1]!Table114[[rOS]:[compID]],23,FALSE),"")</f>
        <v>#REF!</v>
      </c>
      <c r="BY41" s="116" t="str">
        <f>IF(BY12&lt;&gt;"",VLOOKUP(LEFT(BY12,12),[1]!Table114[[rOS]:[compID]],23,FALSE),"")</f>
        <v/>
      </c>
      <c r="BZ41" s="116" t="str">
        <f>IF(BZ12&lt;&gt;"",VLOOKUP(LEFT(BZ12,12),[1]!Table114[[rOS]:[compID]],23,FALSE),"")</f>
        <v/>
      </c>
      <c r="CA41" s="116" t="str">
        <f>IF(CA12&lt;&gt;"",VLOOKUP(LEFT(CA12,12),[1]!Table114[[rOS]:[compID]],23,FALSE),"")</f>
        <v/>
      </c>
      <c r="CB41" s="116" t="e">
        <f>IF(CB12&lt;&gt;"",VLOOKUP(LEFT(CB12,12),[1]!Table114[[rOS]:[compID]],23,FALSE),"")</f>
        <v>#REF!</v>
      </c>
      <c r="CC41" s="116" t="str">
        <f>IF(CC12&lt;&gt;"",VLOOKUP(LEFT(CC12,12),[1]!Table114[[rOS]:[compID]],23,FALSE),"")</f>
        <v/>
      </c>
      <c r="CD41" s="116" t="e">
        <f>IF(CD12&lt;&gt;"",VLOOKUP(LEFT(CD12,12),[1]!Table114[[rOS]:[compID]],23,FALSE),"")</f>
        <v>#REF!</v>
      </c>
      <c r="CE41" s="116" t="str">
        <f>IF(CE12&lt;&gt;"",VLOOKUP(LEFT(CE12,12),[1]!Table114[[rOS]:[compID]],23,FALSE),"")</f>
        <v/>
      </c>
      <c r="CF41" s="116" t="str">
        <f>IF(CF12&lt;&gt;"",VLOOKUP(LEFT(CF12,12),[1]!Table114[[rOS]:[compID]],23,FALSE),"")</f>
        <v/>
      </c>
      <c r="CG41" s="116" t="e">
        <f>IF(CG12&lt;&gt;"",VLOOKUP(LEFT(CG12,12),[1]!Table114[[rOS]:[compID]],23,FALSE),"")</f>
        <v>#REF!</v>
      </c>
      <c r="CH41" s="116" t="e">
        <f>IF(CH12&lt;&gt;"",VLOOKUP(LEFT(CH12,12),[1]!Table114[[rOS]:[compID]],23,FALSE),"")</f>
        <v>#REF!</v>
      </c>
      <c r="CI41" s="116" t="e">
        <f>IF(CI12&lt;&gt;"",VLOOKUP(LEFT(CI12,12),[1]!Table114[[rOS]:[compID]],23,FALSE),"")</f>
        <v>#REF!</v>
      </c>
      <c r="CJ41" s="116" t="e">
        <f>IF(CJ12&lt;&gt;"",VLOOKUP(LEFT(CJ12,12),[1]!Table114[[rOS]:[compID]],23,FALSE),"")</f>
        <v>#REF!</v>
      </c>
      <c r="CK41" s="116" t="e">
        <f>IF(CK12&lt;&gt;"",VLOOKUP(LEFT(CK12,12),[1]!Table114[[rOS]:[compID]],23,FALSE),"")</f>
        <v>#REF!</v>
      </c>
      <c r="CL41" s="116" t="e">
        <f>IF(CL12&lt;&gt;"",VLOOKUP(LEFT(CL12,12),[1]!Table114[[rOS]:[compID]],23,FALSE),"")</f>
        <v>#REF!</v>
      </c>
      <c r="CM41" s="116" t="str">
        <f>IF(CM12&lt;&gt;"",VLOOKUP(LEFT(CM12,12),[1]!Table114[[rOS]:[compID]],23,FALSE),"")</f>
        <v/>
      </c>
    </row>
    <row r="42" spans="1:91" ht="15" customHeight="1" x14ac:dyDescent="0.3">
      <c r="A42">
        <v>38</v>
      </c>
      <c r="B42" t="s">
        <v>213</v>
      </c>
      <c r="D42" t="s">
        <v>213</v>
      </c>
      <c r="E42">
        <v>1111</v>
      </c>
      <c r="F42" t="s">
        <v>1301</v>
      </c>
      <c r="G42" s="112" t="e">
        <v>#N/A</v>
      </c>
      <c r="I42" s="116" t="e">
        <f>IF(I13&lt;&gt;"",VLOOKUP(LEFT(I13,12),[1]!Table114[[rOS]:[compID]],23,FALSE),"")</f>
        <v>#REF!</v>
      </c>
      <c r="J42" s="116" t="e">
        <f>IF(J13&lt;&gt;"",VLOOKUP(LEFT(J13,12),[1]!Table114[[rOS]:[compID]],23,FALSE),"")</f>
        <v>#REF!</v>
      </c>
      <c r="K42" s="116" t="str">
        <f>IF(K13&lt;&gt;"",VLOOKUP(LEFT(K13,12),[1]!Table114[[rOS]:[compID]],23,FALSE),"")</f>
        <v/>
      </c>
      <c r="L42" s="116" t="e">
        <f>IF(L13&lt;&gt;"",VLOOKUP(LEFT(L13,12),[1]!Table114[[rOS]:[compID]],23,FALSE),"")</f>
        <v>#REF!</v>
      </c>
      <c r="M42" s="116" t="str">
        <f>IF(M13&lt;&gt;"",VLOOKUP(LEFT(M13,12),[1]!Table114[[rOS]:[compID]],23,FALSE),"")</f>
        <v/>
      </c>
      <c r="N42" s="116" t="e">
        <f>IF(N13&lt;&gt;"",VLOOKUP(LEFT(N13,12),[1]!Table114[[rOS]:[compID]],23,FALSE),"")</f>
        <v>#REF!</v>
      </c>
      <c r="O42" s="116" t="e">
        <f>IF(O13&lt;&gt;"",VLOOKUP(LEFT(O13,12),[1]!Table114[[rOS]:[compID]],23,FALSE),"")</f>
        <v>#REF!</v>
      </c>
      <c r="P42" s="116" t="str">
        <f>IF(P13&lt;&gt;"",VLOOKUP(LEFT(P13,12),[1]!Table114[[rOS]:[compID]],23,FALSE),"")</f>
        <v/>
      </c>
      <c r="Q42" s="116" t="str">
        <f>IF(Q13&lt;&gt;"",VLOOKUP(LEFT(Q13,12),[1]!Table114[[rOS]:[compID]],23,FALSE),"")</f>
        <v/>
      </c>
      <c r="R42" s="116" t="str">
        <f>IF(R13&lt;&gt;"",VLOOKUP(LEFT(R13,12),[1]!Table114[[rOS]:[compID]],23,FALSE),"")</f>
        <v/>
      </c>
      <c r="S42" s="116" t="str">
        <f>IF(S13&lt;&gt;"",VLOOKUP(LEFT(S13,12),[1]!Table114[[rOS]:[compID]],23,FALSE),"")</f>
        <v/>
      </c>
      <c r="T42" s="116" t="e">
        <f>IF(T13&lt;&gt;"",VLOOKUP(LEFT(T13,12),[1]!Table114[[rOS]:[compID]],23,FALSE),"")</f>
        <v>#REF!</v>
      </c>
      <c r="U42" s="116" t="str">
        <f>IF(U13&lt;&gt;"",VLOOKUP(LEFT(U13,12),[1]!Table114[[rOS]:[compID]],23,FALSE),"")</f>
        <v/>
      </c>
      <c r="V42" s="116" t="e">
        <f>IF(V13&lt;&gt;"",VLOOKUP(LEFT(V13,12),[1]!Table114[[rOS]:[compID]],23,FALSE),"")</f>
        <v>#REF!</v>
      </c>
      <c r="W42" s="116" t="str">
        <f>IF(W13&lt;&gt;"",VLOOKUP(LEFT(W13,12),[1]!Table114[[rOS]:[compID]],23,FALSE),"")</f>
        <v/>
      </c>
      <c r="X42" s="116" t="str">
        <f>IF(X13&lt;&gt;"",VLOOKUP(LEFT(X13,12),[1]!Table114[[rOS]:[compID]],23,FALSE),"")</f>
        <v/>
      </c>
      <c r="Y42" s="116" t="str">
        <f>IF(Y13&lt;&gt;"",VLOOKUP(LEFT(Y13,12),[1]!Table114[[rOS]:[compID]],23,FALSE),"")</f>
        <v/>
      </c>
      <c r="Z42" s="116" t="str">
        <f>IF(Z13&lt;&gt;"",VLOOKUP(LEFT(Z13,12),[1]!Table114[[rOS]:[compID]],23,FALSE),"")</f>
        <v/>
      </c>
      <c r="AA42" s="116" t="str">
        <f>IF(AA13&lt;&gt;"",VLOOKUP(LEFT(AA13,12),[1]!Table114[[rOS]:[compID]],23,FALSE),"")</f>
        <v/>
      </c>
      <c r="AB42" s="116" t="str">
        <f>IF(AB13&lt;&gt;"",VLOOKUP(LEFT(AB13,12),[1]!Table114[[rOS]:[compID]],23,FALSE),"")</f>
        <v/>
      </c>
      <c r="AC42" s="116" t="str">
        <f>IF(AC13&lt;&gt;"",VLOOKUP(LEFT(AC13,12),[1]!Table114[[rOS]:[compID]],23,FALSE),"")</f>
        <v/>
      </c>
      <c r="AD42" s="116" t="str">
        <f>IF(AD13&lt;&gt;"",VLOOKUP(LEFT(AD13,12),[1]!Table114[[rOS]:[compID]],23,FALSE),"")</f>
        <v/>
      </c>
      <c r="AE42" s="116" t="str">
        <f>IF(AE13&lt;&gt;"",VLOOKUP(LEFT(AE13,12),[1]!Table114[[rOS]:[compID]],23,FALSE),"")</f>
        <v/>
      </c>
      <c r="AF42" s="116" t="e">
        <f>IF(AF13&lt;&gt;"",VLOOKUP(LEFT(AF13,12),[1]!Table114[[rOS]:[compID]],23,FALSE),"")</f>
        <v>#REF!</v>
      </c>
      <c r="AG42" s="116" t="str">
        <f>IF(AG13&lt;&gt;"",VLOOKUP(LEFT(AG13,12),[1]!Table114[[rOS]:[compID]],23,FALSE),"")</f>
        <v/>
      </c>
      <c r="AH42" s="116" t="str">
        <f>IF(AH13&lt;&gt;"",VLOOKUP(LEFT(AH13,12),[1]!Table114[[rOS]:[compID]],23,FALSE),"")</f>
        <v/>
      </c>
      <c r="AI42" s="116" t="str">
        <f>IF(AI13&lt;&gt;"",VLOOKUP(LEFT(AI13,12),[1]!Table114[[rOS]:[compID]],23,FALSE),"")</f>
        <v/>
      </c>
      <c r="AJ42" s="116" t="str">
        <f>IF(AJ13&lt;&gt;"",VLOOKUP(LEFT(AJ13,12),[1]!Table114[[rOS]:[compID]],23,FALSE),"")</f>
        <v/>
      </c>
      <c r="AK42" s="116" t="str">
        <f>IF(AK13&lt;&gt;"",VLOOKUP(LEFT(AK13,12),[1]!Table114[[rOS]:[compID]],23,FALSE),"")</f>
        <v/>
      </c>
      <c r="AL42" s="116" t="str">
        <f>IF(AL13&lt;&gt;"",VLOOKUP(LEFT(AL13,12),[1]!Table114[[rOS]:[compID]],23,FALSE),"")</f>
        <v/>
      </c>
      <c r="AM42" s="116" t="e">
        <f>IF(AM13&lt;&gt;"",VLOOKUP(LEFT(AM13,12),[1]!Table114[[rOS]:[compID]],23,FALSE),"")</f>
        <v>#REF!</v>
      </c>
      <c r="AN42" s="116" t="str">
        <f>IF(AN13&lt;&gt;"",VLOOKUP(LEFT(AN13,12),[1]!Table114[[rOS]:[compID]],23,FALSE),"")</f>
        <v/>
      </c>
      <c r="AO42" s="116" t="str">
        <f>IF(AO13&lt;&gt;"",VLOOKUP(LEFT(AO13,12),[1]!Table114[[rOS]:[compID]],23,FALSE),"")</f>
        <v/>
      </c>
      <c r="AP42" s="116" t="str">
        <f>IF(AP13&lt;&gt;"",VLOOKUP(LEFT(AP13,12),[1]!Table114[[rOS]:[compID]],23,FALSE),"")</f>
        <v/>
      </c>
      <c r="AQ42" s="116" t="str">
        <f>IF(AQ13&lt;&gt;"",VLOOKUP(LEFT(AQ13,12),[1]!Table114[[rOS]:[compID]],23,FALSE),"")</f>
        <v/>
      </c>
      <c r="AR42" s="116" t="e">
        <f>IF(AR13&lt;&gt;"",VLOOKUP(LEFT(AR13,12),[1]!Table114[[rOS]:[compID]],23,FALSE),"")</f>
        <v>#REF!</v>
      </c>
      <c r="AS42" s="116" t="str">
        <f>IF(AS13&lt;&gt;"",VLOOKUP(LEFT(AS13,12),[1]!Table114[[rOS]:[compID]],23,FALSE),"")</f>
        <v/>
      </c>
      <c r="AT42" s="116" t="str">
        <f>IF(AT13&lt;&gt;"",VLOOKUP(LEFT(AT13,12),[1]!Table114[[rOS]:[compID]],23,FALSE),"")</f>
        <v/>
      </c>
      <c r="AU42" s="116" t="str">
        <f>IF(AU13&lt;&gt;"",VLOOKUP(LEFT(AU13,12),[1]!Table114[[rOS]:[compID]],23,FALSE),"")</f>
        <v/>
      </c>
      <c r="AV42" s="116" t="e">
        <f>IF(AV13&lt;&gt;"",VLOOKUP(LEFT(AV13,12),[1]!Table114[[rOS]:[compID]],23,FALSE),"")</f>
        <v>#REF!</v>
      </c>
      <c r="AW42" s="116" t="str">
        <f>IF(AW13&lt;&gt;"",VLOOKUP(LEFT(AW13,12),[1]!Table114[[rOS]:[compID]],23,FALSE),"")</f>
        <v/>
      </c>
      <c r="AX42" s="116" t="e">
        <f>IF(AX13&lt;&gt;"",VLOOKUP(LEFT(AX13,12),[1]!Table114[[rOS]:[compID]],23,FALSE),"")</f>
        <v>#REF!</v>
      </c>
      <c r="AY42" s="116" t="e">
        <f>IF(AY13&lt;&gt;"",VLOOKUP(LEFT(AY13,12),[1]!Table114[[rOS]:[compID]],23,FALSE),"")</f>
        <v>#REF!</v>
      </c>
      <c r="AZ42" s="116" t="e">
        <f>IF(AZ13&lt;&gt;"",VLOOKUP(LEFT(AZ13,12),[1]!Table114[[rOS]:[compID]],23,FALSE),"")</f>
        <v>#REF!</v>
      </c>
      <c r="BA42" s="116" t="str">
        <f>IF(BA13&lt;&gt;"",VLOOKUP(LEFT(BA13,12),[1]!Table114[[rOS]:[compID]],23,FALSE),"")</f>
        <v/>
      </c>
      <c r="BB42" s="116" t="e">
        <f>IF(BB13&lt;&gt;"",VLOOKUP(LEFT(BB13,12),[1]!Table114[[rOS]:[compID]],23,FALSE),"")</f>
        <v>#REF!</v>
      </c>
      <c r="BC42" s="116" t="e">
        <f>IF(BC13&lt;&gt;"",VLOOKUP(LEFT(BC13,12),[1]!Table114[[rOS]:[compID]],23,FALSE),"")</f>
        <v>#REF!</v>
      </c>
      <c r="BD42" s="116" t="str">
        <f>IF(BD13&lt;&gt;"",VLOOKUP(LEFT(BD13,12),[1]!Table114[[rOS]:[compID]],23,FALSE),"")</f>
        <v/>
      </c>
      <c r="BE42" s="116" t="str">
        <f>IF(BE13&lt;&gt;"",VLOOKUP(LEFT(BE13,12),[1]!Table114[[rOS]:[compID]],23,FALSE),"")</f>
        <v/>
      </c>
      <c r="BF42" s="116" t="str">
        <f>IF(BF13&lt;&gt;"",VLOOKUP(LEFT(BF13,12),[1]!Table114[[rOS]:[compID]],23,FALSE),"")</f>
        <v/>
      </c>
      <c r="BG42" s="116" t="str">
        <f>IF(BG13&lt;&gt;"",VLOOKUP(LEFT(BG13,12),[1]!Table114[[rOS]:[compID]],23,FALSE),"")</f>
        <v/>
      </c>
      <c r="BH42" s="116" t="str">
        <f>IF(BH13&lt;&gt;"",VLOOKUP(LEFT(BH13,12),[1]!Table114[[rOS]:[compID]],23,FALSE),"")</f>
        <v/>
      </c>
      <c r="BI42" s="116" t="str">
        <f>IF(BI13&lt;&gt;"",VLOOKUP(LEFT(BI13,12),[1]!Table114[[rOS]:[compID]],23,FALSE),"")</f>
        <v/>
      </c>
      <c r="BJ42" s="116" t="str">
        <f>IF(BJ13&lt;&gt;"",VLOOKUP(LEFT(BJ13,12),[1]!Table114[[rOS]:[compID]],23,FALSE),"")</f>
        <v/>
      </c>
      <c r="BK42" s="116" t="e">
        <f>IF(BK13&lt;&gt;"",VLOOKUP(LEFT(BK13,12),[1]!Table114[[rOS]:[compID]],23,FALSE),"")</f>
        <v>#REF!</v>
      </c>
      <c r="BL42" s="116" t="str">
        <f>IF(BL13&lt;&gt;"",VLOOKUP(LEFT(BL13,12),[1]!Table114[[rOS]:[compID]],23,FALSE),"")</f>
        <v/>
      </c>
      <c r="BM42" s="116" t="e">
        <f>IF(BM13&lt;&gt;"",VLOOKUP(LEFT(BM13,12),[1]!Table114[[rOS]:[compID]],23,FALSE),"")</f>
        <v>#REF!</v>
      </c>
      <c r="BN42" s="116" t="e">
        <f>IF(BN13&lt;&gt;"",VLOOKUP(LEFT(BN13,12),[1]!Table114[[rOS]:[compID]],23,FALSE),"")</f>
        <v>#REF!</v>
      </c>
      <c r="BO42" s="116" t="str">
        <f>IF(BO13&lt;&gt;"",VLOOKUP(LEFT(BO13,12),[1]!Table114[[rOS]:[compID]],23,FALSE),"")</f>
        <v/>
      </c>
      <c r="BP42" s="116" t="e">
        <f>IF(BP13&lt;&gt;"",VLOOKUP(LEFT(BP13,12),[1]!Table114[[rOS]:[compID]],23,FALSE),"")</f>
        <v>#REF!</v>
      </c>
      <c r="BQ42" s="116" t="e">
        <f>IF(BQ13&lt;&gt;"",VLOOKUP(LEFT(BQ13,12),[1]!Table114[[rOS]:[compID]],23,FALSE),"")</f>
        <v>#REF!</v>
      </c>
      <c r="BR42" s="116" t="e">
        <f>IF(BR13&lt;&gt;"",VLOOKUP(LEFT(BR13,12),[1]!Table114[[rOS]:[compID]],23,FALSE),"")</f>
        <v>#REF!</v>
      </c>
      <c r="BS42" s="116" t="str">
        <f>IF(BS13&lt;&gt;"",VLOOKUP(LEFT(BS13,12),[1]!Table114[[rOS]:[compID]],23,FALSE),"")</f>
        <v/>
      </c>
      <c r="BT42" s="116" t="str">
        <f>IF(BT13&lt;&gt;"",VLOOKUP(LEFT(BT13,12),[1]!Table114[[rOS]:[compID]],23,FALSE),"")</f>
        <v/>
      </c>
      <c r="BU42" s="116" t="str">
        <f>IF(BU13&lt;&gt;"",VLOOKUP(LEFT(BU13,12),[1]!Table114[[rOS]:[compID]],23,FALSE),"")</f>
        <v/>
      </c>
      <c r="BV42" s="116" t="e">
        <f>IF(BV13&lt;&gt;"",VLOOKUP(LEFT(BV13,12),[1]!Table114[[rOS]:[compID]],23,FALSE),"")</f>
        <v>#REF!</v>
      </c>
      <c r="BW42" s="116" t="e">
        <f>IF(BW13&lt;&gt;"",VLOOKUP(LEFT(BW13,12),[1]!Table114[[rOS]:[compID]],23,FALSE),"")</f>
        <v>#REF!</v>
      </c>
      <c r="BX42" s="116" t="e">
        <f>IF(BX13&lt;&gt;"",VLOOKUP(LEFT(BX13,12),[1]!Table114[[rOS]:[compID]],23,FALSE),"")</f>
        <v>#REF!</v>
      </c>
      <c r="BY42" s="116" t="str">
        <f>IF(BY13&lt;&gt;"",VLOOKUP(LEFT(BY13,12),[1]!Table114[[rOS]:[compID]],23,FALSE),"")</f>
        <v/>
      </c>
      <c r="BZ42" s="116" t="str">
        <f>IF(BZ13&lt;&gt;"",VLOOKUP(LEFT(BZ13,12),[1]!Table114[[rOS]:[compID]],23,FALSE),"")</f>
        <v/>
      </c>
      <c r="CA42" s="116" t="str">
        <f>IF(CA13&lt;&gt;"",VLOOKUP(LEFT(CA13,12),[1]!Table114[[rOS]:[compID]],23,FALSE),"")</f>
        <v/>
      </c>
      <c r="CB42" s="116" t="e">
        <f>IF(CB13&lt;&gt;"",VLOOKUP(LEFT(CB13,12),[1]!Table114[[rOS]:[compID]],23,FALSE),"")</f>
        <v>#REF!</v>
      </c>
      <c r="CC42" s="116" t="str">
        <f>IF(CC13&lt;&gt;"",VLOOKUP(LEFT(CC13,12),[1]!Table114[[rOS]:[compID]],23,FALSE),"")</f>
        <v/>
      </c>
      <c r="CD42" s="116" t="e">
        <f>IF(CD13&lt;&gt;"",VLOOKUP(LEFT(CD13,12),[1]!Table114[[rOS]:[compID]],23,FALSE),"")</f>
        <v>#REF!</v>
      </c>
      <c r="CE42" s="116" t="str">
        <f>IF(CE13&lt;&gt;"",VLOOKUP(LEFT(CE13,12),[1]!Table114[[rOS]:[compID]],23,FALSE),"")</f>
        <v/>
      </c>
      <c r="CF42" s="116" t="str">
        <f>IF(CF13&lt;&gt;"",VLOOKUP(LEFT(CF13,12),[1]!Table114[[rOS]:[compID]],23,FALSE),"")</f>
        <v/>
      </c>
      <c r="CG42" s="116" t="e">
        <f>IF(CG13&lt;&gt;"",VLOOKUP(LEFT(CG13,12),[1]!Table114[[rOS]:[compID]],23,FALSE),"")</f>
        <v>#REF!</v>
      </c>
      <c r="CH42" s="116" t="e">
        <f>IF(CH13&lt;&gt;"",VLOOKUP(LEFT(CH13,12),[1]!Table114[[rOS]:[compID]],23,FALSE),"")</f>
        <v>#REF!</v>
      </c>
      <c r="CI42" s="116" t="str">
        <f>IF(CI13&lt;&gt;"",VLOOKUP(LEFT(CI13,12),[1]!Table114[[rOS]:[compID]],23,FALSE),"")</f>
        <v/>
      </c>
      <c r="CJ42" s="116" t="e">
        <f>IF(CJ13&lt;&gt;"",VLOOKUP(LEFT(CJ13,12),[1]!Table114[[rOS]:[compID]],23,FALSE),"")</f>
        <v>#REF!</v>
      </c>
      <c r="CK42" s="116" t="e">
        <f>IF(CK13&lt;&gt;"",VLOOKUP(LEFT(CK13,12),[1]!Table114[[rOS]:[compID]],23,FALSE),"")</f>
        <v>#REF!</v>
      </c>
      <c r="CL42" s="116" t="e">
        <f>IF(CL13&lt;&gt;"",VLOOKUP(LEFT(CL13,12),[1]!Table114[[rOS]:[compID]],23,FALSE),"")</f>
        <v>#REF!</v>
      </c>
      <c r="CM42" s="116" t="str">
        <f>IF(CM13&lt;&gt;"",VLOOKUP(LEFT(CM13,12),[1]!Table114[[rOS]:[compID]],23,FALSE),"")</f>
        <v/>
      </c>
    </row>
    <row r="43" spans="1:91" ht="15" customHeight="1" x14ac:dyDescent="0.3">
      <c r="A43">
        <v>39</v>
      </c>
      <c r="B43" t="s">
        <v>211</v>
      </c>
      <c r="C43" t="s">
        <v>1320</v>
      </c>
      <c r="D43" t="s">
        <v>4198</v>
      </c>
      <c r="E43">
        <v>1150</v>
      </c>
      <c r="F43" t="s">
        <v>1321</v>
      </c>
      <c r="G43" s="112" t="s">
        <v>4198</v>
      </c>
      <c r="I43" s="116" t="e">
        <f>IF(I14&lt;&gt;"",VLOOKUP(LEFT(I14,12),[1]!Table114[[rOS]:[compID]],23,FALSE),"")</f>
        <v>#REF!</v>
      </c>
      <c r="J43" s="116" t="e">
        <f>IF(J14&lt;&gt;"",VLOOKUP(LEFT(J14,12),[1]!Table114[[rOS]:[compID]],23,FALSE),"")</f>
        <v>#REF!</v>
      </c>
      <c r="K43" s="116" t="str">
        <f>IF(K14&lt;&gt;"",VLOOKUP(LEFT(K14,12),[1]!Table114[[rOS]:[compID]],23,FALSE),"")</f>
        <v/>
      </c>
      <c r="L43" s="116" t="str">
        <f>IF(L14&lt;&gt;"",VLOOKUP(LEFT(L14,12),[1]!Table114[[rOS]:[compID]],23,FALSE),"")</f>
        <v/>
      </c>
      <c r="M43" s="116" t="str">
        <f>IF(M14&lt;&gt;"",VLOOKUP(LEFT(M14,12),[1]!Table114[[rOS]:[compID]],23,FALSE),"")</f>
        <v/>
      </c>
      <c r="N43" s="116" t="e">
        <f>IF(N14&lt;&gt;"",VLOOKUP(LEFT(N14,12),[1]!Table114[[rOS]:[compID]],23,FALSE),"")</f>
        <v>#REF!</v>
      </c>
      <c r="O43" s="116" t="e">
        <f>IF(O14&lt;&gt;"",VLOOKUP(LEFT(O14,12),[1]!Table114[[rOS]:[compID]],23,FALSE),"")</f>
        <v>#REF!</v>
      </c>
      <c r="P43" s="116" t="str">
        <f>IF(P14&lt;&gt;"",VLOOKUP(LEFT(P14,12),[1]!Table114[[rOS]:[compID]],23,FALSE),"")</f>
        <v/>
      </c>
      <c r="Q43" s="116" t="str">
        <f>IF(Q14&lt;&gt;"",VLOOKUP(LEFT(Q14,12),[1]!Table114[[rOS]:[compID]],23,FALSE),"")</f>
        <v/>
      </c>
      <c r="R43" s="116" t="str">
        <f>IF(R14&lt;&gt;"",VLOOKUP(LEFT(R14,12),[1]!Table114[[rOS]:[compID]],23,FALSE),"")</f>
        <v/>
      </c>
      <c r="S43" s="116" t="str">
        <f>IF(S14&lt;&gt;"",VLOOKUP(LEFT(S14,12),[1]!Table114[[rOS]:[compID]],23,FALSE),"")</f>
        <v/>
      </c>
      <c r="T43" s="116" t="e">
        <f>IF(T14&lt;&gt;"",VLOOKUP(LEFT(T14,12),[1]!Table114[[rOS]:[compID]],23,FALSE),"")</f>
        <v>#REF!</v>
      </c>
      <c r="U43" s="116" t="str">
        <f>IF(U14&lt;&gt;"",VLOOKUP(LEFT(U14,12),[1]!Table114[[rOS]:[compID]],23,FALSE),"")</f>
        <v/>
      </c>
      <c r="V43" s="116" t="e">
        <f>IF(V14&lt;&gt;"",VLOOKUP(LEFT(V14,12),[1]!Table114[[rOS]:[compID]],23,FALSE),"")</f>
        <v>#REF!</v>
      </c>
      <c r="W43" s="116" t="str">
        <f>IF(W14&lt;&gt;"",VLOOKUP(LEFT(W14,12),[1]!Table114[[rOS]:[compID]],23,FALSE),"")</f>
        <v/>
      </c>
      <c r="X43" s="116" t="str">
        <f>IF(X14&lt;&gt;"",VLOOKUP(LEFT(X14,12),[1]!Table114[[rOS]:[compID]],23,FALSE),"")</f>
        <v/>
      </c>
      <c r="Y43" s="116" t="str">
        <f>IF(Y14&lt;&gt;"",VLOOKUP(LEFT(Y14,12),[1]!Table114[[rOS]:[compID]],23,FALSE),"")</f>
        <v/>
      </c>
      <c r="Z43" s="116" t="str">
        <f>IF(Z14&lt;&gt;"",VLOOKUP(LEFT(Z14,12),[1]!Table114[[rOS]:[compID]],23,FALSE),"")</f>
        <v/>
      </c>
      <c r="AA43" s="116" t="str">
        <f>IF(AA14&lt;&gt;"",VLOOKUP(LEFT(AA14,12),[1]!Table114[[rOS]:[compID]],23,FALSE),"")</f>
        <v/>
      </c>
      <c r="AB43" s="116" t="str">
        <f>IF(AB14&lt;&gt;"",VLOOKUP(LEFT(AB14,12),[1]!Table114[[rOS]:[compID]],23,FALSE),"")</f>
        <v/>
      </c>
      <c r="AC43" s="116" t="str">
        <f>IF(AC14&lt;&gt;"",VLOOKUP(LEFT(AC14,12),[1]!Table114[[rOS]:[compID]],23,FALSE),"")</f>
        <v/>
      </c>
      <c r="AD43" s="116" t="str">
        <f>IF(AD14&lt;&gt;"",VLOOKUP(LEFT(AD14,12),[1]!Table114[[rOS]:[compID]],23,FALSE),"")</f>
        <v/>
      </c>
      <c r="AE43" s="116" t="str">
        <f>IF(AE14&lt;&gt;"",VLOOKUP(LEFT(AE14,12),[1]!Table114[[rOS]:[compID]],23,FALSE),"")</f>
        <v/>
      </c>
      <c r="AF43" s="116" t="e">
        <f>IF(AF14&lt;&gt;"",VLOOKUP(LEFT(AF14,12),[1]!Table114[[rOS]:[compID]],23,FALSE),"")</f>
        <v>#REF!</v>
      </c>
      <c r="AG43" s="116" t="str">
        <f>IF(AG14&lt;&gt;"",VLOOKUP(LEFT(AG14,12),[1]!Table114[[rOS]:[compID]],23,FALSE),"")</f>
        <v/>
      </c>
      <c r="AH43" s="116" t="str">
        <f>IF(AH14&lt;&gt;"",VLOOKUP(LEFT(AH14,12),[1]!Table114[[rOS]:[compID]],23,FALSE),"")</f>
        <v/>
      </c>
      <c r="AI43" s="116" t="str">
        <f>IF(AI14&lt;&gt;"",VLOOKUP(LEFT(AI14,12),[1]!Table114[[rOS]:[compID]],23,FALSE),"")</f>
        <v/>
      </c>
      <c r="AJ43" s="116" t="str">
        <f>IF(AJ14&lt;&gt;"",VLOOKUP(LEFT(AJ14,12),[1]!Table114[[rOS]:[compID]],23,FALSE),"")</f>
        <v/>
      </c>
      <c r="AK43" s="116" t="str">
        <f>IF(AK14&lt;&gt;"",VLOOKUP(LEFT(AK14,12),[1]!Table114[[rOS]:[compID]],23,FALSE),"")</f>
        <v/>
      </c>
      <c r="AL43" s="116" t="str">
        <f>IF(AL14&lt;&gt;"",VLOOKUP(LEFT(AL14,12),[1]!Table114[[rOS]:[compID]],23,FALSE),"")</f>
        <v/>
      </c>
      <c r="AM43" s="116" t="e">
        <f>IF(AM14&lt;&gt;"",VLOOKUP(LEFT(AM14,12),[1]!Table114[[rOS]:[compID]],23,FALSE),"")</f>
        <v>#REF!</v>
      </c>
      <c r="AN43" s="116" t="str">
        <f>IF(AN14&lt;&gt;"",VLOOKUP(LEFT(AN14,12),[1]!Table114[[rOS]:[compID]],23,FALSE),"")</f>
        <v/>
      </c>
      <c r="AO43" s="116" t="str">
        <f>IF(AO14&lt;&gt;"",VLOOKUP(LEFT(AO14,12),[1]!Table114[[rOS]:[compID]],23,FALSE),"")</f>
        <v/>
      </c>
      <c r="AP43" s="116" t="str">
        <f>IF(AP14&lt;&gt;"",VLOOKUP(LEFT(AP14,12),[1]!Table114[[rOS]:[compID]],23,FALSE),"")</f>
        <v/>
      </c>
      <c r="AQ43" s="116" t="str">
        <f>IF(AQ14&lt;&gt;"",VLOOKUP(LEFT(AQ14,12),[1]!Table114[[rOS]:[compID]],23,FALSE),"")</f>
        <v/>
      </c>
      <c r="AR43" s="116" t="e">
        <f>IF(AR14&lt;&gt;"",VLOOKUP(LEFT(AR14,12),[1]!Table114[[rOS]:[compID]],23,FALSE),"")</f>
        <v>#REF!</v>
      </c>
      <c r="AS43" s="116" t="str">
        <f>IF(AS14&lt;&gt;"",VLOOKUP(LEFT(AS14,12),[1]!Table114[[rOS]:[compID]],23,FALSE),"")</f>
        <v/>
      </c>
      <c r="AT43" s="116" t="str">
        <f>IF(AT14&lt;&gt;"",VLOOKUP(LEFT(AT14,12),[1]!Table114[[rOS]:[compID]],23,FALSE),"")</f>
        <v/>
      </c>
      <c r="AU43" s="116" t="str">
        <f>IF(AU14&lt;&gt;"",VLOOKUP(LEFT(AU14,12),[1]!Table114[[rOS]:[compID]],23,FALSE),"")</f>
        <v/>
      </c>
      <c r="AV43" s="116" t="e">
        <f>IF(AV14&lt;&gt;"",VLOOKUP(LEFT(AV14,12),[1]!Table114[[rOS]:[compID]],23,FALSE),"")</f>
        <v>#REF!</v>
      </c>
      <c r="AW43" s="116" t="str">
        <f>IF(AW14&lt;&gt;"",VLOOKUP(LEFT(AW14,12),[1]!Table114[[rOS]:[compID]],23,FALSE),"")</f>
        <v/>
      </c>
      <c r="AX43" s="116" t="e">
        <f>IF(AX14&lt;&gt;"",VLOOKUP(LEFT(AX14,12),[1]!Table114[[rOS]:[compID]],23,FALSE),"")</f>
        <v>#REF!</v>
      </c>
      <c r="AY43" s="116" t="str">
        <f>IF(AY14&lt;&gt;"",VLOOKUP(LEFT(AY14,12),[1]!Table114[[rOS]:[compID]],23,FALSE),"")</f>
        <v/>
      </c>
      <c r="AZ43" s="116" t="e">
        <f>IF(AZ14&lt;&gt;"",VLOOKUP(LEFT(AZ14,12),[1]!Table114[[rOS]:[compID]],23,FALSE),"")</f>
        <v>#REF!</v>
      </c>
      <c r="BA43" s="116" t="str">
        <f>IF(BA14&lt;&gt;"",VLOOKUP(LEFT(BA14,12),[1]!Table114[[rOS]:[compID]],23,FALSE),"")</f>
        <v/>
      </c>
      <c r="BB43" s="116" t="str">
        <f>IF(BB14&lt;&gt;"",VLOOKUP(LEFT(BB14,12),[1]!Table114[[rOS]:[compID]],23,FALSE),"")</f>
        <v/>
      </c>
      <c r="BC43" s="116" t="e">
        <f>IF(BC14&lt;&gt;"",VLOOKUP(LEFT(BC14,12),[1]!Table114[[rOS]:[compID]],23,FALSE),"")</f>
        <v>#REF!</v>
      </c>
      <c r="BD43" s="116" t="str">
        <f>IF(BD14&lt;&gt;"",VLOOKUP(LEFT(BD14,12),[1]!Table114[[rOS]:[compID]],23,FALSE),"")</f>
        <v/>
      </c>
      <c r="BE43" s="116" t="str">
        <f>IF(BE14&lt;&gt;"",VLOOKUP(LEFT(BE14,12),[1]!Table114[[rOS]:[compID]],23,FALSE),"")</f>
        <v/>
      </c>
      <c r="BF43" s="116" t="str">
        <f>IF(BF14&lt;&gt;"",VLOOKUP(LEFT(BF14,12),[1]!Table114[[rOS]:[compID]],23,FALSE),"")</f>
        <v/>
      </c>
      <c r="BG43" s="116" t="str">
        <f>IF(BG14&lt;&gt;"",VLOOKUP(LEFT(BG14,12),[1]!Table114[[rOS]:[compID]],23,FALSE),"")</f>
        <v/>
      </c>
      <c r="BH43" s="116" t="str">
        <f>IF(BH14&lt;&gt;"",VLOOKUP(LEFT(BH14,12),[1]!Table114[[rOS]:[compID]],23,FALSE),"")</f>
        <v/>
      </c>
      <c r="BI43" s="116" t="str">
        <f>IF(BI14&lt;&gt;"",VLOOKUP(LEFT(BI14,12),[1]!Table114[[rOS]:[compID]],23,FALSE),"")</f>
        <v/>
      </c>
      <c r="BJ43" s="116" t="str">
        <f>IF(BJ14&lt;&gt;"",VLOOKUP(LEFT(BJ14,12),[1]!Table114[[rOS]:[compID]],23,FALSE),"")</f>
        <v/>
      </c>
      <c r="BK43" s="116" t="e">
        <f>IF(BK14&lt;&gt;"",VLOOKUP(LEFT(BK14,12),[1]!Table114[[rOS]:[compID]],23,FALSE),"")</f>
        <v>#REF!</v>
      </c>
      <c r="BL43" s="116" t="str">
        <f>IF(BL14&lt;&gt;"",VLOOKUP(LEFT(BL14,12),[1]!Table114[[rOS]:[compID]],23,FALSE),"")</f>
        <v/>
      </c>
      <c r="BM43" s="116" t="e">
        <f>IF(BM14&lt;&gt;"",VLOOKUP(LEFT(BM14,12),[1]!Table114[[rOS]:[compID]],23,FALSE),"")</f>
        <v>#REF!</v>
      </c>
      <c r="BN43" s="116" t="str">
        <f>IF(BN14&lt;&gt;"",VLOOKUP(LEFT(BN14,12),[1]!Table114[[rOS]:[compID]],23,FALSE),"")</f>
        <v/>
      </c>
      <c r="BO43" s="116" t="str">
        <f>IF(BO14&lt;&gt;"",VLOOKUP(LEFT(BO14,12),[1]!Table114[[rOS]:[compID]],23,FALSE),"")</f>
        <v/>
      </c>
      <c r="BP43" s="116" t="str">
        <f>IF(BP14&lt;&gt;"",VLOOKUP(LEFT(BP14,12),[1]!Table114[[rOS]:[compID]],23,FALSE),"")</f>
        <v/>
      </c>
      <c r="BQ43" s="116" t="e">
        <f>IF(BQ14&lt;&gt;"",VLOOKUP(LEFT(BQ14,12),[1]!Table114[[rOS]:[compID]],23,FALSE),"")</f>
        <v>#REF!</v>
      </c>
      <c r="BR43" s="116" t="e">
        <f>IF(BR14&lt;&gt;"",VLOOKUP(LEFT(BR14,12),[1]!Table114[[rOS]:[compID]],23,FALSE),"")</f>
        <v>#REF!</v>
      </c>
      <c r="BS43" s="116" t="str">
        <f>IF(BS14&lt;&gt;"",VLOOKUP(LEFT(BS14,12),[1]!Table114[[rOS]:[compID]],23,FALSE),"")</f>
        <v/>
      </c>
      <c r="BT43" s="116" t="str">
        <f>IF(BT14&lt;&gt;"",VLOOKUP(LEFT(BT14,12),[1]!Table114[[rOS]:[compID]],23,FALSE),"")</f>
        <v/>
      </c>
      <c r="BU43" s="116" t="str">
        <f>IF(BU14&lt;&gt;"",VLOOKUP(LEFT(BU14,12),[1]!Table114[[rOS]:[compID]],23,FALSE),"")</f>
        <v/>
      </c>
      <c r="BV43" s="116" t="str">
        <f>IF(BV14&lt;&gt;"",VLOOKUP(LEFT(BV14,12),[1]!Table114[[rOS]:[compID]],23,FALSE),"")</f>
        <v/>
      </c>
      <c r="BW43" s="116" t="e">
        <f>IF(BW14&lt;&gt;"",VLOOKUP(LEFT(BW14,12),[1]!Table114[[rOS]:[compID]],23,FALSE),"")</f>
        <v>#REF!</v>
      </c>
      <c r="BX43" s="116" t="str">
        <f>IF(BX14&lt;&gt;"",VLOOKUP(LEFT(BX14,12),[1]!Table114[[rOS]:[compID]],23,FALSE),"")</f>
        <v/>
      </c>
      <c r="BY43" s="116" t="str">
        <f>IF(BY14&lt;&gt;"",VLOOKUP(LEFT(BY14,12),[1]!Table114[[rOS]:[compID]],23,FALSE),"")</f>
        <v/>
      </c>
      <c r="BZ43" s="116" t="str">
        <f>IF(BZ14&lt;&gt;"",VLOOKUP(LEFT(BZ14,12),[1]!Table114[[rOS]:[compID]],23,FALSE),"")</f>
        <v/>
      </c>
      <c r="CA43" s="116" t="str">
        <f>IF(CA14&lt;&gt;"",VLOOKUP(LEFT(CA14,12),[1]!Table114[[rOS]:[compID]],23,FALSE),"")</f>
        <v/>
      </c>
      <c r="CB43" s="116" t="e">
        <f>IF(CB14&lt;&gt;"",VLOOKUP(LEFT(CB14,12),[1]!Table114[[rOS]:[compID]],23,FALSE),"")</f>
        <v>#REF!</v>
      </c>
      <c r="CC43" s="116" t="str">
        <f>IF(CC14&lt;&gt;"",VLOOKUP(LEFT(CC14,12),[1]!Table114[[rOS]:[compID]],23,FALSE),"")</f>
        <v/>
      </c>
      <c r="CD43" s="116" t="str">
        <f>IF(CD14&lt;&gt;"",VLOOKUP(LEFT(CD14,12),[1]!Table114[[rOS]:[compID]],23,FALSE),"")</f>
        <v/>
      </c>
      <c r="CE43" s="116" t="str">
        <f>IF(CE14&lt;&gt;"",VLOOKUP(LEFT(CE14,12),[1]!Table114[[rOS]:[compID]],23,FALSE),"")</f>
        <v/>
      </c>
      <c r="CF43" s="116" t="str">
        <f>IF(CF14&lt;&gt;"",VLOOKUP(LEFT(CF14,12),[1]!Table114[[rOS]:[compID]],23,FALSE),"")</f>
        <v/>
      </c>
      <c r="CG43" s="116" t="e">
        <f>IF(CG14&lt;&gt;"",VLOOKUP(LEFT(CG14,12),[1]!Table114[[rOS]:[compID]],23,FALSE),"")</f>
        <v>#REF!</v>
      </c>
      <c r="CH43" s="116" t="e">
        <f>IF(CH14&lt;&gt;"",VLOOKUP(LEFT(CH14,12),[1]!Table114[[rOS]:[compID]],23,FALSE),"")</f>
        <v>#REF!</v>
      </c>
      <c r="CI43" s="116" t="str">
        <f>IF(CI14&lt;&gt;"",VLOOKUP(LEFT(CI14,12),[1]!Table114[[rOS]:[compID]],23,FALSE),"")</f>
        <v/>
      </c>
      <c r="CJ43" s="116" t="e">
        <f>IF(CJ14&lt;&gt;"",VLOOKUP(LEFT(CJ14,12),[1]!Table114[[rOS]:[compID]],23,FALSE),"")</f>
        <v>#REF!</v>
      </c>
      <c r="CK43" s="116" t="e">
        <f>IF(CK14&lt;&gt;"",VLOOKUP(LEFT(CK14,12),[1]!Table114[[rOS]:[compID]],23,FALSE),"")</f>
        <v>#REF!</v>
      </c>
      <c r="CL43" s="116" t="e">
        <f>IF(CL14&lt;&gt;"",VLOOKUP(LEFT(CL14,12),[1]!Table114[[rOS]:[compID]],23,FALSE),"")</f>
        <v>#REF!</v>
      </c>
      <c r="CM43" s="116" t="str">
        <f>IF(CM14&lt;&gt;"",VLOOKUP(LEFT(CM14,12),[1]!Table114[[rOS]:[compID]],23,FALSE),"")</f>
        <v/>
      </c>
    </row>
    <row r="44" spans="1:91" ht="15" customHeight="1" x14ac:dyDescent="0.3">
      <c r="A44">
        <v>40</v>
      </c>
      <c r="B44" t="s">
        <v>212</v>
      </c>
      <c r="C44" t="s">
        <v>1316</v>
      </c>
      <c r="D44" t="s">
        <v>4199</v>
      </c>
      <c r="E44">
        <v>1136</v>
      </c>
      <c r="F44" t="s">
        <v>1317</v>
      </c>
      <c r="G44" s="112" t="s">
        <v>4199</v>
      </c>
      <c r="I44" s="116" t="e">
        <f>IF(I15&lt;&gt;"",VLOOKUP(LEFT(I15,12),[1]!Table114[[rOS]:[compID]],23,FALSE),"")</f>
        <v>#REF!</v>
      </c>
      <c r="J44" s="116" t="e">
        <f>IF(J15&lt;&gt;"",VLOOKUP(LEFT(J15,12),[1]!Table114[[rOS]:[compID]],23,FALSE),"")</f>
        <v>#REF!</v>
      </c>
      <c r="K44" s="116" t="str">
        <f>IF(K15&lt;&gt;"",VLOOKUP(LEFT(K15,12),[1]!Table114[[rOS]:[compID]],23,FALSE),"")</f>
        <v/>
      </c>
      <c r="L44" s="116" t="str">
        <f>IF(L15&lt;&gt;"",VLOOKUP(LEFT(L15,12),[1]!Table114[[rOS]:[compID]],23,FALSE),"")</f>
        <v/>
      </c>
      <c r="M44" s="116" t="str">
        <f>IF(M15&lt;&gt;"",VLOOKUP(LEFT(M15,12),[1]!Table114[[rOS]:[compID]],23,FALSE),"")</f>
        <v/>
      </c>
      <c r="N44" s="116" t="e">
        <f>IF(N15&lt;&gt;"",VLOOKUP(LEFT(N15,12),[1]!Table114[[rOS]:[compID]],23,FALSE),"")</f>
        <v>#REF!</v>
      </c>
      <c r="O44" s="116" t="e">
        <f>IF(O15&lt;&gt;"",VLOOKUP(LEFT(O15,12),[1]!Table114[[rOS]:[compID]],23,FALSE),"")</f>
        <v>#REF!</v>
      </c>
      <c r="P44" s="116" t="str">
        <f>IF(P15&lt;&gt;"",VLOOKUP(LEFT(P15,12),[1]!Table114[[rOS]:[compID]],23,FALSE),"")</f>
        <v/>
      </c>
      <c r="Q44" s="116" t="str">
        <f>IF(Q15&lt;&gt;"",VLOOKUP(LEFT(Q15,12),[1]!Table114[[rOS]:[compID]],23,FALSE),"")</f>
        <v/>
      </c>
      <c r="R44" s="116" t="str">
        <f>IF(R15&lt;&gt;"",VLOOKUP(LEFT(R15,12),[1]!Table114[[rOS]:[compID]],23,FALSE),"")</f>
        <v/>
      </c>
      <c r="S44" s="116" t="str">
        <f>IF(S15&lt;&gt;"",VLOOKUP(LEFT(S15,12),[1]!Table114[[rOS]:[compID]],23,FALSE),"")</f>
        <v/>
      </c>
      <c r="T44" s="116" t="e">
        <f>IF(T15&lt;&gt;"",VLOOKUP(LEFT(T15,12),[1]!Table114[[rOS]:[compID]],23,FALSE),"")</f>
        <v>#REF!</v>
      </c>
      <c r="U44" s="116" t="str">
        <f>IF(U15&lt;&gt;"",VLOOKUP(LEFT(U15,12),[1]!Table114[[rOS]:[compID]],23,FALSE),"")</f>
        <v/>
      </c>
      <c r="V44" s="116" t="e">
        <f>IF(V15&lt;&gt;"",VLOOKUP(LEFT(V15,12),[1]!Table114[[rOS]:[compID]],23,FALSE),"")</f>
        <v>#REF!</v>
      </c>
      <c r="W44" s="116" t="str">
        <f>IF(W15&lt;&gt;"",VLOOKUP(LEFT(W15,12),[1]!Table114[[rOS]:[compID]],23,FALSE),"")</f>
        <v/>
      </c>
      <c r="X44" s="116" t="str">
        <f>IF(X15&lt;&gt;"",VLOOKUP(LEFT(X15,12),[1]!Table114[[rOS]:[compID]],23,FALSE),"")</f>
        <v/>
      </c>
      <c r="Y44" s="116" t="str">
        <f>IF(Y15&lt;&gt;"",VLOOKUP(LEFT(Y15,12),[1]!Table114[[rOS]:[compID]],23,FALSE),"")</f>
        <v/>
      </c>
      <c r="Z44" s="116" t="str">
        <f>IF(Z15&lt;&gt;"",VLOOKUP(LEFT(Z15,12),[1]!Table114[[rOS]:[compID]],23,FALSE),"")</f>
        <v/>
      </c>
      <c r="AA44" s="116" t="str">
        <f>IF(AA15&lt;&gt;"",VLOOKUP(LEFT(AA15,12),[1]!Table114[[rOS]:[compID]],23,FALSE),"")</f>
        <v/>
      </c>
      <c r="AB44" s="116" t="str">
        <f>IF(AB15&lt;&gt;"",VLOOKUP(LEFT(AB15,12),[1]!Table114[[rOS]:[compID]],23,FALSE),"")</f>
        <v/>
      </c>
      <c r="AC44" s="116" t="str">
        <f>IF(AC15&lt;&gt;"",VLOOKUP(LEFT(AC15,12),[1]!Table114[[rOS]:[compID]],23,FALSE),"")</f>
        <v/>
      </c>
      <c r="AD44" s="116" t="str">
        <f>IF(AD15&lt;&gt;"",VLOOKUP(LEFT(AD15,12),[1]!Table114[[rOS]:[compID]],23,FALSE),"")</f>
        <v/>
      </c>
      <c r="AE44" s="116" t="str">
        <f>IF(AE15&lt;&gt;"",VLOOKUP(LEFT(AE15,12),[1]!Table114[[rOS]:[compID]],23,FALSE),"")</f>
        <v/>
      </c>
      <c r="AF44" s="116" t="str">
        <f>IF(AF15&lt;&gt;"",VLOOKUP(LEFT(AF15,12),[1]!Table114[[rOS]:[compID]],23,FALSE),"")</f>
        <v/>
      </c>
      <c r="AG44" s="116" t="str">
        <f>IF(AG15&lt;&gt;"",VLOOKUP(LEFT(AG15,12),[1]!Table114[[rOS]:[compID]],23,FALSE),"")</f>
        <v/>
      </c>
      <c r="AH44" s="116" t="str">
        <f>IF(AH15&lt;&gt;"",VLOOKUP(LEFT(AH15,12),[1]!Table114[[rOS]:[compID]],23,FALSE),"")</f>
        <v/>
      </c>
      <c r="AI44" s="116" t="str">
        <f>IF(AI15&lt;&gt;"",VLOOKUP(LEFT(AI15,12),[1]!Table114[[rOS]:[compID]],23,FALSE),"")</f>
        <v/>
      </c>
      <c r="AJ44" s="116" t="str">
        <f>IF(AJ15&lt;&gt;"",VLOOKUP(LEFT(AJ15,12),[1]!Table114[[rOS]:[compID]],23,FALSE),"")</f>
        <v/>
      </c>
      <c r="AK44" s="116" t="str">
        <f>IF(AK15&lt;&gt;"",VLOOKUP(LEFT(AK15,12),[1]!Table114[[rOS]:[compID]],23,FALSE),"")</f>
        <v/>
      </c>
      <c r="AL44" s="116" t="str">
        <f>IF(AL15&lt;&gt;"",VLOOKUP(LEFT(AL15,12),[1]!Table114[[rOS]:[compID]],23,FALSE),"")</f>
        <v/>
      </c>
      <c r="AM44" s="116" t="str">
        <f>IF(AM15&lt;&gt;"",VLOOKUP(LEFT(AM15,12),[1]!Table114[[rOS]:[compID]],23,FALSE),"")</f>
        <v/>
      </c>
      <c r="AN44" s="116" t="str">
        <f>IF(AN15&lt;&gt;"",VLOOKUP(LEFT(AN15,12),[1]!Table114[[rOS]:[compID]],23,FALSE),"")</f>
        <v/>
      </c>
      <c r="AO44" s="116" t="str">
        <f>IF(AO15&lt;&gt;"",VLOOKUP(LEFT(AO15,12),[1]!Table114[[rOS]:[compID]],23,FALSE),"")</f>
        <v/>
      </c>
      <c r="AP44" s="116" t="str">
        <f>IF(AP15&lt;&gt;"",VLOOKUP(LEFT(AP15,12),[1]!Table114[[rOS]:[compID]],23,FALSE),"")</f>
        <v/>
      </c>
      <c r="AQ44" s="116" t="str">
        <f>IF(AQ15&lt;&gt;"",VLOOKUP(LEFT(AQ15,12),[1]!Table114[[rOS]:[compID]],23,FALSE),"")</f>
        <v/>
      </c>
      <c r="AR44" s="116" t="e">
        <f>IF(AR15&lt;&gt;"",VLOOKUP(LEFT(AR15,12),[1]!Table114[[rOS]:[compID]],23,FALSE),"")</f>
        <v>#REF!</v>
      </c>
      <c r="AS44" s="116" t="str">
        <f>IF(AS15&lt;&gt;"",VLOOKUP(LEFT(AS15,12),[1]!Table114[[rOS]:[compID]],23,FALSE),"")</f>
        <v/>
      </c>
      <c r="AT44" s="116" t="str">
        <f>IF(AT15&lt;&gt;"",VLOOKUP(LEFT(AT15,12),[1]!Table114[[rOS]:[compID]],23,FALSE),"")</f>
        <v/>
      </c>
      <c r="AU44" s="116" t="str">
        <f>IF(AU15&lt;&gt;"",VLOOKUP(LEFT(AU15,12),[1]!Table114[[rOS]:[compID]],23,FALSE),"")</f>
        <v/>
      </c>
      <c r="AV44" s="116" t="e">
        <f>IF(AV15&lt;&gt;"",VLOOKUP(LEFT(AV15,12),[1]!Table114[[rOS]:[compID]],23,FALSE),"")</f>
        <v>#REF!</v>
      </c>
      <c r="AW44" s="116" t="str">
        <f>IF(AW15&lt;&gt;"",VLOOKUP(LEFT(AW15,12),[1]!Table114[[rOS]:[compID]],23,FALSE),"")</f>
        <v/>
      </c>
      <c r="AX44" s="116" t="e">
        <f>IF(AX15&lt;&gt;"",VLOOKUP(LEFT(AX15,12),[1]!Table114[[rOS]:[compID]],23,FALSE),"")</f>
        <v>#REF!</v>
      </c>
      <c r="AY44" s="116" t="str">
        <f>IF(AY15&lt;&gt;"",VLOOKUP(LEFT(AY15,12),[1]!Table114[[rOS]:[compID]],23,FALSE),"")</f>
        <v/>
      </c>
      <c r="AZ44" s="116" t="e">
        <f>IF(AZ15&lt;&gt;"",VLOOKUP(LEFT(AZ15,12),[1]!Table114[[rOS]:[compID]],23,FALSE),"")</f>
        <v>#REF!</v>
      </c>
      <c r="BA44" s="116" t="str">
        <f>IF(BA15&lt;&gt;"",VLOOKUP(LEFT(BA15,12),[1]!Table114[[rOS]:[compID]],23,FALSE),"")</f>
        <v/>
      </c>
      <c r="BB44" s="116" t="str">
        <f>IF(BB15&lt;&gt;"",VLOOKUP(LEFT(BB15,12),[1]!Table114[[rOS]:[compID]],23,FALSE),"")</f>
        <v/>
      </c>
      <c r="BC44" s="116" t="e">
        <f>IF(BC15&lt;&gt;"",VLOOKUP(LEFT(BC15,12),[1]!Table114[[rOS]:[compID]],23,FALSE),"")</f>
        <v>#REF!</v>
      </c>
      <c r="BD44" s="116" t="str">
        <f>IF(BD15&lt;&gt;"",VLOOKUP(LEFT(BD15,12),[1]!Table114[[rOS]:[compID]],23,FALSE),"")</f>
        <v/>
      </c>
      <c r="BE44" s="116" t="str">
        <f>IF(BE15&lt;&gt;"",VLOOKUP(LEFT(BE15,12),[1]!Table114[[rOS]:[compID]],23,FALSE),"")</f>
        <v/>
      </c>
      <c r="BF44" s="116" t="str">
        <f>IF(BF15&lt;&gt;"",VLOOKUP(LEFT(BF15,12),[1]!Table114[[rOS]:[compID]],23,FALSE),"")</f>
        <v/>
      </c>
      <c r="BG44" s="116" t="str">
        <f>IF(BG15&lt;&gt;"",VLOOKUP(LEFT(BG15,12),[1]!Table114[[rOS]:[compID]],23,FALSE),"")</f>
        <v/>
      </c>
      <c r="BH44" s="116" t="str">
        <f>IF(BH15&lt;&gt;"",VLOOKUP(LEFT(BH15,12),[1]!Table114[[rOS]:[compID]],23,FALSE),"")</f>
        <v/>
      </c>
      <c r="BI44" s="116" t="str">
        <f>IF(BI15&lt;&gt;"",VLOOKUP(LEFT(BI15,12),[1]!Table114[[rOS]:[compID]],23,FALSE),"")</f>
        <v/>
      </c>
      <c r="BJ44" s="116" t="str">
        <f>IF(BJ15&lt;&gt;"",VLOOKUP(LEFT(BJ15,12),[1]!Table114[[rOS]:[compID]],23,FALSE),"")</f>
        <v/>
      </c>
      <c r="BK44" s="116" t="e">
        <f>IF(BK15&lt;&gt;"",VLOOKUP(LEFT(BK15,12),[1]!Table114[[rOS]:[compID]],23,FALSE),"")</f>
        <v>#REF!</v>
      </c>
      <c r="BL44" s="116" t="str">
        <f>IF(BL15&lt;&gt;"",VLOOKUP(LEFT(BL15,12),[1]!Table114[[rOS]:[compID]],23,FALSE),"")</f>
        <v/>
      </c>
      <c r="BM44" s="116" t="e">
        <f>IF(BM15&lt;&gt;"",VLOOKUP(LEFT(BM15,12),[1]!Table114[[rOS]:[compID]],23,FALSE),"")</f>
        <v>#REF!</v>
      </c>
      <c r="BN44" s="116" t="str">
        <f>IF(BN15&lt;&gt;"",VLOOKUP(LEFT(BN15,12),[1]!Table114[[rOS]:[compID]],23,FALSE),"")</f>
        <v/>
      </c>
      <c r="BO44" s="116" t="str">
        <f>IF(BO15&lt;&gt;"",VLOOKUP(LEFT(BO15,12),[1]!Table114[[rOS]:[compID]],23,FALSE),"")</f>
        <v/>
      </c>
      <c r="BP44" s="116" t="str">
        <f>IF(BP15&lt;&gt;"",VLOOKUP(LEFT(BP15,12),[1]!Table114[[rOS]:[compID]],23,FALSE),"")</f>
        <v/>
      </c>
      <c r="BQ44" s="116" t="e">
        <f>IF(BQ15&lt;&gt;"",VLOOKUP(LEFT(BQ15,12),[1]!Table114[[rOS]:[compID]],23,FALSE),"")</f>
        <v>#REF!</v>
      </c>
      <c r="BR44" s="116" t="e">
        <f>IF(BR15&lt;&gt;"",VLOOKUP(LEFT(BR15,12),[1]!Table114[[rOS]:[compID]],23,FALSE),"")</f>
        <v>#REF!</v>
      </c>
      <c r="BS44" s="116" t="str">
        <f>IF(BS15&lt;&gt;"",VLOOKUP(LEFT(BS15,12),[1]!Table114[[rOS]:[compID]],23,FALSE),"")</f>
        <v/>
      </c>
      <c r="BT44" s="116" t="str">
        <f>IF(BT15&lt;&gt;"",VLOOKUP(LEFT(BT15,12),[1]!Table114[[rOS]:[compID]],23,FALSE),"")</f>
        <v/>
      </c>
      <c r="BU44" s="116" t="str">
        <f>IF(BU15&lt;&gt;"",VLOOKUP(LEFT(BU15,12),[1]!Table114[[rOS]:[compID]],23,FALSE),"")</f>
        <v/>
      </c>
      <c r="BV44" s="116" t="str">
        <f>IF(BV15&lt;&gt;"",VLOOKUP(LEFT(BV15,12),[1]!Table114[[rOS]:[compID]],23,FALSE),"")</f>
        <v/>
      </c>
      <c r="BW44" s="116" t="e">
        <f>IF(BW15&lt;&gt;"",VLOOKUP(LEFT(BW15,12),[1]!Table114[[rOS]:[compID]],23,FALSE),"")</f>
        <v>#REF!</v>
      </c>
      <c r="BX44" s="116" t="str">
        <f>IF(BX15&lt;&gt;"",VLOOKUP(LEFT(BX15,12),[1]!Table114[[rOS]:[compID]],23,FALSE),"")</f>
        <v/>
      </c>
      <c r="BY44" s="116" t="str">
        <f>IF(BY15&lt;&gt;"",VLOOKUP(LEFT(BY15,12),[1]!Table114[[rOS]:[compID]],23,FALSE),"")</f>
        <v/>
      </c>
      <c r="BZ44" s="116" t="str">
        <f>IF(BZ15&lt;&gt;"",VLOOKUP(LEFT(BZ15,12),[1]!Table114[[rOS]:[compID]],23,FALSE),"")</f>
        <v/>
      </c>
      <c r="CA44" s="116" t="str">
        <f>IF(CA15&lt;&gt;"",VLOOKUP(LEFT(CA15,12),[1]!Table114[[rOS]:[compID]],23,FALSE),"")</f>
        <v/>
      </c>
      <c r="CB44" s="116" t="e">
        <f>IF(CB15&lt;&gt;"",VLOOKUP(LEFT(CB15,12),[1]!Table114[[rOS]:[compID]],23,FALSE),"")</f>
        <v>#REF!</v>
      </c>
      <c r="CC44" s="116" t="str">
        <f>IF(CC15&lt;&gt;"",VLOOKUP(LEFT(CC15,12),[1]!Table114[[rOS]:[compID]],23,FALSE),"")</f>
        <v/>
      </c>
      <c r="CD44" s="116" t="str">
        <f>IF(CD15&lt;&gt;"",VLOOKUP(LEFT(CD15,12),[1]!Table114[[rOS]:[compID]],23,FALSE),"")</f>
        <v/>
      </c>
      <c r="CE44" s="116" t="str">
        <f>IF(CE15&lt;&gt;"",VLOOKUP(LEFT(CE15,12),[1]!Table114[[rOS]:[compID]],23,FALSE),"")</f>
        <v/>
      </c>
      <c r="CF44" s="116" t="str">
        <f>IF(CF15&lt;&gt;"",VLOOKUP(LEFT(CF15,12),[1]!Table114[[rOS]:[compID]],23,FALSE),"")</f>
        <v/>
      </c>
      <c r="CG44" s="116" t="e">
        <f>IF(CG15&lt;&gt;"",VLOOKUP(LEFT(CG15,12),[1]!Table114[[rOS]:[compID]],23,FALSE),"")</f>
        <v>#REF!</v>
      </c>
      <c r="CH44" s="116" t="e">
        <f>IF(CH15&lt;&gt;"",VLOOKUP(LEFT(CH15,12),[1]!Table114[[rOS]:[compID]],23,FALSE),"")</f>
        <v>#REF!</v>
      </c>
      <c r="CI44" s="116" t="str">
        <f>IF(CI15&lt;&gt;"",VLOOKUP(LEFT(CI15,12),[1]!Table114[[rOS]:[compID]],23,FALSE),"")</f>
        <v/>
      </c>
      <c r="CJ44" s="116" t="e">
        <f>IF(CJ15&lt;&gt;"",VLOOKUP(LEFT(CJ15,12),[1]!Table114[[rOS]:[compID]],23,FALSE),"")</f>
        <v>#REF!</v>
      </c>
      <c r="CK44" s="116" t="e">
        <f>IF(CK15&lt;&gt;"",VLOOKUP(LEFT(CK15,12),[1]!Table114[[rOS]:[compID]],23,FALSE),"")</f>
        <v>#REF!</v>
      </c>
      <c r="CL44" s="116" t="e">
        <f>IF(CL15&lt;&gt;"",VLOOKUP(LEFT(CL15,12),[1]!Table114[[rOS]:[compID]],23,FALSE),"")</f>
        <v>#REF!</v>
      </c>
      <c r="CM44" s="116" t="str">
        <f>IF(CM15&lt;&gt;"",VLOOKUP(LEFT(CM15,12),[1]!Table114[[rOS]:[compID]],23,FALSE),"")</f>
        <v/>
      </c>
    </row>
    <row r="45" spans="1:91" ht="15" customHeight="1" x14ac:dyDescent="0.3">
      <c r="A45">
        <v>41</v>
      </c>
      <c r="B45" t="s">
        <v>214</v>
      </c>
      <c r="D45" t="s">
        <v>4200</v>
      </c>
      <c r="E45">
        <v>1118</v>
      </c>
      <c r="F45" t="s">
        <v>1028</v>
      </c>
      <c r="G45" s="112" t="s">
        <v>4200</v>
      </c>
      <c r="I45" s="116" t="e">
        <f>IF(I16&lt;&gt;"",VLOOKUP(LEFT(I16,12),[1]!Table114[[rOS]:[compID]],23,FALSE),"")</f>
        <v>#REF!</v>
      </c>
      <c r="J45" s="116" t="e">
        <f>IF(J16&lt;&gt;"",VLOOKUP(LEFT(J16,12),[1]!Table114[[rOS]:[compID]],23,FALSE),"")</f>
        <v>#REF!</v>
      </c>
      <c r="K45" s="116" t="str">
        <f>IF(K16&lt;&gt;"",VLOOKUP(LEFT(K16,12),[1]!Table114[[rOS]:[compID]],23,FALSE),"")</f>
        <v/>
      </c>
      <c r="L45" s="116" t="str">
        <f>IF(L16&lt;&gt;"",VLOOKUP(LEFT(L16,12),[1]!Table114[[rOS]:[compID]],23,FALSE),"")</f>
        <v/>
      </c>
      <c r="M45" s="116" t="str">
        <f>IF(M16&lt;&gt;"",VLOOKUP(LEFT(M16,12),[1]!Table114[[rOS]:[compID]],23,FALSE),"")</f>
        <v/>
      </c>
      <c r="N45" s="116" t="e">
        <f>IF(N16&lt;&gt;"",VLOOKUP(LEFT(N16,12),[1]!Table114[[rOS]:[compID]],23,FALSE),"")</f>
        <v>#REF!</v>
      </c>
      <c r="O45" s="116" t="e">
        <f>IF(O16&lt;&gt;"",VLOOKUP(LEFT(O16,12),[1]!Table114[[rOS]:[compID]],23,FALSE),"")</f>
        <v>#REF!</v>
      </c>
      <c r="P45" s="116" t="str">
        <f>IF(P16&lt;&gt;"",VLOOKUP(LEFT(P16,12),[1]!Table114[[rOS]:[compID]],23,FALSE),"")</f>
        <v/>
      </c>
      <c r="Q45" s="116" t="str">
        <f>IF(Q16&lt;&gt;"",VLOOKUP(LEFT(Q16,12),[1]!Table114[[rOS]:[compID]],23,FALSE),"")</f>
        <v/>
      </c>
      <c r="R45" s="116" t="str">
        <f>IF(R16&lt;&gt;"",VLOOKUP(LEFT(R16,12),[1]!Table114[[rOS]:[compID]],23,FALSE),"")</f>
        <v/>
      </c>
      <c r="S45" s="116" t="str">
        <f>IF(S16&lt;&gt;"",VLOOKUP(LEFT(S16,12),[1]!Table114[[rOS]:[compID]],23,FALSE),"")</f>
        <v/>
      </c>
      <c r="T45" s="116" t="e">
        <f>IF(T16&lt;&gt;"",VLOOKUP(LEFT(T16,12),[1]!Table114[[rOS]:[compID]],23,FALSE),"")</f>
        <v>#REF!</v>
      </c>
      <c r="U45" s="116" t="str">
        <f>IF(U16&lt;&gt;"",VLOOKUP(LEFT(U16,12),[1]!Table114[[rOS]:[compID]],23,FALSE),"")</f>
        <v/>
      </c>
      <c r="V45" s="116" t="e">
        <f>IF(V16&lt;&gt;"",VLOOKUP(LEFT(V16,12),[1]!Table114[[rOS]:[compID]],23,FALSE),"")</f>
        <v>#REF!</v>
      </c>
      <c r="W45" s="116" t="str">
        <f>IF(W16&lt;&gt;"",VLOOKUP(LEFT(W16,12),[1]!Table114[[rOS]:[compID]],23,FALSE),"")</f>
        <v/>
      </c>
      <c r="X45" s="116" t="str">
        <f>IF(X16&lt;&gt;"",VLOOKUP(LEFT(X16,12),[1]!Table114[[rOS]:[compID]],23,FALSE),"")</f>
        <v/>
      </c>
      <c r="Y45" s="116" t="str">
        <f>IF(Y16&lt;&gt;"",VLOOKUP(LEFT(Y16,12),[1]!Table114[[rOS]:[compID]],23,FALSE),"")</f>
        <v/>
      </c>
      <c r="Z45" s="116" t="str">
        <f>IF(Z16&lt;&gt;"",VLOOKUP(LEFT(Z16,12),[1]!Table114[[rOS]:[compID]],23,FALSE),"")</f>
        <v/>
      </c>
      <c r="AA45" s="116" t="str">
        <f>IF(AA16&lt;&gt;"",VLOOKUP(LEFT(AA16,12),[1]!Table114[[rOS]:[compID]],23,FALSE),"")</f>
        <v/>
      </c>
      <c r="AB45" s="116" t="str">
        <f>IF(AB16&lt;&gt;"",VLOOKUP(LEFT(AB16,12),[1]!Table114[[rOS]:[compID]],23,FALSE),"")</f>
        <v/>
      </c>
      <c r="AC45" s="116" t="str">
        <f>IF(AC16&lt;&gt;"",VLOOKUP(LEFT(AC16,12),[1]!Table114[[rOS]:[compID]],23,FALSE),"")</f>
        <v/>
      </c>
      <c r="AD45" s="116" t="str">
        <f>IF(AD16&lt;&gt;"",VLOOKUP(LEFT(AD16,12),[1]!Table114[[rOS]:[compID]],23,FALSE),"")</f>
        <v/>
      </c>
      <c r="AE45" s="116" t="str">
        <f>IF(AE16&lt;&gt;"",VLOOKUP(LEFT(AE16,12),[1]!Table114[[rOS]:[compID]],23,FALSE),"")</f>
        <v/>
      </c>
      <c r="AF45" s="116" t="str">
        <f>IF(AF16&lt;&gt;"",VLOOKUP(LEFT(AF16,12),[1]!Table114[[rOS]:[compID]],23,FALSE),"")</f>
        <v/>
      </c>
      <c r="AG45" s="116" t="str">
        <f>IF(AG16&lt;&gt;"",VLOOKUP(LEFT(AG16,12),[1]!Table114[[rOS]:[compID]],23,FALSE),"")</f>
        <v/>
      </c>
      <c r="AH45" s="116" t="str">
        <f>IF(AH16&lt;&gt;"",VLOOKUP(LEFT(AH16,12),[1]!Table114[[rOS]:[compID]],23,FALSE),"")</f>
        <v/>
      </c>
      <c r="AI45" s="116" t="str">
        <f>IF(AI16&lt;&gt;"",VLOOKUP(LEFT(AI16,12),[1]!Table114[[rOS]:[compID]],23,FALSE),"")</f>
        <v/>
      </c>
      <c r="AJ45" s="116" t="str">
        <f>IF(AJ16&lt;&gt;"",VLOOKUP(LEFT(AJ16,12),[1]!Table114[[rOS]:[compID]],23,FALSE),"")</f>
        <v/>
      </c>
      <c r="AK45" s="116" t="str">
        <f>IF(AK16&lt;&gt;"",VLOOKUP(LEFT(AK16,12),[1]!Table114[[rOS]:[compID]],23,FALSE),"")</f>
        <v/>
      </c>
      <c r="AL45" s="116" t="str">
        <f>IF(AL16&lt;&gt;"",VLOOKUP(LEFT(AL16,12),[1]!Table114[[rOS]:[compID]],23,FALSE),"")</f>
        <v/>
      </c>
      <c r="AM45" s="116" t="str">
        <f>IF(AM16&lt;&gt;"",VLOOKUP(LEFT(AM16,12),[1]!Table114[[rOS]:[compID]],23,FALSE),"")</f>
        <v/>
      </c>
      <c r="AN45" s="116" t="str">
        <f>IF(AN16&lt;&gt;"",VLOOKUP(LEFT(AN16,12),[1]!Table114[[rOS]:[compID]],23,FALSE),"")</f>
        <v/>
      </c>
      <c r="AO45" s="116" t="str">
        <f>IF(AO16&lt;&gt;"",VLOOKUP(LEFT(AO16,12),[1]!Table114[[rOS]:[compID]],23,FALSE),"")</f>
        <v/>
      </c>
      <c r="AP45" s="116" t="str">
        <f>IF(AP16&lt;&gt;"",VLOOKUP(LEFT(AP16,12),[1]!Table114[[rOS]:[compID]],23,FALSE),"")</f>
        <v/>
      </c>
      <c r="AQ45" s="116" t="str">
        <f>IF(AQ16&lt;&gt;"",VLOOKUP(LEFT(AQ16,12),[1]!Table114[[rOS]:[compID]],23,FALSE),"")</f>
        <v/>
      </c>
      <c r="AR45" s="116" t="e">
        <f>IF(AR16&lt;&gt;"",VLOOKUP(LEFT(AR16,12),[1]!Table114[[rOS]:[compID]],23,FALSE),"")</f>
        <v>#REF!</v>
      </c>
      <c r="AS45" s="116" t="str">
        <f>IF(AS16&lt;&gt;"",VLOOKUP(LEFT(AS16,12),[1]!Table114[[rOS]:[compID]],23,FALSE),"")</f>
        <v/>
      </c>
      <c r="AT45" s="116" t="str">
        <f>IF(AT16&lt;&gt;"",VLOOKUP(LEFT(AT16,12),[1]!Table114[[rOS]:[compID]],23,FALSE),"")</f>
        <v/>
      </c>
      <c r="AU45" s="116" t="str">
        <f>IF(AU16&lt;&gt;"",VLOOKUP(LEFT(AU16,12),[1]!Table114[[rOS]:[compID]],23,FALSE),"")</f>
        <v/>
      </c>
      <c r="AV45" s="116" t="e">
        <f>IF(AV16&lt;&gt;"",VLOOKUP(LEFT(AV16,12),[1]!Table114[[rOS]:[compID]],23,FALSE),"")</f>
        <v>#REF!</v>
      </c>
      <c r="AW45" s="116" t="str">
        <f>IF(AW16&lt;&gt;"",VLOOKUP(LEFT(AW16,12),[1]!Table114[[rOS]:[compID]],23,FALSE),"")</f>
        <v/>
      </c>
      <c r="AX45" s="116" t="e">
        <f>IF(AX16&lt;&gt;"",VLOOKUP(LEFT(AX16,12),[1]!Table114[[rOS]:[compID]],23,FALSE),"")</f>
        <v>#REF!</v>
      </c>
      <c r="AY45" s="116" t="str">
        <f>IF(AY16&lt;&gt;"",VLOOKUP(LEFT(AY16,12),[1]!Table114[[rOS]:[compID]],23,FALSE),"")</f>
        <v/>
      </c>
      <c r="AZ45" s="116" t="e">
        <f>IF(AZ16&lt;&gt;"",VLOOKUP(LEFT(AZ16,12),[1]!Table114[[rOS]:[compID]],23,FALSE),"")</f>
        <v>#REF!</v>
      </c>
      <c r="BA45" s="116" t="str">
        <f>IF(BA16&lt;&gt;"",VLOOKUP(LEFT(BA16,12),[1]!Table114[[rOS]:[compID]],23,FALSE),"")</f>
        <v/>
      </c>
      <c r="BB45" s="116" t="str">
        <f>IF(BB16&lt;&gt;"",VLOOKUP(LEFT(BB16,12),[1]!Table114[[rOS]:[compID]],23,FALSE),"")</f>
        <v/>
      </c>
      <c r="BC45" s="116" t="e">
        <f>IF(BC16&lt;&gt;"",VLOOKUP(LEFT(BC16,12),[1]!Table114[[rOS]:[compID]],23,FALSE),"")</f>
        <v>#REF!</v>
      </c>
      <c r="BD45" s="116" t="str">
        <f>IF(BD16&lt;&gt;"",VLOOKUP(LEFT(BD16,12),[1]!Table114[[rOS]:[compID]],23,FALSE),"")</f>
        <v/>
      </c>
      <c r="BE45" s="116" t="str">
        <f>IF(BE16&lt;&gt;"",VLOOKUP(LEFT(BE16,12),[1]!Table114[[rOS]:[compID]],23,FALSE),"")</f>
        <v/>
      </c>
      <c r="BF45" s="116" t="str">
        <f>IF(BF16&lt;&gt;"",VLOOKUP(LEFT(BF16,12),[1]!Table114[[rOS]:[compID]],23,FALSE),"")</f>
        <v/>
      </c>
      <c r="BG45" s="116" t="str">
        <f>IF(BG16&lt;&gt;"",VLOOKUP(LEFT(BG16,12),[1]!Table114[[rOS]:[compID]],23,FALSE),"")</f>
        <v/>
      </c>
      <c r="BH45" s="116" t="str">
        <f>IF(BH16&lt;&gt;"",VLOOKUP(LEFT(BH16,12),[1]!Table114[[rOS]:[compID]],23,FALSE),"")</f>
        <v/>
      </c>
      <c r="BI45" s="116" t="str">
        <f>IF(BI16&lt;&gt;"",VLOOKUP(LEFT(BI16,12),[1]!Table114[[rOS]:[compID]],23,FALSE),"")</f>
        <v/>
      </c>
      <c r="BJ45" s="116" t="str">
        <f>IF(BJ16&lt;&gt;"",VLOOKUP(LEFT(BJ16,12),[1]!Table114[[rOS]:[compID]],23,FALSE),"")</f>
        <v/>
      </c>
      <c r="BK45" s="116" t="e">
        <f>IF(BK16&lt;&gt;"",VLOOKUP(LEFT(BK16,12),[1]!Table114[[rOS]:[compID]],23,FALSE),"")</f>
        <v>#REF!</v>
      </c>
      <c r="BL45" s="116" t="str">
        <f>IF(BL16&lt;&gt;"",VLOOKUP(LEFT(BL16,12),[1]!Table114[[rOS]:[compID]],23,FALSE),"")</f>
        <v/>
      </c>
      <c r="BM45" s="116" t="e">
        <f>IF(BM16&lt;&gt;"",VLOOKUP(LEFT(BM16,12),[1]!Table114[[rOS]:[compID]],23,FALSE),"")</f>
        <v>#REF!</v>
      </c>
      <c r="BN45" s="116" t="str">
        <f>IF(BN16&lt;&gt;"",VLOOKUP(LEFT(BN16,12),[1]!Table114[[rOS]:[compID]],23,FALSE),"")</f>
        <v/>
      </c>
      <c r="BO45" s="116" t="str">
        <f>IF(BO16&lt;&gt;"",VLOOKUP(LEFT(BO16,12),[1]!Table114[[rOS]:[compID]],23,FALSE),"")</f>
        <v/>
      </c>
      <c r="BP45" s="116" t="str">
        <f>IF(BP16&lt;&gt;"",VLOOKUP(LEFT(BP16,12),[1]!Table114[[rOS]:[compID]],23,FALSE),"")</f>
        <v/>
      </c>
      <c r="BQ45" s="116" t="e">
        <f>IF(BQ16&lt;&gt;"",VLOOKUP(LEFT(BQ16,12),[1]!Table114[[rOS]:[compID]],23,FALSE),"")</f>
        <v>#REF!</v>
      </c>
      <c r="BR45" s="116" t="e">
        <f>IF(BR16&lt;&gt;"",VLOOKUP(LEFT(BR16,12),[1]!Table114[[rOS]:[compID]],23,FALSE),"")</f>
        <v>#REF!</v>
      </c>
      <c r="BS45" s="116" t="str">
        <f>IF(BS16&lt;&gt;"",VLOOKUP(LEFT(BS16,12),[1]!Table114[[rOS]:[compID]],23,FALSE),"")</f>
        <v/>
      </c>
      <c r="BT45" s="116" t="str">
        <f>IF(BT16&lt;&gt;"",VLOOKUP(LEFT(BT16,12),[1]!Table114[[rOS]:[compID]],23,FALSE),"")</f>
        <v/>
      </c>
      <c r="BU45" s="116" t="str">
        <f>IF(BU16&lt;&gt;"",VLOOKUP(LEFT(BU16,12),[1]!Table114[[rOS]:[compID]],23,FALSE),"")</f>
        <v/>
      </c>
      <c r="BV45" s="116" t="str">
        <f>IF(BV16&lt;&gt;"",VLOOKUP(LEFT(BV16,12),[1]!Table114[[rOS]:[compID]],23,FALSE),"")</f>
        <v/>
      </c>
      <c r="BW45" s="116" t="str">
        <f>IF(BW16&lt;&gt;"",VLOOKUP(LEFT(BW16,12),[1]!Table114[[rOS]:[compID]],23,FALSE),"")</f>
        <v/>
      </c>
      <c r="BX45" s="116" t="str">
        <f>IF(BX16&lt;&gt;"",VLOOKUP(LEFT(BX16,12),[1]!Table114[[rOS]:[compID]],23,FALSE),"")</f>
        <v/>
      </c>
      <c r="BY45" s="116" t="str">
        <f>IF(BY16&lt;&gt;"",VLOOKUP(LEFT(BY16,12),[1]!Table114[[rOS]:[compID]],23,FALSE),"")</f>
        <v/>
      </c>
      <c r="BZ45" s="116" t="str">
        <f>IF(BZ16&lt;&gt;"",VLOOKUP(LEFT(BZ16,12),[1]!Table114[[rOS]:[compID]],23,FALSE),"")</f>
        <v/>
      </c>
      <c r="CA45" s="116" t="str">
        <f>IF(CA16&lt;&gt;"",VLOOKUP(LEFT(CA16,12),[1]!Table114[[rOS]:[compID]],23,FALSE),"")</f>
        <v/>
      </c>
      <c r="CB45" s="116" t="e">
        <f>IF(CB16&lt;&gt;"",VLOOKUP(LEFT(CB16,12),[1]!Table114[[rOS]:[compID]],23,FALSE),"")</f>
        <v>#REF!</v>
      </c>
      <c r="CC45" s="116" t="str">
        <f>IF(CC16&lt;&gt;"",VLOOKUP(LEFT(CC16,12),[1]!Table114[[rOS]:[compID]],23,FALSE),"")</f>
        <v/>
      </c>
      <c r="CD45" s="116" t="str">
        <f>IF(CD16&lt;&gt;"",VLOOKUP(LEFT(CD16,12),[1]!Table114[[rOS]:[compID]],23,FALSE),"")</f>
        <v/>
      </c>
      <c r="CE45" s="116" t="str">
        <f>IF(CE16&lt;&gt;"",VLOOKUP(LEFT(CE16,12),[1]!Table114[[rOS]:[compID]],23,FALSE),"")</f>
        <v/>
      </c>
      <c r="CF45" s="116" t="str">
        <f>IF(CF16&lt;&gt;"",VLOOKUP(LEFT(CF16,12),[1]!Table114[[rOS]:[compID]],23,FALSE),"")</f>
        <v/>
      </c>
      <c r="CG45" s="116" t="e">
        <f>IF(CG16&lt;&gt;"",VLOOKUP(LEFT(CG16,12),[1]!Table114[[rOS]:[compID]],23,FALSE),"")</f>
        <v>#REF!</v>
      </c>
      <c r="CH45" s="116" t="e">
        <f>IF(CH16&lt;&gt;"",VLOOKUP(LEFT(CH16,12),[1]!Table114[[rOS]:[compID]],23,FALSE),"")</f>
        <v>#REF!</v>
      </c>
      <c r="CI45" s="116" t="str">
        <f>IF(CI16&lt;&gt;"",VLOOKUP(LEFT(CI16,12),[1]!Table114[[rOS]:[compID]],23,FALSE),"")</f>
        <v/>
      </c>
      <c r="CJ45" s="116" t="e">
        <f>IF(CJ16&lt;&gt;"",VLOOKUP(LEFT(CJ16,12),[1]!Table114[[rOS]:[compID]],23,FALSE),"")</f>
        <v>#REF!</v>
      </c>
      <c r="CK45" s="116" t="e">
        <f>IF(CK16&lt;&gt;"",VLOOKUP(LEFT(CK16,12),[1]!Table114[[rOS]:[compID]],23,FALSE),"")</f>
        <v>#REF!</v>
      </c>
      <c r="CL45" s="116" t="e">
        <f>IF(CL16&lt;&gt;"",VLOOKUP(LEFT(CL16,12),[1]!Table114[[rOS]:[compID]],23,FALSE),"")</f>
        <v>#REF!</v>
      </c>
      <c r="CM45" s="116" t="str">
        <f>IF(CM16&lt;&gt;"",VLOOKUP(LEFT(CM16,12),[1]!Table114[[rOS]:[compID]],23,FALSE),"")</f>
        <v/>
      </c>
    </row>
    <row r="46" spans="1:91" ht="15" customHeight="1" x14ac:dyDescent="0.3">
      <c r="A46">
        <v>42</v>
      </c>
      <c r="B46" t="s">
        <v>215</v>
      </c>
      <c r="C46" t="s">
        <v>819</v>
      </c>
      <c r="D46" t="s">
        <v>4201</v>
      </c>
      <c r="E46">
        <v>1134</v>
      </c>
      <c r="F46" t="s">
        <v>820</v>
      </c>
      <c r="G46" s="112" t="s">
        <v>4201</v>
      </c>
      <c r="I46" s="116" t="str">
        <f>IF(I17&lt;&gt;"",VLOOKUP(LEFT(I17,12),[1]!Table114[[rOS]:[compID]],23,FALSE),"")</f>
        <v/>
      </c>
      <c r="J46" s="116" t="str">
        <f>IF(J17&lt;&gt;"",VLOOKUP(LEFT(J17,12),[1]!Table114[[rOS]:[compID]],23,FALSE),"")</f>
        <v/>
      </c>
      <c r="K46" s="116" t="str">
        <f>IF(K17&lt;&gt;"",VLOOKUP(LEFT(K17,12),[1]!Table114[[rOS]:[compID]],23,FALSE),"")</f>
        <v/>
      </c>
      <c r="L46" s="116" t="str">
        <f>IF(L17&lt;&gt;"",VLOOKUP(LEFT(L17,12),[1]!Table114[[rOS]:[compID]],23,FALSE),"")</f>
        <v/>
      </c>
      <c r="M46" s="116" t="str">
        <f>IF(M17&lt;&gt;"",VLOOKUP(LEFT(M17,12),[1]!Table114[[rOS]:[compID]],23,FALSE),"")</f>
        <v/>
      </c>
      <c r="N46" s="116" t="e">
        <f>IF(N17&lt;&gt;"",VLOOKUP(LEFT(N17,12),[1]!Table114[[rOS]:[compID]],23,FALSE),"")</f>
        <v>#REF!</v>
      </c>
      <c r="O46" s="116" t="e">
        <f>IF(O17&lt;&gt;"",VLOOKUP(LEFT(O17,12),[1]!Table114[[rOS]:[compID]],23,FALSE),"")</f>
        <v>#REF!</v>
      </c>
      <c r="P46" s="116" t="str">
        <f>IF(P17&lt;&gt;"",VLOOKUP(LEFT(P17,12),[1]!Table114[[rOS]:[compID]],23,FALSE),"")</f>
        <v/>
      </c>
      <c r="Q46" s="116" t="str">
        <f>IF(Q17&lt;&gt;"",VLOOKUP(LEFT(Q17,12),[1]!Table114[[rOS]:[compID]],23,FALSE),"")</f>
        <v/>
      </c>
      <c r="R46" s="116" t="str">
        <f>IF(R17&lt;&gt;"",VLOOKUP(LEFT(R17,12),[1]!Table114[[rOS]:[compID]],23,FALSE),"")</f>
        <v/>
      </c>
      <c r="S46" s="116" t="str">
        <f>IF(S17&lt;&gt;"",VLOOKUP(LEFT(S17,12),[1]!Table114[[rOS]:[compID]],23,FALSE),"")</f>
        <v/>
      </c>
      <c r="T46" s="116" t="e">
        <f>IF(T17&lt;&gt;"",VLOOKUP(LEFT(T17,12),[1]!Table114[[rOS]:[compID]],23,FALSE),"")</f>
        <v>#REF!</v>
      </c>
      <c r="U46" s="116" t="str">
        <f>IF(U17&lt;&gt;"",VLOOKUP(LEFT(U17,12),[1]!Table114[[rOS]:[compID]],23,FALSE),"")</f>
        <v/>
      </c>
      <c r="V46" s="116" t="e">
        <f>IF(V17&lt;&gt;"",VLOOKUP(LEFT(V17,12),[1]!Table114[[rOS]:[compID]],23,FALSE),"")</f>
        <v>#REF!</v>
      </c>
      <c r="W46" s="116" t="str">
        <f>IF(W17&lt;&gt;"",VLOOKUP(LEFT(W17,12),[1]!Table114[[rOS]:[compID]],23,FALSE),"")</f>
        <v/>
      </c>
      <c r="X46" s="116" t="str">
        <f>IF(X17&lt;&gt;"",VLOOKUP(LEFT(X17,12),[1]!Table114[[rOS]:[compID]],23,FALSE),"")</f>
        <v/>
      </c>
      <c r="Y46" s="116" t="str">
        <f>IF(Y17&lt;&gt;"",VLOOKUP(LEFT(Y17,12),[1]!Table114[[rOS]:[compID]],23,FALSE),"")</f>
        <v/>
      </c>
      <c r="Z46" s="116" t="str">
        <f>IF(Z17&lt;&gt;"",VLOOKUP(LEFT(Z17,12),[1]!Table114[[rOS]:[compID]],23,FALSE),"")</f>
        <v/>
      </c>
      <c r="AA46" s="116" t="str">
        <f>IF(AA17&lt;&gt;"",VLOOKUP(LEFT(AA17,12),[1]!Table114[[rOS]:[compID]],23,FALSE),"")</f>
        <v/>
      </c>
      <c r="AB46" s="116" t="str">
        <f>IF(AB17&lt;&gt;"",VLOOKUP(LEFT(AB17,12),[1]!Table114[[rOS]:[compID]],23,FALSE),"")</f>
        <v/>
      </c>
      <c r="AC46" s="116" t="str">
        <f>IF(AC17&lt;&gt;"",VLOOKUP(LEFT(AC17,12),[1]!Table114[[rOS]:[compID]],23,FALSE),"")</f>
        <v/>
      </c>
      <c r="AD46" s="116" t="str">
        <f>IF(AD17&lt;&gt;"",VLOOKUP(LEFT(AD17,12),[1]!Table114[[rOS]:[compID]],23,FALSE),"")</f>
        <v/>
      </c>
      <c r="AE46" s="116" t="str">
        <f>IF(AE17&lt;&gt;"",VLOOKUP(LEFT(AE17,12),[1]!Table114[[rOS]:[compID]],23,FALSE),"")</f>
        <v/>
      </c>
      <c r="AF46" s="116" t="str">
        <f>IF(AF17&lt;&gt;"",VLOOKUP(LEFT(AF17,12),[1]!Table114[[rOS]:[compID]],23,FALSE),"")</f>
        <v/>
      </c>
      <c r="AG46" s="116" t="str">
        <f>IF(AG17&lt;&gt;"",VLOOKUP(LEFT(AG17,12),[1]!Table114[[rOS]:[compID]],23,FALSE),"")</f>
        <v/>
      </c>
      <c r="AH46" s="116" t="str">
        <f>IF(AH17&lt;&gt;"",VLOOKUP(LEFT(AH17,12),[1]!Table114[[rOS]:[compID]],23,FALSE),"")</f>
        <v/>
      </c>
      <c r="AI46" s="116" t="str">
        <f>IF(AI17&lt;&gt;"",VLOOKUP(LEFT(AI17,12),[1]!Table114[[rOS]:[compID]],23,FALSE),"")</f>
        <v/>
      </c>
      <c r="AJ46" s="116" t="str">
        <f>IF(AJ17&lt;&gt;"",VLOOKUP(LEFT(AJ17,12),[1]!Table114[[rOS]:[compID]],23,FALSE),"")</f>
        <v/>
      </c>
      <c r="AK46" s="116" t="str">
        <f>IF(AK17&lt;&gt;"",VLOOKUP(LEFT(AK17,12),[1]!Table114[[rOS]:[compID]],23,FALSE),"")</f>
        <v/>
      </c>
      <c r="AL46" s="116" t="str">
        <f>IF(AL17&lt;&gt;"",VLOOKUP(LEFT(AL17,12),[1]!Table114[[rOS]:[compID]],23,FALSE),"")</f>
        <v/>
      </c>
      <c r="AM46" s="116" t="str">
        <f>IF(AM17&lt;&gt;"",VLOOKUP(LEFT(AM17,12),[1]!Table114[[rOS]:[compID]],23,FALSE),"")</f>
        <v/>
      </c>
      <c r="AN46" s="116" t="str">
        <f>IF(AN17&lt;&gt;"",VLOOKUP(LEFT(AN17,12),[1]!Table114[[rOS]:[compID]],23,FALSE),"")</f>
        <v/>
      </c>
      <c r="AO46" s="116" t="str">
        <f>IF(AO17&lt;&gt;"",VLOOKUP(LEFT(AO17,12),[1]!Table114[[rOS]:[compID]],23,FALSE),"")</f>
        <v/>
      </c>
      <c r="AP46" s="116" t="str">
        <f>IF(AP17&lt;&gt;"",VLOOKUP(LEFT(AP17,12),[1]!Table114[[rOS]:[compID]],23,FALSE),"")</f>
        <v/>
      </c>
      <c r="AQ46" s="116" t="str">
        <f>IF(AQ17&lt;&gt;"",VLOOKUP(LEFT(AQ17,12),[1]!Table114[[rOS]:[compID]],23,FALSE),"")</f>
        <v/>
      </c>
      <c r="AR46" s="116" t="e">
        <f>IF(AR17&lt;&gt;"",VLOOKUP(LEFT(AR17,12),[1]!Table114[[rOS]:[compID]],23,FALSE),"")</f>
        <v>#REF!</v>
      </c>
      <c r="AS46" s="116" t="str">
        <f>IF(AS17&lt;&gt;"",VLOOKUP(LEFT(AS17,12),[1]!Table114[[rOS]:[compID]],23,FALSE),"")</f>
        <v/>
      </c>
      <c r="AT46" s="116" t="str">
        <f>IF(AT17&lt;&gt;"",VLOOKUP(LEFT(AT17,12),[1]!Table114[[rOS]:[compID]],23,FALSE),"")</f>
        <v/>
      </c>
      <c r="AU46" s="116" t="str">
        <f>IF(AU17&lt;&gt;"",VLOOKUP(LEFT(AU17,12),[1]!Table114[[rOS]:[compID]],23,FALSE),"")</f>
        <v/>
      </c>
      <c r="AV46" s="116" t="e">
        <f>IF(AV17&lt;&gt;"",VLOOKUP(LEFT(AV17,12),[1]!Table114[[rOS]:[compID]],23,FALSE),"")</f>
        <v>#REF!</v>
      </c>
      <c r="AW46" s="116" t="str">
        <f>IF(AW17&lt;&gt;"",VLOOKUP(LEFT(AW17,12),[1]!Table114[[rOS]:[compID]],23,FALSE),"")</f>
        <v/>
      </c>
      <c r="AX46" s="116" t="e">
        <f>IF(AX17&lt;&gt;"",VLOOKUP(LEFT(AX17,12),[1]!Table114[[rOS]:[compID]],23,FALSE),"")</f>
        <v>#REF!</v>
      </c>
      <c r="AY46" s="116" t="str">
        <f>IF(AY17&lt;&gt;"",VLOOKUP(LEFT(AY17,12),[1]!Table114[[rOS]:[compID]],23,FALSE),"")</f>
        <v/>
      </c>
      <c r="AZ46" s="116" t="e">
        <f>IF(AZ17&lt;&gt;"",VLOOKUP(LEFT(AZ17,12),[1]!Table114[[rOS]:[compID]],23,FALSE),"")</f>
        <v>#REF!</v>
      </c>
      <c r="BA46" s="116" t="str">
        <f>IF(BA17&lt;&gt;"",VLOOKUP(LEFT(BA17,12),[1]!Table114[[rOS]:[compID]],23,FALSE),"")</f>
        <v/>
      </c>
      <c r="BB46" s="116" t="str">
        <f>IF(BB17&lt;&gt;"",VLOOKUP(LEFT(BB17,12),[1]!Table114[[rOS]:[compID]],23,FALSE),"")</f>
        <v/>
      </c>
      <c r="BC46" s="116" t="e">
        <f>IF(BC17&lt;&gt;"",VLOOKUP(LEFT(BC17,12),[1]!Table114[[rOS]:[compID]],23,FALSE),"")</f>
        <v>#REF!</v>
      </c>
      <c r="BD46" s="116" t="str">
        <f>IF(BD17&lt;&gt;"",VLOOKUP(LEFT(BD17,12),[1]!Table114[[rOS]:[compID]],23,FALSE),"")</f>
        <v/>
      </c>
      <c r="BE46" s="116" t="str">
        <f>IF(BE17&lt;&gt;"",VLOOKUP(LEFT(BE17,12),[1]!Table114[[rOS]:[compID]],23,FALSE),"")</f>
        <v/>
      </c>
      <c r="BF46" s="116" t="str">
        <f>IF(BF17&lt;&gt;"",VLOOKUP(LEFT(BF17,12),[1]!Table114[[rOS]:[compID]],23,FALSE),"")</f>
        <v/>
      </c>
      <c r="BG46" s="116" t="str">
        <f>IF(BG17&lt;&gt;"",VLOOKUP(LEFT(BG17,12),[1]!Table114[[rOS]:[compID]],23,FALSE),"")</f>
        <v/>
      </c>
      <c r="BH46" s="116" t="str">
        <f>IF(BH17&lt;&gt;"",VLOOKUP(LEFT(BH17,12),[1]!Table114[[rOS]:[compID]],23,FALSE),"")</f>
        <v/>
      </c>
      <c r="BI46" s="116" t="str">
        <f>IF(BI17&lt;&gt;"",VLOOKUP(LEFT(BI17,12),[1]!Table114[[rOS]:[compID]],23,FALSE),"")</f>
        <v/>
      </c>
      <c r="BJ46" s="116" t="str">
        <f>IF(BJ17&lt;&gt;"",VLOOKUP(LEFT(BJ17,12),[1]!Table114[[rOS]:[compID]],23,FALSE),"")</f>
        <v/>
      </c>
      <c r="BK46" s="116" t="str">
        <f>IF(BK17&lt;&gt;"",VLOOKUP(LEFT(BK17,12),[1]!Table114[[rOS]:[compID]],23,FALSE),"")</f>
        <v/>
      </c>
      <c r="BL46" s="116" t="str">
        <f>IF(BL17&lt;&gt;"",VLOOKUP(LEFT(BL17,12),[1]!Table114[[rOS]:[compID]],23,FALSE),"")</f>
        <v/>
      </c>
      <c r="BM46" s="116" t="str">
        <f>IF(BM17&lt;&gt;"",VLOOKUP(LEFT(BM17,12),[1]!Table114[[rOS]:[compID]],23,FALSE),"")</f>
        <v/>
      </c>
      <c r="BN46" s="116" t="str">
        <f>IF(BN17&lt;&gt;"",VLOOKUP(LEFT(BN17,12),[1]!Table114[[rOS]:[compID]],23,FALSE),"")</f>
        <v/>
      </c>
      <c r="BO46" s="116" t="str">
        <f>IF(BO17&lt;&gt;"",VLOOKUP(LEFT(BO17,12),[1]!Table114[[rOS]:[compID]],23,FALSE),"")</f>
        <v/>
      </c>
      <c r="BP46" s="116" t="str">
        <f>IF(BP17&lt;&gt;"",VLOOKUP(LEFT(BP17,12),[1]!Table114[[rOS]:[compID]],23,FALSE),"")</f>
        <v/>
      </c>
      <c r="BQ46" s="116" t="e">
        <f>IF(BQ17&lt;&gt;"",VLOOKUP(LEFT(BQ17,12),[1]!Table114[[rOS]:[compID]],23,FALSE),"")</f>
        <v>#REF!</v>
      </c>
      <c r="BR46" s="116" t="e">
        <f>IF(BR17&lt;&gt;"",VLOOKUP(LEFT(BR17,12),[1]!Table114[[rOS]:[compID]],23,FALSE),"")</f>
        <v>#REF!</v>
      </c>
      <c r="BS46" s="116" t="str">
        <f>IF(BS17&lt;&gt;"",VLOOKUP(LEFT(BS17,12),[1]!Table114[[rOS]:[compID]],23,FALSE),"")</f>
        <v/>
      </c>
      <c r="BT46" s="116" t="str">
        <f>IF(BT17&lt;&gt;"",VLOOKUP(LEFT(BT17,12),[1]!Table114[[rOS]:[compID]],23,FALSE),"")</f>
        <v/>
      </c>
      <c r="BU46" s="116" t="str">
        <f>IF(BU17&lt;&gt;"",VLOOKUP(LEFT(BU17,12),[1]!Table114[[rOS]:[compID]],23,FALSE),"")</f>
        <v/>
      </c>
      <c r="BV46" s="116" t="str">
        <f>IF(BV17&lt;&gt;"",VLOOKUP(LEFT(BV17,12),[1]!Table114[[rOS]:[compID]],23,FALSE),"")</f>
        <v/>
      </c>
      <c r="BW46" s="116" t="str">
        <f>IF(BW17&lt;&gt;"",VLOOKUP(LEFT(BW17,12),[1]!Table114[[rOS]:[compID]],23,FALSE),"")</f>
        <v/>
      </c>
      <c r="BX46" s="116" t="str">
        <f>IF(BX17&lt;&gt;"",VLOOKUP(LEFT(BX17,12),[1]!Table114[[rOS]:[compID]],23,FALSE),"")</f>
        <v/>
      </c>
      <c r="BY46" s="116" t="str">
        <f>IF(BY17&lt;&gt;"",VLOOKUP(LEFT(BY17,12),[1]!Table114[[rOS]:[compID]],23,FALSE),"")</f>
        <v/>
      </c>
      <c r="BZ46" s="116" t="str">
        <f>IF(BZ17&lt;&gt;"",VLOOKUP(LEFT(BZ17,12),[1]!Table114[[rOS]:[compID]],23,FALSE),"")</f>
        <v/>
      </c>
      <c r="CA46" s="116" t="str">
        <f>IF(CA17&lt;&gt;"",VLOOKUP(LEFT(CA17,12),[1]!Table114[[rOS]:[compID]],23,FALSE),"")</f>
        <v/>
      </c>
      <c r="CB46" s="116" t="e">
        <f>IF(CB17&lt;&gt;"",VLOOKUP(LEFT(CB17,12),[1]!Table114[[rOS]:[compID]],23,FALSE),"")</f>
        <v>#REF!</v>
      </c>
      <c r="CC46" s="116" t="str">
        <f>IF(CC17&lt;&gt;"",VLOOKUP(LEFT(CC17,12),[1]!Table114[[rOS]:[compID]],23,FALSE),"")</f>
        <v/>
      </c>
      <c r="CD46" s="116" t="str">
        <f>IF(CD17&lt;&gt;"",VLOOKUP(LEFT(CD17,12),[1]!Table114[[rOS]:[compID]],23,FALSE),"")</f>
        <v/>
      </c>
      <c r="CE46" s="116" t="str">
        <f>IF(CE17&lt;&gt;"",VLOOKUP(LEFT(CE17,12),[1]!Table114[[rOS]:[compID]],23,FALSE),"")</f>
        <v/>
      </c>
      <c r="CF46" s="116" t="str">
        <f>IF(CF17&lt;&gt;"",VLOOKUP(LEFT(CF17,12),[1]!Table114[[rOS]:[compID]],23,FALSE),"")</f>
        <v/>
      </c>
      <c r="CG46" s="116" t="str">
        <f>IF(CG17&lt;&gt;"",VLOOKUP(LEFT(CG17,12),[1]!Table114[[rOS]:[compID]],23,FALSE),"")</f>
        <v/>
      </c>
      <c r="CH46" s="116" t="e">
        <f>IF(CH17&lt;&gt;"",VLOOKUP(LEFT(CH17,12),[1]!Table114[[rOS]:[compID]],23,FALSE),"")</f>
        <v>#REF!</v>
      </c>
      <c r="CI46" s="116" t="str">
        <f>IF(CI17&lt;&gt;"",VLOOKUP(LEFT(CI17,12),[1]!Table114[[rOS]:[compID]],23,FALSE),"")</f>
        <v/>
      </c>
      <c r="CJ46" s="116" t="str">
        <f>IF(CJ17&lt;&gt;"",VLOOKUP(LEFT(CJ17,12),[1]!Table114[[rOS]:[compID]],23,FALSE),"")</f>
        <v/>
      </c>
      <c r="CK46" s="116" t="str">
        <f>IF(CK17&lt;&gt;"",VLOOKUP(LEFT(CK17,12),[1]!Table114[[rOS]:[compID]],23,FALSE),"")</f>
        <v/>
      </c>
      <c r="CL46" s="116" t="e">
        <f>IF(CL17&lt;&gt;"",VLOOKUP(LEFT(CL17,12),[1]!Table114[[rOS]:[compID]],23,FALSE),"")</f>
        <v>#REF!</v>
      </c>
      <c r="CM46" s="116" t="str">
        <f>IF(CM17&lt;&gt;"",VLOOKUP(LEFT(CM17,12),[1]!Table114[[rOS]:[compID]],23,FALSE),"")</f>
        <v/>
      </c>
    </row>
    <row r="47" spans="1:91" ht="15" customHeight="1" x14ac:dyDescent="0.3">
      <c r="A47">
        <v>43</v>
      </c>
      <c r="B47" t="s">
        <v>692</v>
      </c>
      <c r="D47" t="s">
        <v>4163</v>
      </c>
      <c r="E47">
        <v>1089</v>
      </c>
      <c r="F47" t="s">
        <v>693</v>
      </c>
      <c r="G47" s="112" t="s">
        <v>4163</v>
      </c>
      <c r="I47" s="116" t="str">
        <f>IF(I18&lt;&gt;"",VLOOKUP(LEFT(I18,12),[1]!Table114[[rOS]:[compID]],23,FALSE),"")</f>
        <v/>
      </c>
      <c r="J47" s="116" t="str">
        <f>IF(J18&lt;&gt;"",VLOOKUP(LEFT(J18,12),[1]!Table114[[rOS]:[compID]],23,FALSE),"")</f>
        <v/>
      </c>
      <c r="K47" s="116" t="str">
        <f>IF(K18&lt;&gt;"",VLOOKUP(LEFT(K18,12),[1]!Table114[[rOS]:[compID]],23,FALSE),"")</f>
        <v/>
      </c>
      <c r="L47" s="116" t="str">
        <f>IF(L18&lt;&gt;"",VLOOKUP(LEFT(L18,12),[1]!Table114[[rOS]:[compID]],23,FALSE),"")</f>
        <v/>
      </c>
      <c r="M47" s="116" t="str">
        <f>IF(M18&lt;&gt;"",VLOOKUP(LEFT(M18,12),[1]!Table114[[rOS]:[compID]],23,FALSE),"")</f>
        <v/>
      </c>
      <c r="N47" s="116" t="e">
        <f>IF(N18&lt;&gt;"",VLOOKUP(LEFT(N18,12),[1]!Table114[[rOS]:[compID]],23,FALSE),"")</f>
        <v>#REF!</v>
      </c>
      <c r="O47" s="116" t="e">
        <f>IF(O18&lt;&gt;"",VLOOKUP(LEFT(O18,12),[1]!Table114[[rOS]:[compID]],23,FALSE),"")</f>
        <v>#REF!</v>
      </c>
      <c r="P47" s="116" t="str">
        <f>IF(P18&lt;&gt;"",VLOOKUP(LEFT(P18,12),[1]!Table114[[rOS]:[compID]],23,FALSE),"")</f>
        <v/>
      </c>
      <c r="Q47" s="116" t="str">
        <f>IF(Q18&lt;&gt;"",VLOOKUP(LEFT(Q18,12),[1]!Table114[[rOS]:[compID]],23,FALSE),"")</f>
        <v/>
      </c>
      <c r="R47" s="116" t="str">
        <f>IF(R18&lt;&gt;"",VLOOKUP(LEFT(R18,12),[1]!Table114[[rOS]:[compID]],23,FALSE),"")</f>
        <v/>
      </c>
      <c r="S47" s="116" t="str">
        <f>IF(S18&lt;&gt;"",VLOOKUP(LEFT(S18,12),[1]!Table114[[rOS]:[compID]],23,FALSE),"")</f>
        <v/>
      </c>
      <c r="T47" s="116" t="e">
        <f>IF(T18&lt;&gt;"",VLOOKUP(LEFT(T18,12),[1]!Table114[[rOS]:[compID]],23,FALSE),"")</f>
        <v>#REF!</v>
      </c>
      <c r="U47" s="116" t="str">
        <f>IF(U18&lt;&gt;"",VLOOKUP(LEFT(U18,12),[1]!Table114[[rOS]:[compID]],23,FALSE),"")</f>
        <v/>
      </c>
      <c r="V47" s="116" t="str">
        <f>IF(V18&lt;&gt;"",VLOOKUP(LEFT(V18,12),[1]!Table114[[rOS]:[compID]],23,FALSE),"")</f>
        <v/>
      </c>
      <c r="W47" s="116" t="str">
        <f>IF(W18&lt;&gt;"",VLOOKUP(LEFT(W18,12),[1]!Table114[[rOS]:[compID]],23,FALSE),"")</f>
        <v/>
      </c>
      <c r="X47" s="116" t="str">
        <f>IF(X18&lt;&gt;"",VLOOKUP(LEFT(X18,12),[1]!Table114[[rOS]:[compID]],23,FALSE),"")</f>
        <v/>
      </c>
      <c r="Y47" s="116" t="str">
        <f>IF(Y18&lt;&gt;"",VLOOKUP(LEFT(Y18,12),[1]!Table114[[rOS]:[compID]],23,FALSE),"")</f>
        <v/>
      </c>
      <c r="Z47" s="116" t="str">
        <f>IF(Z18&lt;&gt;"",VLOOKUP(LEFT(Z18,12),[1]!Table114[[rOS]:[compID]],23,FALSE),"")</f>
        <v/>
      </c>
      <c r="AA47" s="116" t="str">
        <f>IF(AA18&lt;&gt;"",VLOOKUP(LEFT(AA18,12),[1]!Table114[[rOS]:[compID]],23,FALSE),"")</f>
        <v/>
      </c>
      <c r="AB47" s="116" t="str">
        <f>IF(AB18&lt;&gt;"",VLOOKUP(LEFT(AB18,12),[1]!Table114[[rOS]:[compID]],23,FALSE),"")</f>
        <v/>
      </c>
      <c r="AC47" s="116" t="str">
        <f>IF(AC18&lt;&gt;"",VLOOKUP(LEFT(AC18,12),[1]!Table114[[rOS]:[compID]],23,FALSE),"")</f>
        <v/>
      </c>
      <c r="AD47" s="116" t="str">
        <f>IF(AD18&lt;&gt;"",VLOOKUP(LEFT(AD18,12),[1]!Table114[[rOS]:[compID]],23,FALSE),"")</f>
        <v/>
      </c>
      <c r="AE47" s="116" t="str">
        <f>IF(AE18&lt;&gt;"",VLOOKUP(LEFT(AE18,12),[1]!Table114[[rOS]:[compID]],23,FALSE),"")</f>
        <v/>
      </c>
      <c r="AF47" s="116" t="str">
        <f>IF(AF18&lt;&gt;"",VLOOKUP(LEFT(AF18,12),[1]!Table114[[rOS]:[compID]],23,FALSE),"")</f>
        <v/>
      </c>
      <c r="AG47" s="116" t="str">
        <f>IF(AG18&lt;&gt;"",VLOOKUP(LEFT(AG18,12),[1]!Table114[[rOS]:[compID]],23,FALSE),"")</f>
        <v/>
      </c>
      <c r="AH47" s="116" t="str">
        <f>IF(AH18&lt;&gt;"",VLOOKUP(LEFT(AH18,12),[1]!Table114[[rOS]:[compID]],23,FALSE),"")</f>
        <v/>
      </c>
      <c r="AI47" s="116" t="str">
        <f>IF(AI18&lt;&gt;"",VLOOKUP(LEFT(AI18,12),[1]!Table114[[rOS]:[compID]],23,FALSE),"")</f>
        <v/>
      </c>
      <c r="AJ47" s="116" t="str">
        <f>IF(AJ18&lt;&gt;"",VLOOKUP(LEFT(AJ18,12),[1]!Table114[[rOS]:[compID]],23,FALSE),"")</f>
        <v/>
      </c>
      <c r="AK47" s="116" t="str">
        <f>IF(AK18&lt;&gt;"",VLOOKUP(LEFT(AK18,12),[1]!Table114[[rOS]:[compID]],23,FALSE),"")</f>
        <v/>
      </c>
      <c r="AL47" s="116" t="str">
        <f>IF(AL18&lt;&gt;"",VLOOKUP(LEFT(AL18,12),[1]!Table114[[rOS]:[compID]],23,FALSE),"")</f>
        <v/>
      </c>
      <c r="AM47" s="116" t="str">
        <f>IF(AM18&lt;&gt;"",VLOOKUP(LEFT(AM18,12),[1]!Table114[[rOS]:[compID]],23,FALSE),"")</f>
        <v/>
      </c>
      <c r="AN47" s="116" t="str">
        <f>IF(AN18&lt;&gt;"",VLOOKUP(LEFT(AN18,12),[1]!Table114[[rOS]:[compID]],23,FALSE),"")</f>
        <v/>
      </c>
      <c r="AO47" s="116" t="str">
        <f>IF(AO18&lt;&gt;"",VLOOKUP(LEFT(AO18,12),[1]!Table114[[rOS]:[compID]],23,FALSE),"")</f>
        <v/>
      </c>
      <c r="AP47" s="116" t="str">
        <f>IF(AP18&lt;&gt;"",VLOOKUP(LEFT(AP18,12),[1]!Table114[[rOS]:[compID]],23,FALSE),"")</f>
        <v/>
      </c>
      <c r="AQ47" s="116" t="str">
        <f>IF(AQ18&lt;&gt;"",VLOOKUP(LEFT(AQ18,12),[1]!Table114[[rOS]:[compID]],23,FALSE),"")</f>
        <v/>
      </c>
      <c r="AR47" s="116" t="str">
        <f>IF(AR18&lt;&gt;"",VLOOKUP(LEFT(AR18,12),[1]!Table114[[rOS]:[compID]],23,FALSE),"")</f>
        <v/>
      </c>
      <c r="AS47" s="116" t="str">
        <f>IF(AS18&lt;&gt;"",VLOOKUP(LEFT(AS18,12),[1]!Table114[[rOS]:[compID]],23,FALSE),"")</f>
        <v/>
      </c>
      <c r="AT47" s="116" t="str">
        <f>IF(AT18&lt;&gt;"",VLOOKUP(LEFT(AT18,12),[1]!Table114[[rOS]:[compID]],23,FALSE),"")</f>
        <v/>
      </c>
      <c r="AU47" s="116" t="str">
        <f>IF(AU18&lt;&gt;"",VLOOKUP(LEFT(AU18,12),[1]!Table114[[rOS]:[compID]],23,FALSE),"")</f>
        <v/>
      </c>
      <c r="AV47" s="116" t="e">
        <f>IF(AV18&lt;&gt;"",VLOOKUP(LEFT(AV18,12),[1]!Table114[[rOS]:[compID]],23,FALSE),"")</f>
        <v>#REF!</v>
      </c>
      <c r="AW47" s="116" t="str">
        <f>IF(AW18&lt;&gt;"",VLOOKUP(LEFT(AW18,12),[1]!Table114[[rOS]:[compID]],23,FALSE),"")</f>
        <v/>
      </c>
      <c r="AX47" s="116" t="e">
        <f>IF(AX18&lt;&gt;"",VLOOKUP(LEFT(AX18,12),[1]!Table114[[rOS]:[compID]],23,FALSE),"")</f>
        <v>#REF!</v>
      </c>
      <c r="AY47" s="116" t="str">
        <f>IF(AY18&lt;&gt;"",VLOOKUP(LEFT(AY18,12),[1]!Table114[[rOS]:[compID]],23,FALSE),"")</f>
        <v/>
      </c>
      <c r="AZ47" s="116" t="e">
        <f>IF(AZ18&lt;&gt;"",VLOOKUP(LEFT(AZ18,12),[1]!Table114[[rOS]:[compID]],23,FALSE),"")</f>
        <v>#REF!</v>
      </c>
      <c r="BA47" s="116" t="str">
        <f>IF(BA18&lt;&gt;"",VLOOKUP(LEFT(BA18,12),[1]!Table114[[rOS]:[compID]],23,FALSE),"")</f>
        <v/>
      </c>
      <c r="BB47" s="116" t="str">
        <f>IF(BB18&lt;&gt;"",VLOOKUP(LEFT(BB18,12),[1]!Table114[[rOS]:[compID]],23,FALSE),"")</f>
        <v/>
      </c>
      <c r="BC47" s="116" t="e">
        <f>IF(BC18&lt;&gt;"",VLOOKUP(LEFT(BC18,12),[1]!Table114[[rOS]:[compID]],23,FALSE),"")</f>
        <v>#REF!</v>
      </c>
      <c r="BD47" s="116" t="str">
        <f>IF(BD18&lt;&gt;"",VLOOKUP(LEFT(BD18,12),[1]!Table114[[rOS]:[compID]],23,FALSE),"")</f>
        <v/>
      </c>
      <c r="BE47" s="116" t="str">
        <f>IF(BE18&lt;&gt;"",VLOOKUP(LEFT(BE18,12),[1]!Table114[[rOS]:[compID]],23,FALSE),"")</f>
        <v/>
      </c>
      <c r="BF47" s="116" t="str">
        <f>IF(BF18&lt;&gt;"",VLOOKUP(LEFT(BF18,12),[1]!Table114[[rOS]:[compID]],23,FALSE),"")</f>
        <v/>
      </c>
      <c r="BG47" s="116" t="str">
        <f>IF(BG18&lt;&gt;"",VLOOKUP(LEFT(BG18,12),[1]!Table114[[rOS]:[compID]],23,FALSE),"")</f>
        <v/>
      </c>
      <c r="BH47" s="116" t="str">
        <f>IF(BH18&lt;&gt;"",VLOOKUP(LEFT(BH18,12),[1]!Table114[[rOS]:[compID]],23,FALSE),"")</f>
        <v/>
      </c>
      <c r="BI47" s="116" t="str">
        <f>IF(BI18&lt;&gt;"",VLOOKUP(LEFT(BI18,12),[1]!Table114[[rOS]:[compID]],23,FALSE),"")</f>
        <v/>
      </c>
      <c r="BJ47" s="116" t="str">
        <f>IF(BJ18&lt;&gt;"",VLOOKUP(LEFT(BJ18,12),[1]!Table114[[rOS]:[compID]],23,FALSE),"")</f>
        <v/>
      </c>
      <c r="BK47" s="116" t="str">
        <f>IF(BK18&lt;&gt;"",VLOOKUP(LEFT(BK18,12),[1]!Table114[[rOS]:[compID]],23,FALSE),"")</f>
        <v/>
      </c>
      <c r="BL47" s="116" t="str">
        <f>IF(BL18&lt;&gt;"",VLOOKUP(LEFT(BL18,12),[1]!Table114[[rOS]:[compID]],23,FALSE),"")</f>
        <v/>
      </c>
      <c r="BM47" s="116" t="str">
        <f>IF(BM18&lt;&gt;"",VLOOKUP(LEFT(BM18,12),[1]!Table114[[rOS]:[compID]],23,FALSE),"")</f>
        <v/>
      </c>
      <c r="BN47" s="116" t="str">
        <f>IF(BN18&lt;&gt;"",VLOOKUP(LEFT(BN18,12),[1]!Table114[[rOS]:[compID]],23,FALSE),"")</f>
        <v/>
      </c>
      <c r="BO47" s="116" t="str">
        <f>IF(BO18&lt;&gt;"",VLOOKUP(LEFT(BO18,12),[1]!Table114[[rOS]:[compID]],23,FALSE),"")</f>
        <v/>
      </c>
      <c r="BP47" s="116" t="str">
        <f>IF(BP18&lt;&gt;"",VLOOKUP(LEFT(BP18,12),[1]!Table114[[rOS]:[compID]],23,FALSE),"")</f>
        <v/>
      </c>
      <c r="BQ47" s="116" t="str">
        <f>IF(BQ18&lt;&gt;"",VLOOKUP(LEFT(BQ18,12),[1]!Table114[[rOS]:[compID]],23,FALSE),"")</f>
        <v/>
      </c>
      <c r="BR47" s="116" t="e">
        <f>IF(BR18&lt;&gt;"",VLOOKUP(LEFT(BR18,12),[1]!Table114[[rOS]:[compID]],23,FALSE),"")</f>
        <v>#REF!</v>
      </c>
      <c r="BS47" s="116" t="str">
        <f>IF(BS18&lt;&gt;"",VLOOKUP(LEFT(BS18,12),[1]!Table114[[rOS]:[compID]],23,FALSE),"")</f>
        <v/>
      </c>
      <c r="BT47" s="116" t="str">
        <f>IF(BT18&lt;&gt;"",VLOOKUP(LEFT(BT18,12),[1]!Table114[[rOS]:[compID]],23,FALSE),"")</f>
        <v/>
      </c>
      <c r="BU47" s="116" t="str">
        <f>IF(BU18&lt;&gt;"",VLOOKUP(LEFT(BU18,12),[1]!Table114[[rOS]:[compID]],23,FALSE),"")</f>
        <v/>
      </c>
      <c r="BV47" s="116" t="str">
        <f>IF(BV18&lt;&gt;"",VLOOKUP(LEFT(BV18,12),[1]!Table114[[rOS]:[compID]],23,FALSE),"")</f>
        <v/>
      </c>
      <c r="BW47" s="116" t="str">
        <f>IF(BW18&lt;&gt;"",VLOOKUP(LEFT(BW18,12),[1]!Table114[[rOS]:[compID]],23,FALSE),"")</f>
        <v/>
      </c>
      <c r="BX47" s="116" t="str">
        <f>IF(BX18&lt;&gt;"",VLOOKUP(LEFT(BX18,12),[1]!Table114[[rOS]:[compID]],23,FALSE),"")</f>
        <v/>
      </c>
      <c r="BY47" s="116" t="str">
        <f>IF(BY18&lt;&gt;"",VLOOKUP(LEFT(BY18,12),[1]!Table114[[rOS]:[compID]],23,FALSE),"")</f>
        <v/>
      </c>
      <c r="BZ47" s="116" t="str">
        <f>IF(BZ18&lt;&gt;"",VLOOKUP(LEFT(BZ18,12),[1]!Table114[[rOS]:[compID]],23,FALSE),"")</f>
        <v/>
      </c>
      <c r="CA47" s="116" t="str">
        <f>IF(CA18&lt;&gt;"",VLOOKUP(LEFT(CA18,12),[1]!Table114[[rOS]:[compID]],23,FALSE),"")</f>
        <v/>
      </c>
      <c r="CB47" s="116" t="e">
        <f>IF(CB18&lt;&gt;"",VLOOKUP(LEFT(CB18,12),[1]!Table114[[rOS]:[compID]],23,FALSE),"")</f>
        <v>#REF!</v>
      </c>
      <c r="CC47" s="116" t="str">
        <f>IF(CC18&lt;&gt;"",VLOOKUP(LEFT(CC18,12),[1]!Table114[[rOS]:[compID]],23,FALSE),"")</f>
        <v/>
      </c>
      <c r="CD47" s="116" t="str">
        <f>IF(CD18&lt;&gt;"",VLOOKUP(LEFT(CD18,12),[1]!Table114[[rOS]:[compID]],23,FALSE),"")</f>
        <v/>
      </c>
      <c r="CE47" s="116" t="str">
        <f>IF(CE18&lt;&gt;"",VLOOKUP(LEFT(CE18,12),[1]!Table114[[rOS]:[compID]],23,FALSE),"")</f>
        <v/>
      </c>
      <c r="CF47" s="116" t="str">
        <f>IF(CF18&lt;&gt;"",VLOOKUP(LEFT(CF18,12),[1]!Table114[[rOS]:[compID]],23,FALSE),"")</f>
        <v/>
      </c>
      <c r="CG47" s="116" t="str">
        <f>IF(CG18&lt;&gt;"",VLOOKUP(LEFT(CG18,12),[1]!Table114[[rOS]:[compID]],23,FALSE),"")</f>
        <v/>
      </c>
      <c r="CH47" s="116" t="e">
        <f>IF(CH18&lt;&gt;"",VLOOKUP(LEFT(CH18,12),[1]!Table114[[rOS]:[compID]],23,FALSE),"")</f>
        <v>#REF!</v>
      </c>
      <c r="CI47" s="116" t="str">
        <f>IF(CI18&lt;&gt;"",VLOOKUP(LEFT(CI18,12),[1]!Table114[[rOS]:[compID]],23,FALSE),"")</f>
        <v/>
      </c>
      <c r="CJ47" s="116" t="str">
        <f>IF(CJ18&lt;&gt;"",VLOOKUP(LEFT(CJ18,12),[1]!Table114[[rOS]:[compID]],23,FALSE),"")</f>
        <v/>
      </c>
      <c r="CK47" s="116" t="str">
        <f>IF(CK18&lt;&gt;"",VLOOKUP(LEFT(CK18,12),[1]!Table114[[rOS]:[compID]],23,FALSE),"")</f>
        <v/>
      </c>
      <c r="CL47" s="116" t="e">
        <f>IF(CL18&lt;&gt;"",VLOOKUP(LEFT(CL18,12),[1]!Table114[[rOS]:[compID]],23,FALSE),"")</f>
        <v>#REF!</v>
      </c>
      <c r="CM47" s="116" t="str">
        <f>IF(CM18&lt;&gt;"",VLOOKUP(LEFT(CM18,12),[1]!Table114[[rOS]:[compID]],23,FALSE),"")</f>
        <v/>
      </c>
    </row>
    <row r="48" spans="1:91" ht="15" customHeight="1" x14ac:dyDescent="0.3">
      <c r="A48">
        <v>44</v>
      </c>
      <c r="B48" t="s">
        <v>217</v>
      </c>
      <c r="C48" t="s">
        <v>1223</v>
      </c>
      <c r="D48" t="s">
        <v>4204</v>
      </c>
      <c r="E48">
        <v>1116</v>
      </c>
      <c r="F48" t="s">
        <v>1224</v>
      </c>
      <c r="G48" s="112" t="s">
        <v>4204</v>
      </c>
      <c r="I48" s="116" t="str">
        <f>IF(I19&lt;&gt;"",VLOOKUP(LEFT(I19,12),[1]!Table114[[rOS]:[compID]],23,FALSE),"")</f>
        <v/>
      </c>
      <c r="J48" s="116" t="str">
        <f>IF(J19&lt;&gt;"",VLOOKUP(LEFT(J19,12),[1]!Table114[[rOS]:[compID]],23,FALSE),"")</f>
        <v/>
      </c>
      <c r="K48" s="116" t="str">
        <f>IF(K19&lt;&gt;"",VLOOKUP(LEFT(K19,12),[1]!Table114[[rOS]:[compID]],23,FALSE),"")</f>
        <v/>
      </c>
      <c r="L48" s="116" t="str">
        <f>IF(L19&lt;&gt;"",VLOOKUP(LEFT(L19,12),[1]!Table114[[rOS]:[compID]],23,FALSE),"")</f>
        <v/>
      </c>
      <c r="M48" s="116" t="str">
        <f>IF(M19&lt;&gt;"",VLOOKUP(LEFT(M19,12),[1]!Table114[[rOS]:[compID]],23,FALSE),"")</f>
        <v/>
      </c>
      <c r="N48" s="116" t="e">
        <f>IF(N19&lt;&gt;"",VLOOKUP(LEFT(N19,12),[1]!Table114[[rOS]:[compID]],23,FALSE),"")</f>
        <v>#REF!</v>
      </c>
      <c r="O48" s="116" t="e">
        <f>IF(O19&lt;&gt;"",VLOOKUP(LEFT(O19,12),[1]!Table114[[rOS]:[compID]],23,FALSE),"")</f>
        <v>#REF!</v>
      </c>
      <c r="P48" s="116" t="str">
        <f>IF(P19&lt;&gt;"",VLOOKUP(LEFT(P19,12),[1]!Table114[[rOS]:[compID]],23,FALSE),"")</f>
        <v/>
      </c>
      <c r="Q48" s="116" t="str">
        <f>IF(Q19&lt;&gt;"",VLOOKUP(LEFT(Q19,12),[1]!Table114[[rOS]:[compID]],23,FALSE),"")</f>
        <v/>
      </c>
      <c r="R48" s="116" t="str">
        <f>IF(R19&lt;&gt;"",VLOOKUP(LEFT(R19,12),[1]!Table114[[rOS]:[compID]],23,FALSE),"")</f>
        <v/>
      </c>
      <c r="S48" s="116" t="str">
        <f>IF(S19&lt;&gt;"",VLOOKUP(LEFT(S19,12),[1]!Table114[[rOS]:[compID]],23,FALSE),"")</f>
        <v/>
      </c>
      <c r="T48" s="116" t="e">
        <f>IF(T19&lt;&gt;"",VLOOKUP(LEFT(T19,12),[1]!Table114[[rOS]:[compID]],23,FALSE),"")</f>
        <v>#REF!</v>
      </c>
      <c r="U48" s="116" t="str">
        <f>IF(U19&lt;&gt;"",VLOOKUP(LEFT(U19,12),[1]!Table114[[rOS]:[compID]],23,FALSE),"")</f>
        <v/>
      </c>
      <c r="V48" s="116" t="str">
        <f>IF(V19&lt;&gt;"",VLOOKUP(LEFT(V19,12),[1]!Table114[[rOS]:[compID]],23,FALSE),"")</f>
        <v/>
      </c>
      <c r="W48" s="116" t="str">
        <f>IF(W19&lt;&gt;"",VLOOKUP(LEFT(W19,12),[1]!Table114[[rOS]:[compID]],23,FALSE),"")</f>
        <v/>
      </c>
      <c r="X48" s="116" t="str">
        <f>IF(X19&lt;&gt;"",VLOOKUP(LEFT(X19,12),[1]!Table114[[rOS]:[compID]],23,FALSE),"")</f>
        <v/>
      </c>
      <c r="Y48" s="116" t="str">
        <f>IF(Y19&lt;&gt;"",VLOOKUP(LEFT(Y19,12),[1]!Table114[[rOS]:[compID]],23,FALSE),"")</f>
        <v/>
      </c>
      <c r="Z48" s="116" t="str">
        <f>IF(Z19&lt;&gt;"",VLOOKUP(LEFT(Z19,12),[1]!Table114[[rOS]:[compID]],23,FALSE),"")</f>
        <v/>
      </c>
      <c r="AA48" s="116" t="str">
        <f>IF(AA19&lt;&gt;"",VLOOKUP(LEFT(AA19,12),[1]!Table114[[rOS]:[compID]],23,FALSE),"")</f>
        <v/>
      </c>
      <c r="AB48" s="116" t="str">
        <f>IF(AB19&lt;&gt;"",VLOOKUP(LEFT(AB19,12),[1]!Table114[[rOS]:[compID]],23,FALSE),"")</f>
        <v/>
      </c>
      <c r="AC48" s="116" t="str">
        <f>IF(AC19&lt;&gt;"",VLOOKUP(LEFT(AC19,12),[1]!Table114[[rOS]:[compID]],23,FALSE),"")</f>
        <v/>
      </c>
      <c r="AD48" s="116" t="str">
        <f>IF(AD19&lt;&gt;"",VLOOKUP(LEFT(AD19,12),[1]!Table114[[rOS]:[compID]],23,FALSE),"")</f>
        <v/>
      </c>
      <c r="AE48" s="116" t="str">
        <f>IF(AE19&lt;&gt;"",VLOOKUP(LEFT(AE19,12),[1]!Table114[[rOS]:[compID]],23,FALSE),"")</f>
        <v/>
      </c>
      <c r="AF48" s="116" t="str">
        <f>IF(AF19&lt;&gt;"",VLOOKUP(LEFT(AF19,12),[1]!Table114[[rOS]:[compID]],23,FALSE),"")</f>
        <v/>
      </c>
      <c r="AG48" s="116" t="str">
        <f>IF(AG19&lt;&gt;"",VLOOKUP(LEFT(AG19,12),[1]!Table114[[rOS]:[compID]],23,FALSE),"")</f>
        <v/>
      </c>
      <c r="AH48" s="116" t="str">
        <f>IF(AH19&lt;&gt;"",VLOOKUP(LEFT(AH19,12),[1]!Table114[[rOS]:[compID]],23,FALSE),"")</f>
        <v/>
      </c>
      <c r="AI48" s="116" t="str">
        <f>IF(AI19&lt;&gt;"",VLOOKUP(LEFT(AI19,12),[1]!Table114[[rOS]:[compID]],23,FALSE),"")</f>
        <v/>
      </c>
      <c r="AJ48" s="116" t="str">
        <f>IF(AJ19&lt;&gt;"",VLOOKUP(LEFT(AJ19,12),[1]!Table114[[rOS]:[compID]],23,FALSE),"")</f>
        <v/>
      </c>
      <c r="AK48" s="116" t="str">
        <f>IF(AK19&lt;&gt;"",VLOOKUP(LEFT(AK19,12),[1]!Table114[[rOS]:[compID]],23,FALSE),"")</f>
        <v/>
      </c>
      <c r="AL48" s="116" t="str">
        <f>IF(AL19&lt;&gt;"",VLOOKUP(LEFT(AL19,12),[1]!Table114[[rOS]:[compID]],23,FALSE),"")</f>
        <v/>
      </c>
      <c r="AM48" s="116" t="str">
        <f>IF(AM19&lt;&gt;"",VLOOKUP(LEFT(AM19,12),[1]!Table114[[rOS]:[compID]],23,FALSE),"")</f>
        <v/>
      </c>
      <c r="AN48" s="116" t="str">
        <f>IF(AN19&lt;&gt;"",VLOOKUP(LEFT(AN19,12),[1]!Table114[[rOS]:[compID]],23,FALSE),"")</f>
        <v/>
      </c>
      <c r="AO48" s="116" t="str">
        <f>IF(AO19&lt;&gt;"",VLOOKUP(LEFT(AO19,12),[1]!Table114[[rOS]:[compID]],23,FALSE),"")</f>
        <v/>
      </c>
      <c r="AP48" s="116" t="str">
        <f>IF(AP19&lt;&gt;"",VLOOKUP(LEFT(AP19,12),[1]!Table114[[rOS]:[compID]],23,FALSE),"")</f>
        <v/>
      </c>
      <c r="AQ48" s="116" t="str">
        <f>IF(AQ19&lt;&gt;"",VLOOKUP(LEFT(AQ19,12),[1]!Table114[[rOS]:[compID]],23,FALSE),"")</f>
        <v/>
      </c>
      <c r="AR48" s="116" t="str">
        <f>IF(AR19&lt;&gt;"",VLOOKUP(LEFT(AR19,12),[1]!Table114[[rOS]:[compID]],23,FALSE),"")</f>
        <v/>
      </c>
      <c r="AS48" s="116" t="str">
        <f>IF(AS19&lt;&gt;"",VLOOKUP(LEFT(AS19,12),[1]!Table114[[rOS]:[compID]],23,FALSE),"")</f>
        <v/>
      </c>
      <c r="AT48" s="116" t="str">
        <f>IF(AT19&lt;&gt;"",VLOOKUP(LEFT(AT19,12),[1]!Table114[[rOS]:[compID]],23,FALSE),"")</f>
        <v/>
      </c>
      <c r="AU48" s="116" t="str">
        <f>IF(AU19&lt;&gt;"",VLOOKUP(LEFT(AU19,12),[1]!Table114[[rOS]:[compID]],23,FALSE),"")</f>
        <v/>
      </c>
      <c r="AV48" s="116" t="e">
        <f>IF(AV19&lt;&gt;"",VLOOKUP(LEFT(AV19,12),[1]!Table114[[rOS]:[compID]],23,FALSE),"")</f>
        <v>#REF!</v>
      </c>
      <c r="AW48" s="116" t="str">
        <f>IF(AW19&lt;&gt;"",VLOOKUP(LEFT(AW19,12),[1]!Table114[[rOS]:[compID]],23,FALSE),"")</f>
        <v/>
      </c>
      <c r="AX48" s="116" t="e">
        <f>IF(AX19&lt;&gt;"",VLOOKUP(LEFT(AX19,12),[1]!Table114[[rOS]:[compID]],23,FALSE),"")</f>
        <v>#REF!</v>
      </c>
      <c r="AY48" s="116" t="str">
        <f>IF(AY19&lt;&gt;"",VLOOKUP(LEFT(AY19,12),[1]!Table114[[rOS]:[compID]],23,FALSE),"")</f>
        <v/>
      </c>
      <c r="AZ48" s="116" t="str">
        <f>IF(AZ19&lt;&gt;"",VLOOKUP(LEFT(AZ19,12),[1]!Table114[[rOS]:[compID]],23,FALSE),"")</f>
        <v/>
      </c>
      <c r="BA48" s="116" t="str">
        <f>IF(BA19&lt;&gt;"",VLOOKUP(LEFT(BA19,12),[1]!Table114[[rOS]:[compID]],23,FALSE),"")</f>
        <v/>
      </c>
      <c r="BB48" s="116" t="str">
        <f>IF(BB19&lt;&gt;"",VLOOKUP(LEFT(BB19,12),[1]!Table114[[rOS]:[compID]],23,FALSE),"")</f>
        <v/>
      </c>
      <c r="BC48" s="116" t="e">
        <f>IF(BC19&lt;&gt;"",VLOOKUP(LEFT(BC19,12),[1]!Table114[[rOS]:[compID]],23,FALSE),"")</f>
        <v>#REF!</v>
      </c>
      <c r="BD48" s="116" t="str">
        <f>IF(BD19&lt;&gt;"",VLOOKUP(LEFT(BD19,12),[1]!Table114[[rOS]:[compID]],23,FALSE),"")</f>
        <v/>
      </c>
      <c r="BE48" s="116" t="str">
        <f>IF(BE19&lt;&gt;"",VLOOKUP(LEFT(BE19,12),[1]!Table114[[rOS]:[compID]],23,FALSE),"")</f>
        <v/>
      </c>
      <c r="BF48" s="116" t="str">
        <f>IF(BF19&lt;&gt;"",VLOOKUP(LEFT(BF19,12),[1]!Table114[[rOS]:[compID]],23,FALSE),"")</f>
        <v/>
      </c>
      <c r="BG48" s="116" t="str">
        <f>IF(BG19&lt;&gt;"",VLOOKUP(LEFT(BG19,12),[1]!Table114[[rOS]:[compID]],23,FALSE),"")</f>
        <v/>
      </c>
      <c r="BH48" s="116" t="str">
        <f>IF(BH19&lt;&gt;"",VLOOKUP(LEFT(BH19,12),[1]!Table114[[rOS]:[compID]],23,FALSE),"")</f>
        <v/>
      </c>
      <c r="BI48" s="116" t="str">
        <f>IF(BI19&lt;&gt;"",VLOOKUP(LEFT(BI19,12),[1]!Table114[[rOS]:[compID]],23,FALSE),"")</f>
        <v/>
      </c>
      <c r="BJ48" s="116" t="str">
        <f>IF(BJ19&lt;&gt;"",VLOOKUP(LEFT(BJ19,12),[1]!Table114[[rOS]:[compID]],23,FALSE),"")</f>
        <v/>
      </c>
      <c r="BK48" s="116" t="str">
        <f>IF(BK19&lt;&gt;"",VLOOKUP(LEFT(BK19,12),[1]!Table114[[rOS]:[compID]],23,FALSE),"")</f>
        <v/>
      </c>
      <c r="BL48" s="116" t="str">
        <f>IF(BL19&lt;&gt;"",VLOOKUP(LEFT(BL19,12),[1]!Table114[[rOS]:[compID]],23,FALSE),"")</f>
        <v/>
      </c>
      <c r="BM48" s="116" t="str">
        <f>IF(BM19&lt;&gt;"",VLOOKUP(LEFT(BM19,12),[1]!Table114[[rOS]:[compID]],23,FALSE),"")</f>
        <v/>
      </c>
      <c r="BN48" s="116" t="str">
        <f>IF(BN19&lt;&gt;"",VLOOKUP(LEFT(BN19,12),[1]!Table114[[rOS]:[compID]],23,FALSE),"")</f>
        <v/>
      </c>
      <c r="BO48" s="116" t="str">
        <f>IF(BO19&lt;&gt;"",VLOOKUP(LEFT(BO19,12),[1]!Table114[[rOS]:[compID]],23,FALSE),"")</f>
        <v/>
      </c>
      <c r="BP48" s="116" t="str">
        <f>IF(BP19&lt;&gt;"",VLOOKUP(LEFT(BP19,12),[1]!Table114[[rOS]:[compID]],23,FALSE),"")</f>
        <v/>
      </c>
      <c r="BQ48" s="116" t="str">
        <f>IF(BQ19&lt;&gt;"",VLOOKUP(LEFT(BQ19,12),[1]!Table114[[rOS]:[compID]],23,FALSE),"")</f>
        <v/>
      </c>
      <c r="BR48" s="116" t="e">
        <f>IF(BR19&lt;&gt;"",VLOOKUP(LEFT(BR19,12),[1]!Table114[[rOS]:[compID]],23,FALSE),"")</f>
        <v>#REF!</v>
      </c>
      <c r="BS48" s="116" t="str">
        <f>IF(BS19&lt;&gt;"",VLOOKUP(LEFT(BS19,12),[1]!Table114[[rOS]:[compID]],23,FALSE),"")</f>
        <v/>
      </c>
      <c r="BT48" s="116" t="str">
        <f>IF(BT19&lt;&gt;"",VLOOKUP(LEFT(BT19,12),[1]!Table114[[rOS]:[compID]],23,FALSE),"")</f>
        <v/>
      </c>
      <c r="BU48" s="116" t="str">
        <f>IF(BU19&lt;&gt;"",VLOOKUP(LEFT(BU19,12),[1]!Table114[[rOS]:[compID]],23,FALSE),"")</f>
        <v/>
      </c>
      <c r="BV48" s="116" t="str">
        <f>IF(BV19&lt;&gt;"",VLOOKUP(LEFT(BV19,12),[1]!Table114[[rOS]:[compID]],23,FALSE),"")</f>
        <v/>
      </c>
      <c r="BW48" s="116" t="str">
        <f>IF(BW19&lt;&gt;"",VLOOKUP(LEFT(BW19,12),[1]!Table114[[rOS]:[compID]],23,FALSE),"")</f>
        <v/>
      </c>
      <c r="BX48" s="116" t="str">
        <f>IF(BX19&lt;&gt;"",VLOOKUP(LEFT(BX19,12),[1]!Table114[[rOS]:[compID]],23,FALSE),"")</f>
        <v/>
      </c>
      <c r="BY48" s="116" t="str">
        <f>IF(BY19&lt;&gt;"",VLOOKUP(LEFT(BY19,12),[1]!Table114[[rOS]:[compID]],23,FALSE),"")</f>
        <v/>
      </c>
      <c r="BZ48" s="116" t="str">
        <f>IF(BZ19&lt;&gt;"",VLOOKUP(LEFT(BZ19,12),[1]!Table114[[rOS]:[compID]],23,FALSE),"")</f>
        <v/>
      </c>
      <c r="CA48" s="116" t="str">
        <f>IF(CA19&lt;&gt;"",VLOOKUP(LEFT(CA19,12),[1]!Table114[[rOS]:[compID]],23,FALSE),"")</f>
        <v/>
      </c>
      <c r="CB48" s="116" t="str">
        <f>IF(CB19&lt;&gt;"",VLOOKUP(LEFT(CB19,12),[1]!Table114[[rOS]:[compID]],23,FALSE),"")</f>
        <v/>
      </c>
      <c r="CC48" s="116" t="str">
        <f>IF(CC19&lt;&gt;"",VLOOKUP(LEFT(CC19,12),[1]!Table114[[rOS]:[compID]],23,FALSE),"")</f>
        <v/>
      </c>
      <c r="CD48" s="116" t="str">
        <f>IF(CD19&lt;&gt;"",VLOOKUP(LEFT(CD19,12),[1]!Table114[[rOS]:[compID]],23,FALSE),"")</f>
        <v/>
      </c>
      <c r="CE48" s="116" t="str">
        <f>IF(CE19&lt;&gt;"",VLOOKUP(LEFT(CE19,12),[1]!Table114[[rOS]:[compID]],23,FALSE),"")</f>
        <v/>
      </c>
      <c r="CF48" s="116" t="str">
        <f>IF(CF19&lt;&gt;"",VLOOKUP(LEFT(CF19,12),[1]!Table114[[rOS]:[compID]],23,FALSE),"")</f>
        <v/>
      </c>
      <c r="CG48" s="116" t="str">
        <f>IF(CG19&lt;&gt;"",VLOOKUP(LEFT(CG19,12),[1]!Table114[[rOS]:[compID]],23,FALSE),"")</f>
        <v/>
      </c>
      <c r="CH48" s="116" t="e">
        <f>IF(CH19&lt;&gt;"",VLOOKUP(LEFT(CH19,12),[1]!Table114[[rOS]:[compID]],23,FALSE),"")</f>
        <v>#REF!</v>
      </c>
      <c r="CI48" s="116" t="str">
        <f>IF(CI19&lt;&gt;"",VLOOKUP(LEFT(CI19,12),[1]!Table114[[rOS]:[compID]],23,FALSE),"")</f>
        <v/>
      </c>
      <c r="CJ48" s="116" t="str">
        <f>IF(CJ19&lt;&gt;"",VLOOKUP(LEFT(CJ19,12),[1]!Table114[[rOS]:[compID]],23,FALSE),"")</f>
        <v/>
      </c>
      <c r="CK48" s="116" t="str">
        <f>IF(CK19&lt;&gt;"",VLOOKUP(LEFT(CK19,12),[1]!Table114[[rOS]:[compID]],23,FALSE),"")</f>
        <v/>
      </c>
      <c r="CL48" s="116" t="e">
        <f>IF(CL19&lt;&gt;"",VLOOKUP(LEFT(CL19,12),[1]!Table114[[rOS]:[compID]],23,FALSE),"")</f>
        <v>#REF!</v>
      </c>
      <c r="CM48" s="116" t="str">
        <f>IF(CM19&lt;&gt;"",VLOOKUP(LEFT(CM19,12),[1]!Table114[[rOS]:[compID]],23,FALSE),"")</f>
        <v/>
      </c>
    </row>
    <row r="49" spans="1:91" ht="15" customHeight="1" x14ac:dyDescent="0.3">
      <c r="A49">
        <v>45</v>
      </c>
      <c r="B49" t="s">
        <v>216</v>
      </c>
      <c r="C49" t="s">
        <v>1230</v>
      </c>
      <c r="D49" t="s">
        <v>4203</v>
      </c>
      <c r="E49">
        <v>1098</v>
      </c>
      <c r="F49" t="s">
        <v>1231</v>
      </c>
      <c r="G49" s="112" t="s">
        <v>4203</v>
      </c>
      <c r="I49" s="116" t="str">
        <f>IF(I20&lt;&gt;"",VLOOKUP(LEFT(I20,12),[1]!Table114[[rOS]:[compID]],23,FALSE),"")</f>
        <v/>
      </c>
      <c r="J49" s="116" t="str">
        <f>IF(J20&lt;&gt;"",VLOOKUP(LEFT(J20,12),[1]!Table114[[rOS]:[compID]],23,FALSE),"")</f>
        <v/>
      </c>
      <c r="K49" s="116" t="str">
        <f>IF(K20&lt;&gt;"",VLOOKUP(LEFT(K20,12),[1]!Table114[[rOS]:[compID]],23,FALSE),"")</f>
        <v/>
      </c>
      <c r="L49" s="116" t="str">
        <f>IF(L20&lt;&gt;"",VLOOKUP(LEFT(L20,12),[1]!Table114[[rOS]:[compID]],23,FALSE),"")</f>
        <v/>
      </c>
      <c r="M49" s="116" t="str">
        <f>IF(M20&lt;&gt;"",VLOOKUP(LEFT(M20,12),[1]!Table114[[rOS]:[compID]],23,FALSE),"")</f>
        <v/>
      </c>
      <c r="N49" s="116" t="str">
        <f>IF(N20&lt;&gt;"",VLOOKUP(LEFT(N20,12),[1]!Table114[[rOS]:[compID]],23,FALSE),"")</f>
        <v/>
      </c>
      <c r="O49" s="116" t="e">
        <f>IF(O20&lt;&gt;"",VLOOKUP(LEFT(O20,12),[1]!Table114[[rOS]:[compID]],23,FALSE),"")</f>
        <v>#REF!</v>
      </c>
      <c r="P49" s="116" t="str">
        <f>IF(P20&lt;&gt;"",VLOOKUP(LEFT(P20,12),[1]!Table114[[rOS]:[compID]],23,FALSE),"")</f>
        <v/>
      </c>
      <c r="Q49" s="116" t="str">
        <f>IF(Q20&lt;&gt;"",VLOOKUP(LEFT(Q20,12),[1]!Table114[[rOS]:[compID]],23,FALSE),"")</f>
        <v/>
      </c>
      <c r="R49" s="116" t="str">
        <f>IF(R20&lt;&gt;"",VLOOKUP(LEFT(R20,12),[1]!Table114[[rOS]:[compID]],23,FALSE),"")</f>
        <v/>
      </c>
      <c r="S49" s="116" t="str">
        <f>IF(S20&lt;&gt;"",VLOOKUP(LEFT(S20,12),[1]!Table114[[rOS]:[compID]],23,FALSE),"")</f>
        <v/>
      </c>
      <c r="T49" s="116" t="str">
        <f>IF(T20&lt;&gt;"",VLOOKUP(LEFT(T20,12),[1]!Table114[[rOS]:[compID]],23,FALSE),"")</f>
        <v/>
      </c>
      <c r="U49" s="116" t="str">
        <f>IF(U20&lt;&gt;"",VLOOKUP(LEFT(U20,12),[1]!Table114[[rOS]:[compID]],23,FALSE),"")</f>
        <v/>
      </c>
      <c r="V49" s="116" t="str">
        <f>IF(V20&lt;&gt;"",VLOOKUP(LEFT(V20,12),[1]!Table114[[rOS]:[compID]],23,FALSE),"")</f>
        <v/>
      </c>
      <c r="W49" s="116" t="str">
        <f>IF(W20&lt;&gt;"",VLOOKUP(LEFT(W20,12),[1]!Table114[[rOS]:[compID]],23,FALSE),"")</f>
        <v/>
      </c>
      <c r="X49" s="116" t="str">
        <f>IF(X20&lt;&gt;"",VLOOKUP(LEFT(X20,12),[1]!Table114[[rOS]:[compID]],23,FALSE),"")</f>
        <v/>
      </c>
      <c r="Y49" s="116" t="str">
        <f>IF(Y20&lt;&gt;"",VLOOKUP(LEFT(Y20,12),[1]!Table114[[rOS]:[compID]],23,FALSE),"")</f>
        <v/>
      </c>
      <c r="Z49" s="116" t="str">
        <f>IF(Z20&lt;&gt;"",VLOOKUP(LEFT(Z20,12),[1]!Table114[[rOS]:[compID]],23,FALSE),"")</f>
        <v/>
      </c>
      <c r="AA49" s="116" t="str">
        <f>IF(AA20&lt;&gt;"",VLOOKUP(LEFT(AA20,12),[1]!Table114[[rOS]:[compID]],23,FALSE),"")</f>
        <v/>
      </c>
      <c r="AB49" s="116" t="str">
        <f>IF(AB20&lt;&gt;"",VLOOKUP(LEFT(AB20,12),[1]!Table114[[rOS]:[compID]],23,FALSE),"")</f>
        <v/>
      </c>
      <c r="AC49" s="116" t="str">
        <f>IF(AC20&lt;&gt;"",VLOOKUP(LEFT(AC20,12),[1]!Table114[[rOS]:[compID]],23,FALSE),"")</f>
        <v/>
      </c>
      <c r="AD49" s="116" t="str">
        <f>IF(AD20&lt;&gt;"",VLOOKUP(LEFT(AD20,12),[1]!Table114[[rOS]:[compID]],23,FALSE),"")</f>
        <v/>
      </c>
      <c r="AE49" s="116" t="str">
        <f>IF(AE20&lt;&gt;"",VLOOKUP(LEFT(AE20,12),[1]!Table114[[rOS]:[compID]],23,FALSE),"")</f>
        <v/>
      </c>
      <c r="AF49" s="116" t="str">
        <f>IF(AF20&lt;&gt;"",VLOOKUP(LEFT(AF20,12),[1]!Table114[[rOS]:[compID]],23,FALSE),"")</f>
        <v/>
      </c>
      <c r="AG49" s="116" t="str">
        <f>IF(AG20&lt;&gt;"",VLOOKUP(LEFT(AG20,12),[1]!Table114[[rOS]:[compID]],23,FALSE),"")</f>
        <v/>
      </c>
      <c r="AH49" s="116" t="str">
        <f>IF(AH20&lt;&gt;"",VLOOKUP(LEFT(AH20,12),[1]!Table114[[rOS]:[compID]],23,FALSE),"")</f>
        <v/>
      </c>
      <c r="AI49" s="116" t="str">
        <f>IF(AI20&lt;&gt;"",VLOOKUP(LEFT(AI20,12),[1]!Table114[[rOS]:[compID]],23,FALSE),"")</f>
        <v/>
      </c>
      <c r="AJ49" s="116" t="str">
        <f>IF(AJ20&lt;&gt;"",VLOOKUP(LEFT(AJ20,12),[1]!Table114[[rOS]:[compID]],23,FALSE),"")</f>
        <v/>
      </c>
      <c r="AK49" s="116" t="str">
        <f>IF(AK20&lt;&gt;"",VLOOKUP(LEFT(AK20,12),[1]!Table114[[rOS]:[compID]],23,FALSE),"")</f>
        <v/>
      </c>
      <c r="AL49" s="116" t="str">
        <f>IF(AL20&lt;&gt;"",VLOOKUP(LEFT(AL20,12),[1]!Table114[[rOS]:[compID]],23,FALSE),"")</f>
        <v/>
      </c>
      <c r="AM49" s="116" t="str">
        <f>IF(AM20&lt;&gt;"",VLOOKUP(LEFT(AM20,12),[1]!Table114[[rOS]:[compID]],23,FALSE),"")</f>
        <v/>
      </c>
      <c r="AN49" s="116" t="str">
        <f>IF(AN20&lt;&gt;"",VLOOKUP(LEFT(AN20,12),[1]!Table114[[rOS]:[compID]],23,FALSE),"")</f>
        <v/>
      </c>
      <c r="AO49" s="116" t="str">
        <f>IF(AO20&lt;&gt;"",VLOOKUP(LEFT(AO20,12),[1]!Table114[[rOS]:[compID]],23,FALSE),"")</f>
        <v/>
      </c>
      <c r="AP49" s="116" t="str">
        <f>IF(AP20&lt;&gt;"",VLOOKUP(LEFT(AP20,12),[1]!Table114[[rOS]:[compID]],23,FALSE),"")</f>
        <v/>
      </c>
      <c r="AQ49" s="116" t="str">
        <f>IF(AQ20&lt;&gt;"",VLOOKUP(LEFT(AQ20,12),[1]!Table114[[rOS]:[compID]],23,FALSE),"")</f>
        <v/>
      </c>
      <c r="AR49" s="116" t="str">
        <f>IF(AR20&lt;&gt;"",VLOOKUP(LEFT(AR20,12),[1]!Table114[[rOS]:[compID]],23,FALSE),"")</f>
        <v/>
      </c>
      <c r="AS49" s="116" t="str">
        <f>IF(AS20&lt;&gt;"",VLOOKUP(LEFT(AS20,12),[1]!Table114[[rOS]:[compID]],23,FALSE),"")</f>
        <v/>
      </c>
      <c r="AT49" s="116" t="str">
        <f>IF(AT20&lt;&gt;"",VLOOKUP(LEFT(AT20,12),[1]!Table114[[rOS]:[compID]],23,FALSE),"")</f>
        <v/>
      </c>
      <c r="AU49" s="116" t="str">
        <f>IF(AU20&lt;&gt;"",VLOOKUP(LEFT(AU20,12),[1]!Table114[[rOS]:[compID]],23,FALSE),"")</f>
        <v/>
      </c>
      <c r="AV49" s="116" t="e">
        <f>IF(AV20&lt;&gt;"",VLOOKUP(LEFT(AV20,12),[1]!Table114[[rOS]:[compID]],23,FALSE),"")</f>
        <v>#REF!</v>
      </c>
      <c r="AW49" s="116" t="str">
        <f>IF(AW20&lt;&gt;"",VLOOKUP(LEFT(AW20,12),[1]!Table114[[rOS]:[compID]],23,FALSE),"")</f>
        <v/>
      </c>
      <c r="AX49" s="116" t="str">
        <f>IF(AX20&lt;&gt;"",VLOOKUP(LEFT(AX20,12),[1]!Table114[[rOS]:[compID]],23,FALSE),"")</f>
        <v/>
      </c>
      <c r="AY49" s="116" t="str">
        <f>IF(AY20&lt;&gt;"",VLOOKUP(LEFT(AY20,12),[1]!Table114[[rOS]:[compID]],23,FALSE),"")</f>
        <v/>
      </c>
      <c r="AZ49" s="116" t="str">
        <f>IF(AZ20&lt;&gt;"",VLOOKUP(LEFT(AZ20,12),[1]!Table114[[rOS]:[compID]],23,FALSE),"")</f>
        <v/>
      </c>
      <c r="BA49" s="116" t="str">
        <f>IF(BA20&lt;&gt;"",VLOOKUP(LEFT(BA20,12),[1]!Table114[[rOS]:[compID]],23,FALSE),"")</f>
        <v/>
      </c>
      <c r="BB49" s="116" t="str">
        <f>IF(BB20&lt;&gt;"",VLOOKUP(LEFT(BB20,12),[1]!Table114[[rOS]:[compID]],23,FALSE),"")</f>
        <v/>
      </c>
      <c r="BC49" s="116" t="e">
        <f>IF(BC20&lt;&gt;"",VLOOKUP(LEFT(BC20,12),[1]!Table114[[rOS]:[compID]],23,FALSE),"")</f>
        <v>#REF!</v>
      </c>
      <c r="BD49" s="116" t="str">
        <f>IF(BD20&lt;&gt;"",VLOOKUP(LEFT(BD20,12),[1]!Table114[[rOS]:[compID]],23,FALSE),"")</f>
        <v/>
      </c>
      <c r="BE49" s="116" t="str">
        <f>IF(BE20&lt;&gt;"",VLOOKUP(LEFT(BE20,12),[1]!Table114[[rOS]:[compID]],23,FALSE),"")</f>
        <v/>
      </c>
      <c r="BF49" s="116" t="str">
        <f>IF(BF20&lt;&gt;"",VLOOKUP(LEFT(BF20,12),[1]!Table114[[rOS]:[compID]],23,FALSE),"")</f>
        <v/>
      </c>
      <c r="BG49" s="116" t="str">
        <f>IF(BG20&lt;&gt;"",VLOOKUP(LEFT(BG20,12),[1]!Table114[[rOS]:[compID]],23,FALSE),"")</f>
        <v/>
      </c>
      <c r="BH49" s="116" t="str">
        <f>IF(BH20&lt;&gt;"",VLOOKUP(LEFT(BH20,12),[1]!Table114[[rOS]:[compID]],23,FALSE),"")</f>
        <v/>
      </c>
      <c r="BI49" s="116" t="str">
        <f>IF(BI20&lt;&gt;"",VLOOKUP(LEFT(BI20,12),[1]!Table114[[rOS]:[compID]],23,FALSE),"")</f>
        <v/>
      </c>
      <c r="BJ49" s="116" t="str">
        <f>IF(BJ20&lt;&gt;"",VLOOKUP(LEFT(BJ20,12),[1]!Table114[[rOS]:[compID]],23,FALSE),"")</f>
        <v/>
      </c>
      <c r="BK49" s="116" t="str">
        <f>IF(BK20&lt;&gt;"",VLOOKUP(LEFT(BK20,12),[1]!Table114[[rOS]:[compID]],23,FALSE),"")</f>
        <v/>
      </c>
      <c r="BL49" s="116" t="str">
        <f>IF(BL20&lt;&gt;"",VLOOKUP(LEFT(BL20,12),[1]!Table114[[rOS]:[compID]],23,FALSE),"")</f>
        <v/>
      </c>
      <c r="BM49" s="116" t="str">
        <f>IF(BM20&lt;&gt;"",VLOOKUP(LEFT(BM20,12),[1]!Table114[[rOS]:[compID]],23,FALSE),"")</f>
        <v/>
      </c>
      <c r="BN49" s="116" t="str">
        <f>IF(BN20&lt;&gt;"",VLOOKUP(LEFT(BN20,12),[1]!Table114[[rOS]:[compID]],23,FALSE),"")</f>
        <v/>
      </c>
      <c r="BO49" s="116" t="str">
        <f>IF(BO20&lt;&gt;"",VLOOKUP(LEFT(BO20,12),[1]!Table114[[rOS]:[compID]],23,FALSE),"")</f>
        <v/>
      </c>
      <c r="BP49" s="116" t="str">
        <f>IF(BP20&lt;&gt;"",VLOOKUP(LEFT(BP20,12),[1]!Table114[[rOS]:[compID]],23,FALSE),"")</f>
        <v/>
      </c>
      <c r="BQ49" s="116" t="str">
        <f>IF(BQ20&lt;&gt;"",VLOOKUP(LEFT(BQ20,12),[1]!Table114[[rOS]:[compID]],23,FALSE),"")</f>
        <v/>
      </c>
      <c r="BR49" s="116" t="str">
        <f>IF(BR20&lt;&gt;"",VLOOKUP(LEFT(BR20,12),[1]!Table114[[rOS]:[compID]],23,FALSE),"")</f>
        <v/>
      </c>
      <c r="BS49" s="116" t="str">
        <f>IF(BS20&lt;&gt;"",VLOOKUP(LEFT(BS20,12),[1]!Table114[[rOS]:[compID]],23,FALSE),"")</f>
        <v/>
      </c>
      <c r="BT49" s="116" t="str">
        <f>IF(BT20&lt;&gt;"",VLOOKUP(LEFT(BT20,12),[1]!Table114[[rOS]:[compID]],23,FALSE),"")</f>
        <v/>
      </c>
      <c r="BU49" s="116" t="str">
        <f>IF(BU20&lt;&gt;"",VLOOKUP(LEFT(BU20,12),[1]!Table114[[rOS]:[compID]],23,FALSE),"")</f>
        <v/>
      </c>
      <c r="BV49" s="116" t="str">
        <f>IF(BV20&lt;&gt;"",VLOOKUP(LEFT(BV20,12),[1]!Table114[[rOS]:[compID]],23,FALSE),"")</f>
        <v/>
      </c>
      <c r="BW49" s="116" t="str">
        <f>IF(BW20&lt;&gt;"",VLOOKUP(LEFT(BW20,12),[1]!Table114[[rOS]:[compID]],23,FALSE),"")</f>
        <v/>
      </c>
      <c r="BX49" s="116" t="str">
        <f>IF(BX20&lt;&gt;"",VLOOKUP(LEFT(BX20,12),[1]!Table114[[rOS]:[compID]],23,FALSE),"")</f>
        <v/>
      </c>
      <c r="BY49" s="116" t="str">
        <f>IF(BY20&lt;&gt;"",VLOOKUP(LEFT(BY20,12),[1]!Table114[[rOS]:[compID]],23,FALSE),"")</f>
        <v/>
      </c>
      <c r="BZ49" s="116" t="str">
        <f>IF(BZ20&lt;&gt;"",VLOOKUP(LEFT(BZ20,12),[1]!Table114[[rOS]:[compID]],23,FALSE),"")</f>
        <v/>
      </c>
      <c r="CA49" s="116" t="str">
        <f>IF(CA20&lt;&gt;"",VLOOKUP(LEFT(CA20,12),[1]!Table114[[rOS]:[compID]],23,FALSE),"")</f>
        <v/>
      </c>
      <c r="CB49" s="116" t="str">
        <f>IF(CB20&lt;&gt;"",VLOOKUP(LEFT(CB20,12),[1]!Table114[[rOS]:[compID]],23,FALSE),"")</f>
        <v/>
      </c>
      <c r="CC49" s="116" t="str">
        <f>IF(CC20&lt;&gt;"",VLOOKUP(LEFT(CC20,12),[1]!Table114[[rOS]:[compID]],23,FALSE),"")</f>
        <v/>
      </c>
      <c r="CD49" s="116" t="str">
        <f>IF(CD20&lt;&gt;"",VLOOKUP(LEFT(CD20,12),[1]!Table114[[rOS]:[compID]],23,FALSE),"")</f>
        <v/>
      </c>
      <c r="CE49" s="116" t="str">
        <f>IF(CE20&lt;&gt;"",VLOOKUP(LEFT(CE20,12),[1]!Table114[[rOS]:[compID]],23,FALSE),"")</f>
        <v/>
      </c>
      <c r="CF49" s="116" t="str">
        <f>IF(CF20&lt;&gt;"",VLOOKUP(LEFT(CF20,12),[1]!Table114[[rOS]:[compID]],23,FALSE),"")</f>
        <v/>
      </c>
      <c r="CG49" s="116" t="str">
        <f>IF(CG20&lt;&gt;"",VLOOKUP(LEFT(CG20,12),[1]!Table114[[rOS]:[compID]],23,FALSE),"")</f>
        <v/>
      </c>
      <c r="CH49" s="116" t="e">
        <f>IF(CH20&lt;&gt;"",VLOOKUP(LEFT(CH20,12),[1]!Table114[[rOS]:[compID]],23,FALSE),"")</f>
        <v>#REF!</v>
      </c>
      <c r="CI49" s="116" t="str">
        <f>IF(CI20&lt;&gt;"",VLOOKUP(LEFT(CI20,12),[1]!Table114[[rOS]:[compID]],23,FALSE),"")</f>
        <v/>
      </c>
      <c r="CJ49" s="116" t="str">
        <f>IF(CJ20&lt;&gt;"",VLOOKUP(LEFT(CJ20,12),[1]!Table114[[rOS]:[compID]],23,FALSE),"")</f>
        <v/>
      </c>
      <c r="CK49" s="116" t="str">
        <f>IF(CK20&lt;&gt;"",VLOOKUP(LEFT(CK20,12),[1]!Table114[[rOS]:[compID]],23,FALSE),"")</f>
        <v/>
      </c>
      <c r="CL49" s="116" t="e">
        <f>IF(CL20&lt;&gt;"",VLOOKUP(LEFT(CL20,12),[1]!Table114[[rOS]:[compID]],23,FALSE),"")</f>
        <v>#REF!</v>
      </c>
      <c r="CM49" s="116" t="str">
        <f>IF(CM20&lt;&gt;"",VLOOKUP(LEFT(CM20,12),[1]!Table114[[rOS]:[compID]],23,FALSE),"")</f>
        <v/>
      </c>
    </row>
    <row r="50" spans="1:91" ht="15" customHeight="1" x14ac:dyDescent="0.3">
      <c r="A50">
        <v>46</v>
      </c>
      <c r="B50" t="s">
        <v>284</v>
      </c>
      <c r="C50" t="s">
        <v>960</v>
      </c>
      <c r="D50" t="s">
        <v>4202</v>
      </c>
      <c r="E50">
        <v>1073</v>
      </c>
      <c r="F50" t="s">
        <v>961</v>
      </c>
      <c r="G50" s="112" t="s">
        <v>4202</v>
      </c>
      <c r="I50" s="116" t="str">
        <f>IF(I21&lt;&gt;"",VLOOKUP(LEFT(I21,12),[1]!Table114[[rOS]:[compID]],23,FALSE),"")</f>
        <v/>
      </c>
      <c r="J50" s="116" t="str">
        <f>IF(J21&lt;&gt;"",VLOOKUP(LEFT(J21,12),[1]!Table114[[rOS]:[compID]],23,FALSE),"")</f>
        <v/>
      </c>
      <c r="K50" s="116" t="str">
        <f>IF(K21&lt;&gt;"",VLOOKUP(LEFT(K21,12),[1]!Table114[[rOS]:[compID]],23,FALSE),"")</f>
        <v/>
      </c>
      <c r="L50" s="116" t="str">
        <f>IF(L21&lt;&gt;"",VLOOKUP(LEFT(L21,12),[1]!Table114[[rOS]:[compID]],23,FALSE),"")</f>
        <v/>
      </c>
      <c r="M50" s="116" t="str">
        <f>IF(M21&lt;&gt;"",VLOOKUP(LEFT(M21,12),[1]!Table114[[rOS]:[compID]],23,FALSE),"")</f>
        <v/>
      </c>
      <c r="N50" s="116" t="str">
        <f>IF(N21&lt;&gt;"",VLOOKUP(LEFT(N21,12),[1]!Table114[[rOS]:[compID]],23,FALSE),"")</f>
        <v/>
      </c>
      <c r="O50" s="116" t="e">
        <f>IF(O21&lt;&gt;"",VLOOKUP(LEFT(O21,12),[1]!Table114[[rOS]:[compID]],23,FALSE),"")</f>
        <v>#REF!</v>
      </c>
      <c r="P50" s="116" t="str">
        <f>IF(P21&lt;&gt;"",VLOOKUP(LEFT(P21,12),[1]!Table114[[rOS]:[compID]],23,FALSE),"")</f>
        <v/>
      </c>
      <c r="Q50" s="116" t="str">
        <f>IF(Q21&lt;&gt;"",VLOOKUP(LEFT(Q21,12),[1]!Table114[[rOS]:[compID]],23,FALSE),"")</f>
        <v/>
      </c>
      <c r="R50" s="116" t="str">
        <f>IF(R21&lt;&gt;"",VLOOKUP(LEFT(R21,12),[1]!Table114[[rOS]:[compID]],23,FALSE),"")</f>
        <v/>
      </c>
      <c r="S50" s="116" t="str">
        <f>IF(S21&lt;&gt;"",VLOOKUP(LEFT(S21,12),[1]!Table114[[rOS]:[compID]],23,FALSE),"")</f>
        <v/>
      </c>
      <c r="T50" s="116" t="str">
        <f>IF(T21&lt;&gt;"",VLOOKUP(LEFT(T21,12),[1]!Table114[[rOS]:[compID]],23,FALSE),"")</f>
        <v/>
      </c>
      <c r="U50" s="116" t="str">
        <f>IF(U21&lt;&gt;"",VLOOKUP(LEFT(U21,12),[1]!Table114[[rOS]:[compID]],23,FALSE),"")</f>
        <v/>
      </c>
      <c r="V50" s="116" t="str">
        <f>IF(V21&lt;&gt;"",VLOOKUP(LEFT(V21,12),[1]!Table114[[rOS]:[compID]],23,FALSE),"")</f>
        <v/>
      </c>
      <c r="W50" s="116" t="str">
        <f>IF(W21&lt;&gt;"",VLOOKUP(LEFT(W21,12),[1]!Table114[[rOS]:[compID]],23,FALSE),"")</f>
        <v/>
      </c>
      <c r="X50" s="116" t="str">
        <f>IF(X21&lt;&gt;"",VLOOKUP(LEFT(X21,12),[1]!Table114[[rOS]:[compID]],23,FALSE),"")</f>
        <v/>
      </c>
      <c r="Y50" s="116" t="str">
        <f>IF(Y21&lt;&gt;"",VLOOKUP(LEFT(Y21,12),[1]!Table114[[rOS]:[compID]],23,FALSE),"")</f>
        <v/>
      </c>
      <c r="Z50" s="116" t="str">
        <f>IF(Z21&lt;&gt;"",VLOOKUP(LEFT(Z21,12),[1]!Table114[[rOS]:[compID]],23,FALSE),"")</f>
        <v/>
      </c>
      <c r="AA50" s="116" t="str">
        <f>IF(AA21&lt;&gt;"",VLOOKUP(LEFT(AA21,12),[1]!Table114[[rOS]:[compID]],23,FALSE),"")</f>
        <v/>
      </c>
      <c r="AB50" s="116" t="str">
        <f>IF(AB21&lt;&gt;"",VLOOKUP(LEFT(AB21,12),[1]!Table114[[rOS]:[compID]],23,FALSE),"")</f>
        <v/>
      </c>
      <c r="AC50" s="116" t="str">
        <f>IF(AC21&lt;&gt;"",VLOOKUP(LEFT(AC21,12),[1]!Table114[[rOS]:[compID]],23,FALSE),"")</f>
        <v/>
      </c>
      <c r="AD50" s="116" t="str">
        <f>IF(AD21&lt;&gt;"",VLOOKUP(LEFT(AD21,12),[1]!Table114[[rOS]:[compID]],23,FALSE),"")</f>
        <v/>
      </c>
      <c r="AE50" s="116" t="str">
        <f>IF(AE21&lt;&gt;"",VLOOKUP(LEFT(AE21,12),[1]!Table114[[rOS]:[compID]],23,FALSE),"")</f>
        <v/>
      </c>
      <c r="AF50" s="116" t="str">
        <f>IF(AF21&lt;&gt;"",VLOOKUP(LEFT(AF21,12),[1]!Table114[[rOS]:[compID]],23,FALSE),"")</f>
        <v/>
      </c>
      <c r="AG50" s="116" t="str">
        <f>IF(AG21&lt;&gt;"",VLOOKUP(LEFT(AG21,12),[1]!Table114[[rOS]:[compID]],23,FALSE),"")</f>
        <v/>
      </c>
      <c r="AH50" s="116" t="str">
        <f>IF(AH21&lt;&gt;"",VLOOKUP(LEFT(AH21,12),[1]!Table114[[rOS]:[compID]],23,FALSE),"")</f>
        <v/>
      </c>
      <c r="AI50" s="116" t="str">
        <f>IF(AI21&lt;&gt;"",VLOOKUP(LEFT(AI21,12),[1]!Table114[[rOS]:[compID]],23,FALSE),"")</f>
        <v/>
      </c>
      <c r="AJ50" s="116" t="str">
        <f>IF(AJ21&lt;&gt;"",VLOOKUP(LEFT(AJ21,12),[1]!Table114[[rOS]:[compID]],23,FALSE),"")</f>
        <v/>
      </c>
      <c r="AK50" s="116" t="str">
        <f>IF(AK21&lt;&gt;"",VLOOKUP(LEFT(AK21,12),[1]!Table114[[rOS]:[compID]],23,FALSE),"")</f>
        <v/>
      </c>
      <c r="AL50" s="116" t="str">
        <f>IF(AL21&lt;&gt;"",VLOOKUP(LEFT(AL21,12),[1]!Table114[[rOS]:[compID]],23,FALSE),"")</f>
        <v/>
      </c>
      <c r="AM50" s="116" t="str">
        <f>IF(AM21&lt;&gt;"",VLOOKUP(LEFT(AM21,12),[1]!Table114[[rOS]:[compID]],23,FALSE),"")</f>
        <v/>
      </c>
      <c r="AN50" s="116" t="str">
        <f>IF(AN21&lt;&gt;"",VLOOKUP(LEFT(AN21,12),[1]!Table114[[rOS]:[compID]],23,FALSE),"")</f>
        <v/>
      </c>
      <c r="AO50" s="116" t="str">
        <f>IF(AO21&lt;&gt;"",VLOOKUP(LEFT(AO21,12),[1]!Table114[[rOS]:[compID]],23,FALSE),"")</f>
        <v/>
      </c>
      <c r="AP50" s="116" t="str">
        <f>IF(AP21&lt;&gt;"",VLOOKUP(LEFT(AP21,12),[1]!Table114[[rOS]:[compID]],23,FALSE),"")</f>
        <v/>
      </c>
      <c r="AQ50" s="116" t="str">
        <f>IF(AQ21&lt;&gt;"",VLOOKUP(LEFT(AQ21,12),[1]!Table114[[rOS]:[compID]],23,FALSE),"")</f>
        <v/>
      </c>
      <c r="AR50" s="116" t="str">
        <f>IF(AR21&lt;&gt;"",VLOOKUP(LEFT(AR21,12),[1]!Table114[[rOS]:[compID]],23,FALSE),"")</f>
        <v/>
      </c>
      <c r="AS50" s="116" t="str">
        <f>IF(AS21&lt;&gt;"",VLOOKUP(LEFT(AS21,12),[1]!Table114[[rOS]:[compID]],23,FALSE),"")</f>
        <v/>
      </c>
      <c r="AT50" s="116" t="str">
        <f>IF(AT21&lt;&gt;"",VLOOKUP(LEFT(AT21,12),[1]!Table114[[rOS]:[compID]],23,FALSE),"")</f>
        <v/>
      </c>
      <c r="AU50" s="116" t="str">
        <f>IF(AU21&lt;&gt;"",VLOOKUP(LEFT(AU21,12),[1]!Table114[[rOS]:[compID]],23,FALSE),"")</f>
        <v/>
      </c>
      <c r="AV50" s="116" t="e">
        <f>IF(AV21&lt;&gt;"",VLOOKUP(LEFT(AV21,12),[1]!Table114[[rOS]:[compID]],23,FALSE),"")</f>
        <v>#REF!</v>
      </c>
      <c r="AW50" s="116" t="str">
        <f>IF(AW21&lt;&gt;"",VLOOKUP(LEFT(AW21,12),[1]!Table114[[rOS]:[compID]],23,FALSE),"")</f>
        <v/>
      </c>
      <c r="AX50" s="116" t="str">
        <f>IF(AX21&lt;&gt;"",VLOOKUP(LEFT(AX21,12),[1]!Table114[[rOS]:[compID]],23,FALSE),"")</f>
        <v/>
      </c>
      <c r="AY50" s="116" t="str">
        <f>IF(AY21&lt;&gt;"",VLOOKUP(LEFT(AY21,12),[1]!Table114[[rOS]:[compID]],23,FALSE),"")</f>
        <v/>
      </c>
      <c r="AZ50" s="116" t="str">
        <f>IF(AZ21&lt;&gt;"",VLOOKUP(LEFT(AZ21,12),[1]!Table114[[rOS]:[compID]],23,FALSE),"")</f>
        <v/>
      </c>
      <c r="BA50" s="116" t="str">
        <f>IF(BA21&lt;&gt;"",VLOOKUP(LEFT(BA21,12),[1]!Table114[[rOS]:[compID]],23,FALSE),"")</f>
        <v/>
      </c>
      <c r="BB50" s="116" t="str">
        <f>IF(BB21&lt;&gt;"",VLOOKUP(LEFT(BB21,12),[1]!Table114[[rOS]:[compID]],23,FALSE),"")</f>
        <v/>
      </c>
      <c r="BC50" s="116" t="e">
        <f>IF(BC21&lt;&gt;"",VLOOKUP(LEFT(BC21,12),[1]!Table114[[rOS]:[compID]],23,FALSE),"")</f>
        <v>#REF!</v>
      </c>
      <c r="BD50" s="116" t="str">
        <f>IF(BD21&lt;&gt;"",VLOOKUP(LEFT(BD21,12),[1]!Table114[[rOS]:[compID]],23,FALSE),"")</f>
        <v/>
      </c>
      <c r="BE50" s="116" t="str">
        <f>IF(BE21&lt;&gt;"",VLOOKUP(LEFT(BE21,12),[1]!Table114[[rOS]:[compID]],23,FALSE),"")</f>
        <v/>
      </c>
      <c r="BF50" s="116" t="str">
        <f>IF(BF21&lt;&gt;"",VLOOKUP(LEFT(BF21,12),[1]!Table114[[rOS]:[compID]],23,FALSE),"")</f>
        <v/>
      </c>
      <c r="BG50" s="116" t="str">
        <f>IF(BG21&lt;&gt;"",VLOOKUP(LEFT(BG21,12),[1]!Table114[[rOS]:[compID]],23,FALSE),"")</f>
        <v/>
      </c>
      <c r="BH50" s="116" t="str">
        <f>IF(BH21&lt;&gt;"",VLOOKUP(LEFT(BH21,12),[1]!Table114[[rOS]:[compID]],23,FALSE),"")</f>
        <v/>
      </c>
      <c r="BI50" s="116" t="str">
        <f>IF(BI21&lt;&gt;"",VLOOKUP(LEFT(BI21,12),[1]!Table114[[rOS]:[compID]],23,FALSE),"")</f>
        <v/>
      </c>
      <c r="BJ50" s="116" t="str">
        <f>IF(BJ21&lt;&gt;"",VLOOKUP(LEFT(BJ21,12),[1]!Table114[[rOS]:[compID]],23,FALSE),"")</f>
        <v/>
      </c>
      <c r="BK50" s="116" t="str">
        <f>IF(BK21&lt;&gt;"",VLOOKUP(LEFT(BK21,12),[1]!Table114[[rOS]:[compID]],23,FALSE),"")</f>
        <v/>
      </c>
      <c r="BL50" s="116" t="str">
        <f>IF(BL21&lt;&gt;"",VLOOKUP(LEFT(BL21,12),[1]!Table114[[rOS]:[compID]],23,FALSE),"")</f>
        <v/>
      </c>
      <c r="BM50" s="116" t="str">
        <f>IF(BM21&lt;&gt;"",VLOOKUP(LEFT(BM21,12),[1]!Table114[[rOS]:[compID]],23,FALSE),"")</f>
        <v/>
      </c>
      <c r="BN50" s="116" t="str">
        <f>IF(BN21&lt;&gt;"",VLOOKUP(LEFT(BN21,12),[1]!Table114[[rOS]:[compID]],23,FALSE),"")</f>
        <v/>
      </c>
      <c r="BO50" s="116" t="str">
        <f>IF(BO21&lt;&gt;"",VLOOKUP(LEFT(BO21,12),[1]!Table114[[rOS]:[compID]],23,FALSE),"")</f>
        <v/>
      </c>
      <c r="BP50" s="116" t="str">
        <f>IF(BP21&lt;&gt;"",VLOOKUP(LEFT(BP21,12),[1]!Table114[[rOS]:[compID]],23,FALSE),"")</f>
        <v/>
      </c>
      <c r="BQ50" s="116" t="str">
        <f>IF(BQ21&lt;&gt;"",VLOOKUP(LEFT(BQ21,12),[1]!Table114[[rOS]:[compID]],23,FALSE),"")</f>
        <v/>
      </c>
      <c r="BR50" s="116" t="str">
        <f>IF(BR21&lt;&gt;"",VLOOKUP(LEFT(BR21,12),[1]!Table114[[rOS]:[compID]],23,FALSE),"")</f>
        <v/>
      </c>
      <c r="BS50" s="116" t="str">
        <f>IF(BS21&lt;&gt;"",VLOOKUP(LEFT(BS21,12),[1]!Table114[[rOS]:[compID]],23,FALSE),"")</f>
        <v/>
      </c>
      <c r="BT50" s="116" t="str">
        <f>IF(BT21&lt;&gt;"",VLOOKUP(LEFT(BT21,12),[1]!Table114[[rOS]:[compID]],23,FALSE),"")</f>
        <v/>
      </c>
      <c r="BU50" s="116" t="str">
        <f>IF(BU21&lt;&gt;"",VLOOKUP(LEFT(BU21,12),[1]!Table114[[rOS]:[compID]],23,FALSE),"")</f>
        <v/>
      </c>
      <c r="BV50" s="116" t="str">
        <f>IF(BV21&lt;&gt;"",VLOOKUP(LEFT(BV21,12),[1]!Table114[[rOS]:[compID]],23,FALSE),"")</f>
        <v/>
      </c>
      <c r="BW50" s="116" t="str">
        <f>IF(BW21&lt;&gt;"",VLOOKUP(LEFT(BW21,12),[1]!Table114[[rOS]:[compID]],23,FALSE),"")</f>
        <v/>
      </c>
      <c r="BX50" s="116" t="str">
        <f>IF(BX21&lt;&gt;"",VLOOKUP(LEFT(BX21,12),[1]!Table114[[rOS]:[compID]],23,FALSE),"")</f>
        <v/>
      </c>
      <c r="BY50" s="116" t="str">
        <f>IF(BY21&lt;&gt;"",VLOOKUP(LEFT(BY21,12),[1]!Table114[[rOS]:[compID]],23,FALSE),"")</f>
        <v/>
      </c>
      <c r="BZ50" s="116" t="str">
        <f>IF(BZ21&lt;&gt;"",VLOOKUP(LEFT(BZ21,12),[1]!Table114[[rOS]:[compID]],23,FALSE),"")</f>
        <v/>
      </c>
      <c r="CA50" s="116" t="str">
        <f>IF(CA21&lt;&gt;"",VLOOKUP(LEFT(CA21,12),[1]!Table114[[rOS]:[compID]],23,FALSE),"")</f>
        <v/>
      </c>
      <c r="CB50" s="116" t="str">
        <f>IF(CB21&lt;&gt;"",VLOOKUP(LEFT(CB21,12),[1]!Table114[[rOS]:[compID]],23,FALSE),"")</f>
        <v/>
      </c>
      <c r="CC50" s="116" t="str">
        <f>IF(CC21&lt;&gt;"",VLOOKUP(LEFT(CC21,12),[1]!Table114[[rOS]:[compID]],23,FALSE),"")</f>
        <v/>
      </c>
      <c r="CD50" s="116" t="str">
        <f>IF(CD21&lt;&gt;"",VLOOKUP(LEFT(CD21,12),[1]!Table114[[rOS]:[compID]],23,FALSE),"")</f>
        <v/>
      </c>
      <c r="CE50" s="116" t="str">
        <f>IF(CE21&lt;&gt;"",VLOOKUP(LEFT(CE21,12),[1]!Table114[[rOS]:[compID]],23,FALSE),"")</f>
        <v/>
      </c>
      <c r="CF50" s="116" t="str">
        <f>IF(CF21&lt;&gt;"",VLOOKUP(LEFT(CF21,12),[1]!Table114[[rOS]:[compID]],23,FALSE),"")</f>
        <v/>
      </c>
      <c r="CG50" s="116" t="str">
        <f>IF(CG21&lt;&gt;"",VLOOKUP(LEFT(CG21,12),[1]!Table114[[rOS]:[compID]],23,FALSE),"")</f>
        <v/>
      </c>
      <c r="CH50" s="116" t="e">
        <f>IF(CH21&lt;&gt;"",VLOOKUP(LEFT(CH21,12),[1]!Table114[[rOS]:[compID]],23,FALSE),"")</f>
        <v>#REF!</v>
      </c>
      <c r="CI50" s="116" t="str">
        <f>IF(CI21&lt;&gt;"",VLOOKUP(LEFT(CI21,12),[1]!Table114[[rOS]:[compID]],23,FALSE),"")</f>
        <v/>
      </c>
      <c r="CJ50" s="116" t="str">
        <f>IF(CJ21&lt;&gt;"",VLOOKUP(LEFT(CJ21,12),[1]!Table114[[rOS]:[compID]],23,FALSE),"")</f>
        <v/>
      </c>
      <c r="CK50" s="116" t="str">
        <f>IF(CK21&lt;&gt;"",VLOOKUP(LEFT(CK21,12),[1]!Table114[[rOS]:[compID]],23,FALSE),"")</f>
        <v/>
      </c>
      <c r="CL50" s="116" t="e">
        <f>IF(CL21&lt;&gt;"",VLOOKUP(LEFT(CL21,12),[1]!Table114[[rOS]:[compID]],23,FALSE),"")</f>
        <v>#REF!</v>
      </c>
      <c r="CM50" s="116" t="str">
        <f>IF(CM21&lt;&gt;"",VLOOKUP(LEFT(CM21,12),[1]!Table114[[rOS]:[compID]],23,FALSE),"")</f>
        <v/>
      </c>
    </row>
    <row r="51" spans="1:91" ht="15" customHeight="1" x14ac:dyDescent="0.3">
      <c r="A51">
        <v>47</v>
      </c>
      <c r="B51" t="s">
        <v>218</v>
      </c>
      <c r="C51" t="s">
        <v>877</v>
      </c>
      <c r="D51" t="s">
        <v>4205</v>
      </c>
      <c r="E51">
        <v>1148</v>
      </c>
      <c r="F51" t="s">
        <v>878</v>
      </c>
      <c r="G51" s="112" t="s">
        <v>4205</v>
      </c>
      <c r="I51" s="116" t="str">
        <f>IF(I22&lt;&gt;"",VLOOKUP(LEFT(I22,12),[1]!Table114[[rOS]:[compID]],23,FALSE),"")</f>
        <v/>
      </c>
      <c r="J51" s="116" t="str">
        <f>IF(J22&lt;&gt;"",VLOOKUP(LEFT(J22,12),[1]!Table114[[rOS]:[compID]],23,FALSE),"")</f>
        <v/>
      </c>
      <c r="K51" s="116" t="str">
        <f>IF(K22&lt;&gt;"",VLOOKUP(LEFT(K22,12),[1]!Table114[[rOS]:[compID]],23,FALSE),"")</f>
        <v/>
      </c>
      <c r="L51" s="116" t="str">
        <f>IF(L22&lt;&gt;"",VLOOKUP(LEFT(L22,12),[1]!Table114[[rOS]:[compID]],23,FALSE),"")</f>
        <v/>
      </c>
      <c r="M51" s="116" t="str">
        <f>IF(M22&lt;&gt;"",VLOOKUP(LEFT(M22,12),[1]!Table114[[rOS]:[compID]],23,FALSE),"")</f>
        <v/>
      </c>
      <c r="N51" s="116" t="str">
        <f>IF(N22&lt;&gt;"",VLOOKUP(LEFT(N22,12),[1]!Table114[[rOS]:[compID]],23,FALSE),"")</f>
        <v/>
      </c>
      <c r="O51" s="116" t="e">
        <f>IF(O22&lt;&gt;"",VLOOKUP(LEFT(O22,12),[1]!Table114[[rOS]:[compID]],23,FALSE),"")</f>
        <v>#REF!</v>
      </c>
      <c r="P51" s="116" t="str">
        <f>IF(P22&lt;&gt;"",VLOOKUP(LEFT(P22,12),[1]!Table114[[rOS]:[compID]],23,FALSE),"")</f>
        <v/>
      </c>
      <c r="Q51" s="116" t="str">
        <f>IF(Q22&lt;&gt;"",VLOOKUP(LEFT(Q22,12),[1]!Table114[[rOS]:[compID]],23,FALSE),"")</f>
        <v/>
      </c>
      <c r="R51" s="116" t="str">
        <f>IF(R22&lt;&gt;"",VLOOKUP(LEFT(R22,12),[1]!Table114[[rOS]:[compID]],23,FALSE),"")</f>
        <v/>
      </c>
      <c r="S51" s="116" t="str">
        <f>IF(S22&lt;&gt;"",VLOOKUP(LEFT(S22,12),[1]!Table114[[rOS]:[compID]],23,FALSE),"")</f>
        <v/>
      </c>
      <c r="T51" s="116" t="str">
        <f>IF(T22&lt;&gt;"",VLOOKUP(LEFT(T22,12),[1]!Table114[[rOS]:[compID]],23,FALSE),"")</f>
        <v/>
      </c>
      <c r="U51" s="116" t="str">
        <f>IF(U22&lt;&gt;"",VLOOKUP(LEFT(U22,12),[1]!Table114[[rOS]:[compID]],23,FALSE),"")</f>
        <v/>
      </c>
      <c r="V51" s="116" t="str">
        <f>IF(V22&lt;&gt;"",VLOOKUP(LEFT(V22,12),[1]!Table114[[rOS]:[compID]],23,FALSE),"")</f>
        <v/>
      </c>
      <c r="W51" s="116" t="str">
        <f>IF(W22&lt;&gt;"",VLOOKUP(LEFT(W22,12),[1]!Table114[[rOS]:[compID]],23,FALSE),"")</f>
        <v/>
      </c>
      <c r="X51" s="116" t="str">
        <f>IF(X22&lt;&gt;"",VLOOKUP(LEFT(X22,12),[1]!Table114[[rOS]:[compID]],23,FALSE),"")</f>
        <v/>
      </c>
      <c r="Y51" s="116" t="str">
        <f>IF(Y22&lt;&gt;"",VLOOKUP(LEFT(Y22,12),[1]!Table114[[rOS]:[compID]],23,FALSE),"")</f>
        <v/>
      </c>
      <c r="Z51" s="116" t="str">
        <f>IF(Z22&lt;&gt;"",VLOOKUP(LEFT(Z22,12),[1]!Table114[[rOS]:[compID]],23,FALSE),"")</f>
        <v/>
      </c>
      <c r="AA51" s="116" t="str">
        <f>IF(AA22&lt;&gt;"",VLOOKUP(LEFT(AA22,12),[1]!Table114[[rOS]:[compID]],23,FALSE),"")</f>
        <v/>
      </c>
      <c r="AB51" s="116" t="str">
        <f>IF(AB22&lt;&gt;"",VLOOKUP(LEFT(AB22,12),[1]!Table114[[rOS]:[compID]],23,FALSE),"")</f>
        <v/>
      </c>
      <c r="AC51" s="116" t="str">
        <f>IF(AC22&lt;&gt;"",VLOOKUP(LEFT(AC22,12),[1]!Table114[[rOS]:[compID]],23,FALSE),"")</f>
        <v/>
      </c>
      <c r="AD51" s="116" t="str">
        <f>IF(AD22&lt;&gt;"",VLOOKUP(LEFT(AD22,12),[1]!Table114[[rOS]:[compID]],23,FALSE),"")</f>
        <v/>
      </c>
      <c r="AE51" s="116" t="str">
        <f>IF(AE22&lt;&gt;"",VLOOKUP(LEFT(AE22,12),[1]!Table114[[rOS]:[compID]],23,FALSE),"")</f>
        <v/>
      </c>
      <c r="AF51" s="116" t="str">
        <f>IF(AF22&lt;&gt;"",VLOOKUP(LEFT(AF22,12),[1]!Table114[[rOS]:[compID]],23,FALSE),"")</f>
        <v/>
      </c>
      <c r="AG51" s="116" t="str">
        <f>IF(AG22&lt;&gt;"",VLOOKUP(LEFT(AG22,12),[1]!Table114[[rOS]:[compID]],23,FALSE),"")</f>
        <v/>
      </c>
      <c r="AH51" s="116" t="str">
        <f>IF(AH22&lt;&gt;"",VLOOKUP(LEFT(AH22,12),[1]!Table114[[rOS]:[compID]],23,FALSE),"")</f>
        <v/>
      </c>
      <c r="AI51" s="116" t="str">
        <f>IF(AI22&lt;&gt;"",VLOOKUP(LEFT(AI22,12),[1]!Table114[[rOS]:[compID]],23,FALSE),"")</f>
        <v/>
      </c>
      <c r="AJ51" s="116" t="str">
        <f>IF(AJ22&lt;&gt;"",VLOOKUP(LEFT(AJ22,12),[1]!Table114[[rOS]:[compID]],23,FALSE),"")</f>
        <v/>
      </c>
      <c r="AK51" s="116" t="str">
        <f>IF(AK22&lt;&gt;"",VLOOKUP(LEFT(AK22,12),[1]!Table114[[rOS]:[compID]],23,FALSE),"")</f>
        <v/>
      </c>
      <c r="AL51" s="116" t="str">
        <f>IF(AL22&lt;&gt;"",VLOOKUP(LEFT(AL22,12),[1]!Table114[[rOS]:[compID]],23,FALSE),"")</f>
        <v/>
      </c>
      <c r="AM51" s="116" t="str">
        <f>IF(AM22&lt;&gt;"",VLOOKUP(LEFT(AM22,12),[1]!Table114[[rOS]:[compID]],23,FALSE),"")</f>
        <v/>
      </c>
      <c r="AN51" s="116" t="str">
        <f>IF(AN22&lt;&gt;"",VLOOKUP(LEFT(AN22,12),[1]!Table114[[rOS]:[compID]],23,FALSE),"")</f>
        <v/>
      </c>
      <c r="AO51" s="116" t="str">
        <f>IF(AO22&lt;&gt;"",VLOOKUP(LEFT(AO22,12),[1]!Table114[[rOS]:[compID]],23,FALSE),"")</f>
        <v/>
      </c>
      <c r="AP51" s="116" t="str">
        <f>IF(AP22&lt;&gt;"",VLOOKUP(LEFT(AP22,12),[1]!Table114[[rOS]:[compID]],23,FALSE),"")</f>
        <v/>
      </c>
      <c r="AQ51" s="116" t="str">
        <f>IF(AQ22&lt;&gt;"",VLOOKUP(LEFT(AQ22,12),[1]!Table114[[rOS]:[compID]],23,FALSE),"")</f>
        <v/>
      </c>
      <c r="AR51" s="116" t="str">
        <f>IF(AR22&lt;&gt;"",VLOOKUP(LEFT(AR22,12),[1]!Table114[[rOS]:[compID]],23,FALSE),"")</f>
        <v/>
      </c>
      <c r="AS51" s="116" t="str">
        <f>IF(AS22&lt;&gt;"",VLOOKUP(LEFT(AS22,12),[1]!Table114[[rOS]:[compID]],23,FALSE),"")</f>
        <v/>
      </c>
      <c r="AT51" s="116" t="str">
        <f>IF(AT22&lt;&gt;"",VLOOKUP(LEFT(AT22,12),[1]!Table114[[rOS]:[compID]],23,FALSE),"")</f>
        <v/>
      </c>
      <c r="AU51" s="116" t="str">
        <f>IF(AU22&lt;&gt;"",VLOOKUP(LEFT(AU22,12),[1]!Table114[[rOS]:[compID]],23,FALSE),"")</f>
        <v/>
      </c>
      <c r="AV51" s="116" t="e">
        <f>IF(AV22&lt;&gt;"",VLOOKUP(LEFT(AV22,12),[1]!Table114[[rOS]:[compID]],23,FALSE),"")</f>
        <v>#REF!</v>
      </c>
      <c r="AW51" s="116" t="str">
        <f>IF(AW22&lt;&gt;"",VLOOKUP(LEFT(AW22,12),[1]!Table114[[rOS]:[compID]],23,FALSE),"")</f>
        <v/>
      </c>
      <c r="AX51" s="116" t="str">
        <f>IF(AX22&lt;&gt;"",VLOOKUP(LEFT(AX22,12),[1]!Table114[[rOS]:[compID]],23,FALSE),"")</f>
        <v/>
      </c>
      <c r="AY51" s="116" t="str">
        <f>IF(AY22&lt;&gt;"",VLOOKUP(LEFT(AY22,12),[1]!Table114[[rOS]:[compID]],23,FALSE),"")</f>
        <v/>
      </c>
      <c r="AZ51" s="116" t="str">
        <f>IF(AZ22&lt;&gt;"",VLOOKUP(LEFT(AZ22,12),[1]!Table114[[rOS]:[compID]],23,FALSE),"")</f>
        <v/>
      </c>
      <c r="BA51" s="116" t="str">
        <f>IF(BA22&lt;&gt;"",VLOOKUP(LEFT(BA22,12),[1]!Table114[[rOS]:[compID]],23,FALSE),"")</f>
        <v/>
      </c>
      <c r="BB51" s="116" t="str">
        <f>IF(BB22&lt;&gt;"",VLOOKUP(LEFT(BB22,12),[1]!Table114[[rOS]:[compID]],23,FALSE),"")</f>
        <v/>
      </c>
      <c r="BC51" s="116" t="e">
        <f>IF(BC22&lt;&gt;"",VLOOKUP(LEFT(BC22,12),[1]!Table114[[rOS]:[compID]],23,FALSE),"")</f>
        <v>#REF!</v>
      </c>
      <c r="BD51" s="116" t="str">
        <f>IF(BD22&lt;&gt;"",VLOOKUP(LEFT(BD22,12),[1]!Table114[[rOS]:[compID]],23,FALSE),"")</f>
        <v/>
      </c>
      <c r="BE51" s="116" t="str">
        <f>IF(BE22&lt;&gt;"",VLOOKUP(LEFT(BE22,12),[1]!Table114[[rOS]:[compID]],23,FALSE),"")</f>
        <v/>
      </c>
      <c r="BF51" s="116" t="str">
        <f>IF(BF22&lt;&gt;"",VLOOKUP(LEFT(BF22,12),[1]!Table114[[rOS]:[compID]],23,FALSE),"")</f>
        <v/>
      </c>
      <c r="BG51" s="116" t="str">
        <f>IF(BG22&lt;&gt;"",VLOOKUP(LEFT(BG22,12),[1]!Table114[[rOS]:[compID]],23,FALSE),"")</f>
        <v/>
      </c>
      <c r="BH51" s="116" t="str">
        <f>IF(BH22&lt;&gt;"",VLOOKUP(LEFT(BH22,12),[1]!Table114[[rOS]:[compID]],23,FALSE),"")</f>
        <v/>
      </c>
      <c r="BI51" s="116" t="str">
        <f>IF(BI22&lt;&gt;"",VLOOKUP(LEFT(BI22,12),[1]!Table114[[rOS]:[compID]],23,FALSE),"")</f>
        <v/>
      </c>
      <c r="BJ51" s="116" t="str">
        <f>IF(BJ22&lt;&gt;"",VLOOKUP(LEFT(BJ22,12),[1]!Table114[[rOS]:[compID]],23,FALSE),"")</f>
        <v/>
      </c>
      <c r="BK51" s="116" t="str">
        <f>IF(BK22&lt;&gt;"",VLOOKUP(LEFT(BK22,12),[1]!Table114[[rOS]:[compID]],23,FALSE),"")</f>
        <v/>
      </c>
      <c r="BL51" s="116" t="str">
        <f>IF(BL22&lt;&gt;"",VLOOKUP(LEFT(BL22,12),[1]!Table114[[rOS]:[compID]],23,FALSE),"")</f>
        <v/>
      </c>
      <c r="BM51" s="116" t="str">
        <f>IF(BM22&lt;&gt;"",VLOOKUP(LEFT(BM22,12),[1]!Table114[[rOS]:[compID]],23,FALSE),"")</f>
        <v/>
      </c>
      <c r="BN51" s="116" t="str">
        <f>IF(BN22&lt;&gt;"",VLOOKUP(LEFT(BN22,12),[1]!Table114[[rOS]:[compID]],23,FALSE),"")</f>
        <v/>
      </c>
      <c r="BO51" s="116" t="str">
        <f>IF(BO22&lt;&gt;"",VLOOKUP(LEFT(BO22,12),[1]!Table114[[rOS]:[compID]],23,FALSE),"")</f>
        <v/>
      </c>
      <c r="BP51" s="116" t="str">
        <f>IF(BP22&lt;&gt;"",VLOOKUP(LEFT(BP22,12),[1]!Table114[[rOS]:[compID]],23,FALSE),"")</f>
        <v/>
      </c>
      <c r="BQ51" s="116" t="str">
        <f>IF(BQ22&lt;&gt;"",VLOOKUP(LEFT(BQ22,12),[1]!Table114[[rOS]:[compID]],23,FALSE),"")</f>
        <v/>
      </c>
      <c r="BR51" s="116" t="str">
        <f>IF(BR22&lt;&gt;"",VLOOKUP(LEFT(BR22,12),[1]!Table114[[rOS]:[compID]],23,FALSE),"")</f>
        <v/>
      </c>
      <c r="BS51" s="116" t="str">
        <f>IF(BS22&lt;&gt;"",VLOOKUP(LEFT(BS22,12),[1]!Table114[[rOS]:[compID]],23,FALSE),"")</f>
        <v/>
      </c>
      <c r="BT51" s="116" t="str">
        <f>IF(BT22&lt;&gt;"",VLOOKUP(LEFT(BT22,12),[1]!Table114[[rOS]:[compID]],23,FALSE),"")</f>
        <v/>
      </c>
      <c r="BU51" s="116" t="str">
        <f>IF(BU22&lt;&gt;"",VLOOKUP(LEFT(BU22,12),[1]!Table114[[rOS]:[compID]],23,FALSE),"")</f>
        <v/>
      </c>
      <c r="BV51" s="116" t="str">
        <f>IF(BV22&lt;&gt;"",VLOOKUP(LEFT(BV22,12),[1]!Table114[[rOS]:[compID]],23,FALSE),"")</f>
        <v/>
      </c>
      <c r="BW51" s="116" t="str">
        <f>IF(BW22&lt;&gt;"",VLOOKUP(LEFT(BW22,12),[1]!Table114[[rOS]:[compID]],23,FALSE),"")</f>
        <v/>
      </c>
      <c r="BX51" s="116" t="str">
        <f>IF(BX22&lt;&gt;"",VLOOKUP(LEFT(BX22,12),[1]!Table114[[rOS]:[compID]],23,FALSE),"")</f>
        <v/>
      </c>
      <c r="BY51" s="116" t="str">
        <f>IF(BY22&lt;&gt;"",VLOOKUP(LEFT(BY22,12),[1]!Table114[[rOS]:[compID]],23,FALSE),"")</f>
        <v/>
      </c>
      <c r="BZ51" s="116" t="str">
        <f>IF(BZ22&lt;&gt;"",VLOOKUP(LEFT(BZ22,12),[1]!Table114[[rOS]:[compID]],23,FALSE),"")</f>
        <v/>
      </c>
      <c r="CA51" s="116" t="str">
        <f>IF(CA22&lt;&gt;"",VLOOKUP(LEFT(CA22,12),[1]!Table114[[rOS]:[compID]],23,FALSE),"")</f>
        <v/>
      </c>
      <c r="CB51" s="116" t="str">
        <f>IF(CB22&lt;&gt;"",VLOOKUP(LEFT(CB22,12),[1]!Table114[[rOS]:[compID]],23,FALSE),"")</f>
        <v/>
      </c>
      <c r="CC51" s="116" t="str">
        <f>IF(CC22&lt;&gt;"",VLOOKUP(LEFT(CC22,12),[1]!Table114[[rOS]:[compID]],23,FALSE),"")</f>
        <v/>
      </c>
      <c r="CD51" s="116" t="str">
        <f>IF(CD22&lt;&gt;"",VLOOKUP(LEFT(CD22,12),[1]!Table114[[rOS]:[compID]],23,FALSE),"")</f>
        <v/>
      </c>
      <c r="CE51" s="116" t="str">
        <f>IF(CE22&lt;&gt;"",VLOOKUP(LEFT(CE22,12),[1]!Table114[[rOS]:[compID]],23,FALSE),"")</f>
        <v/>
      </c>
      <c r="CF51" s="116" t="str">
        <f>IF(CF22&lt;&gt;"",VLOOKUP(LEFT(CF22,12),[1]!Table114[[rOS]:[compID]],23,FALSE),"")</f>
        <v/>
      </c>
      <c r="CG51" s="116" t="str">
        <f>IF(CG22&lt;&gt;"",VLOOKUP(LEFT(CG22,12),[1]!Table114[[rOS]:[compID]],23,FALSE),"")</f>
        <v/>
      </c>
      <c r="CH51" s="116" t="e">
        <f>IF(CH22&lt;&gt;"",VLOOKUP(LEFT(CH22,12),[1]!Table114[[rOS]:[compID]],23,FALSE),"")</f>
        <v>#REF!</v>
      </c>
      <c r="CI51" s="116" t="str">
        <f>IF(CI22&lt;&gt;"",VLOOKUP(LEFT(CI22,12),[1]!Table114[[rOS]:[compID]],23,FALSE),"")</f>
        <v/>
      </c>
      <c r="CJ51" s="116" t="str">
        <f>IF(CJ22&lt;&gt;"",VLOOKUP(LEFT(CJ22,12),[1]!Table114[[rOS]:[compID]],23,FALSE),"")</f>
        <v/>
      </c>
      <c r="CK51" s="116" t="str">
        <f>IF(CK22&lt;&gt;"",VLOOKUP(LEFT(CK22,12),[1]!Table114[[rOS]:[compID]],23,FALSE),"")</f>
        <v/>
      </c>
      <c r="CL51" s="116" t="e">
        <f>IF(CL22&lt;&gt;"",VLOOKUP(LEFT(CL22,12),[1]!Table114[[rOS]:[compID]],23,FALSE),"")</f>
        <v>#REF!</v>
      </c>
      <c r="CM51" s="116" t="str">
        <f>IF(CM22&lt;&gt;"",VLOOKUP(LEFT(CM22,12),[1]!Table114[[rOS]:[compID]],23,FALSE),"")</f>
        <v/>
      </c>
    </row>
    <row r="52" spans="1:91" ht="15" customHeight="1" x14ac:dyDescent="0.3">
      <c r="A52">
        <v>48</v>
      </c>
      <c r="B52" t="s">
        <v>183</v>
      </c>
      <c r="C52" t="s">
        <v>862</v>
      </c>
      <c r="D52" t="s">
        <v>4169</v>
      </c>
      <c r="E52">
        <v>1105</v>
      </c>
      <c r="F52" t="s">
        <v>863</v>
      </c>
      <c r="G52" s="112" t="s">
        <v>4169</v>
      </c>
      <c r="I52" s="116" t="str">
        <f>IF(I23&lt;&gt;"",VLOOKUP(LEFT(I23,12),[1]!Table114[[rOS]:[compID]],23,FALSE),"")</f>
        <v/>
      </c>
      <c r="J52" s="116" t="str">
        <f>IF(J23&lt;&gt;"",VLOOKUP(LEFT(J23,12),[1]!Table114[[rOS]:[compID]],23,FALSE),"")</f>
        <v/>
      </c>
      <c r="K52" s="116" t="str">
        <f>IF(K23&lt;&gt;"",VLOOKUP(LEFT(K23,12),[1]!Table114[[rOS]:[compID]],23,FALSE),"")</f>
        <v/>
      </c>
      <c r="L52" s="116" t="str">
        <f>IF(L23&lt;&gt;"",VLOOKUP(LEFT(L23,12),[1]!Table114[[rOS]:[compID]],23,FALSE),"")</f>
        <v/>
      </c>
      <c r="M52" s="116" t="str">
        <f>IF(M23&lt;&gt;"",VLOOKUP(LEFT(M23,12),[1]!Table114[[rOS]:[compID]],23,FALSE),"")</f>
        <v/>
      </c>
      <c r="N52" s="116" t="str">
        <f>IF(N23&lt;&gt;"",VLOOKUP(LEFT(N23,12),[1]!Table114[[rOS]:[compID]],23,FALSE),"")</f>
        <v/>
      </c>
      <c r="O52" s="116" t="e">
        <f>IF(O23&lt;&gt;"",VLOOKUP(LEFT(O23,12),[1]!Table114[[rOS]:[compID]],23,FALSE),"")</f>
        <v>#REF!</v>
      </c>
      <c r="P52" s="116" t="str">
        <f>IF(P23&lt;&gt;"",VLOOKUP(LEFT(P23,12),[1]!Table114[[rOS]:[compID]],23,FALSE),"")</f>
        <v/>
      </c>
      <c r="Q52" s="116" t="str">
        <f>IF(Q23&lt;&gt;"",VLOOKUP(LEFT(Q23,12),[1]!Table114[[rOS]:[compID]],23,FALSE),"")</f>
        <v/>
      </c>
      <c r="R52" s="116" t="str">
        <f>IF(R23&lt;&gt;"",VLOOKUP(LEFT(R23,12),[1]!Table114[[rOS]:[compID]],23,FALSE),"")</f>
        <v/>
      </c>
      <c r="S52" s="116" t="str">
        <f>IF(S23&lt;&gt;"",VLOOKUP(LEFT(S23,12),[1]!Table114[[rOS]:[compID]],23,FALSE),"")</f>
        <v/>
      </c>
      <c r="T52" s="116" t="str">
        <f>IF(T23&lt;&gt;"",VLOOKUP(LEFT(T23,12),[1]!Table114[[rOS]:[compID]],23,FALSE),"")</f>
        <v/>
      </c>
      <c r="U52" s="116" t="str">
        <f>IF(U23&lt;&gt;"",VLOOKUP(LEFT(U23,12),[1]!Table114[[rOS]:[compID]],23,FALSE),"")</f>
        <v/>
      </c>
      <c r="V52" s="116" t="str">
        <f>IF(V23&lt;&gt;"",VLOOKUP(LEFT(V23,12),[1]!Table114[[rOS]:[compID]],23,FALSE),"")</f>
        <v/>
      </c>
      <c r="W52" s="116" t="str">
        <f>IF(W23&lt;&gt;"",VLOOKUP(LEFT(W23,12),[1]!Table114[[rOS]:[compID]],23,FALSE),"")</f>
        <v/>
      </c>
      <c r="X52" s="116" t="str">
        <f>IF(X23&lt;&gt;"",VLOOKUP(LEFT(X23,12),[1]!Table114[[rOS]:[compID]],23,FALSE),"")</f>
        <v/>
      </c>
      <c r="Y52" s="116" t="str">
        <f>IF(Y23&lt;&gt;"",VLOOKUP(LEFT(Y23,12),[1]!Table114[[rOS]:[compID]],23,FALSE),"")</f>
        <v/>
      </c>
      <c r="Z52" s="116" t="str">
        <f>IF(Z23&lt;&gt;"",VLOOKUP(LEFT(Z23,12),[1]!Table114[[rOS]:[compID]],23,FALSE),"")</f>
        <v/>
      </c>
      <c r="AA52" s="116" t="str">
        <f>IF(AA23&lt;&gt;"",VLOOKUP(LEFT(AA23,12),[1]!Table114[[rOS]:[compID]],23,FALSE),"")</f>
        <v/>
      </c>
      <c r="AB52" s="116" t="str">
        <f>IF(AB23&lt;&gt;"",VLOOKUP(LEFT(AB23,12),[1]!Table114[[rOS]:[compID]],23,FALSE),"")</f>
        <v/>
      </c>
      <c r="AC52" s="116" t="str">
        <f>IF(AC23&lt;&gt;"",VLOOKUP(LEFT(AC23,12),[1]!Table114[[rOS]:[compID]],23,FALSE),"")</f>
        <v/>
      </c>
      <c r="AD52" s="116" t="str">
        <f>IF(AD23&lt;&gt;"",VLOOKUP(LEFT(AD23,12),[1]!Table114[[rOS]:[compID]],23,FALSE),"")</f>
        <v/>
      </c>
      <c r="AE52" s="116" t="str">
        <f>IF(AE23&lt;&gt;"",VLOOKUP(LEFT(AE23,12),[1]!Table114[[rOS]:[compID]],23,FALSE),"")</f>
        <v/>
      </c>
      <c r="AF52" s="116" t="str">
        <f>IF(AF23&lt;&gt;"",VLOOKUP(LEFT(AF23,12),[1]!Table114[[rOS]:[compID]],23,FALSE),"")</f>
        <v/>
      </c>
      <c r="AG52" s="116" t="str">
        <f>IF(AG23&lt;&gt;"",VLOOKUP(LEFT(AG23,12),[1]!Table114[[rOS]:[compID]],23,FALSE),"")</f>
        <v/>
      </c>
      <c r="AH52" s="116" t="str">
        <f>IF(AH23&lt;&gt;"",VLOOKUP(LEFT(AH23,12),[1]!Table114[[rOS]:[compID]],23,FALSE),"")</f>
        <v/>
      </c>
      <c r="AI52" s="116" t="str">
        <f>IF(AI23&lt;&gt;"",VLOOKUP(LEFT(AI23,12),[1]!Table114[[rOS]:[compID]],23,FALSE),"")</f>
        <v/>
      </c>
      <c r="AJ52" s="116" t="str">
        <f>IF(AJ23&lt;&gt;"",VLOOKUP(LEFT(AJ23,12),[1]!Table114[[rOS]:[compID]],23,FALSE),"")</f>
        <v/>
      </c>
      <c r="AK52" s="116" t="str">
        <f>IF(AK23&lt;&gt;"",VLOOKUP(LEFT(AK23,12),[1]!Table114[[rOS]:[compID]],23,FALSE),"")</f>
        <v/>
      </c>
      <c r="AL52" s="116" t="str">
        <f>IF(AL23&lt;&gt;"",VLOOKUP(LEFT(AL23,12),[1]!Table114[[rOS]:[compID]],23,FALSE),"")</f>
        <v/>
      </c>
      <c r="AM52" s="116" t="str">
        <f>IF(AM23&lt;&gt;"",VLOOKUP(LEFT(AM23,12),[1]!Table114[[rOS]:[compID]],23,FALSE),"")</f>
        <v/>
      </c>
      <c r="AN52" s="116" t="str">
        <f>IF(AN23&lt;&gt;"",VLOOKUP(LEFT(AN23,12),[1]!Table114[[rOS]:[compID]],23,FALSE),"")</f>
        <v/>
      </c>
      <c r="AO52" s="116" t="str">
        <f>IF(AO23&lt;&gt;"",VLOOKUP(LEFT(AO23,12),[1]!Table114[[rOS]:[compID]],23,FALSE),"")</f>
        <v/>
      </c>
      <c r="AP52" s="116" t="str">
        <f>IF(AP23&lt;&gt;"",VLOOKUP(LEFT(AP23,12),[1]!Table114[[rOS]:[compID]],23,FALSE),"")</f>
        <v/>
      </c>
      <c r="AQ52" s="116" t="str">
        <f>IF(AQ23&lt;&gt;"",VLOOKUP(LEFT(AQ23,12),[1]!Table114[[rOS]:[compID]],23,FALSE),"")</f>
        <v/>
      </c>
      <c r="AR52" s="116" t="str">
        <f>IF(AR23&lt;&gt;"",VLOOKUP(LEFT(AR23,12),[1]!Table114[[rOS]:[compID]],23,FALSE),"")</f>
        <v/>
      </c>
      <c r="AS52" s="116" t="str">
        <f>IF(AS23&lt;&gt;"",VLOOKUP(LEFT(AS23,12),[1]!Table114[[rOS]:[compID]],23,FALSE),"")</f>
        <v/>
      </c>
      <c r="AT52" s="116" t="str">
        <f>IF(AT23&lt;&gt;"",VLOOKUP(LEFT(AT23,12),[1]!Table114[[rOS]:[compID]],23,FALSE),"")</f>
        <v/>
      </c>
      <c r="AU52" s="116" t="str">
        <f>IF(AU23&lt;&gt;"",VLOOKUP(LEFT(AU23,12),[1]!Table114[[rOS]:[compID]],23,FALSE),"")</f>
        <v/>
      </c>
      <c r="AV52" s="116" t="e">
        <f>IF(AV23&lt;&gt;"",VLOOKUP(LEFT(AV23,12),[1]!Table114[[rOS]:[compID]],23,FALSE),"")</f>
        <v>#REF!</v>
      </c>
      <c r="AW52" s="116" t="str">
        <f>IF(AW23&lt;&gt;"",VLOOKUP(LEFT(AW23,12),[1]!Table114[[rOS]:[compID]],23,FALSE),"")</f>
        <v/>
      </c>
      <c r="AX52" s="116" t="str">
        <f>IF(AX23&lt;&gt;"",VLOOKUP(LEFT(AX23,12),[1]!Table114[[rOS]:[compID]],23,FALSE),"")</f>
        <v/>
      </c>
      <c r="AY52" s="116" t="str">
        <f>IF(AY23&lt;&gt;"",VLOOKUP(LEFT(AY23,12),[1]!Table114[[rOS]:[compID]],23,FALSE),"")</f>
        <v/>
      </c>
      <c r="AZ52" s="116" t="str">
        <f>IF(AZ23&lt;&gt;"",VLOOKUP(LEFT(AZ23,12),[1]!Table114[[rOS]:[compID]],23,FALSE),"")</f>
        <v/>
      </c>
      <c r="BA52" s="116" t="str">
        <f>IF(BA23&lt;&gt;"",VLOOKUP(LEFT(BA23,12),[1]!Table114[[rOS]:[compID]],23,FALSE),"")</f>
        <v/>
      </c>
      <c r="BB52" s="116" t="str">
        <f>IF(BB23&lt;&gt;"",VLOOKUP(LEFT(BB23,12),[1]!Table114[[rOS]:[compID]],23,FALSE),"")</f>
        <v/>
      </c>
      <c r="BC52" s="116" t="str">
        <f>IF(BC23&lt;&gt;"",VLOOKUP(LEFT(BC23,12),[1]!Table114[[rOS]:[compID]],23,FALSE),"")</f>
        <v/>
      </c>
      <c r="BD52" s="116" t="str">
        <f>IF(BD23&lt;&gt;"",VLOOKUP(LEFT(BD23,12),[1]!Table114[[rOS]:[compID]],23,FALSE),"")</f>
        <v/>
      </c>
      <c r="BE52" s="116" t="str">
        <f>IF(BE23&lt;&gt;"",VLOOKUP(LEFT(BE23,12),[1]!Table114[[rOS]:[compID]],23,FALSE),"")</f>
        <v/>
      </c>
      <c r="BF52" s="116" t="str">
        <f>IF(BF23&lt;&gt;"",VLOOKUP(LEFT(BF23,12),[1]!Table114[[rOS]:[compID]],23,FALSE),"")</f>
        <v/>
      </c>
      <c r="BG52" s="116" t="str">
        <f>IF(BG23&lt;&gt;"",VLOOKUP(LEFT(BG23,12),[1]!Table114[[rOS]:[compID]],23,FALSE),"")</f>
        <v/>
      </c>
      <c r="BH52" s="116" t="str">
        <f>IF(BH23&lt;&gt;"",VLOOKUP(LEFT(BH23,12),[1]!Table114[[rOS]:[compID]],23,FALSE),"")</f>
        <v/>
      </c>
      <c r="BI52" s="116" t="str">
        <f>IF(BI23&lt;&gt;"",VLOOKUP(LEFT(BI23,12),[1]!Table114[[rOS]:[compID]],23,FALSE),"")</f>
        <v/>
      </c>
      <c r="BJ52" s="116" t="str">
        <f>IF(BJ23&lt;&gt;"",VLOOKUP(LEFT(BJ23,12),[1]!Table114[[rOS]:[compID]],23,FALSE),"")</f>
        <v/>
      </c>
      <c r="BK52" s="116" t="str">
        <f>IF(BK23&lt;&gt;"",VLOOKUP(LEFT(BK23,12),[1]!Table114[[rOS]:[compID]],23,FALSE),"")</f>
        <v/>
      </c>
      <c r="BL52" s="116" t="str">
        <f>IF(BL23&lt;&gt;"",VLOOKUP(LEFT(BL23,12),[1]!Table114[[rOS]:[compID]],23,FALSE),"")</f>
        <v/>
      </c>
      <c r="BM52" s="116" t="str">
        <f>IF(BM23&lt;&gt;"",VLOOKUP(LEFT(BM23,12),[1]!Table114[[rOS]:[compID]],23,FALSE),"")</f>
        <v/>
      </c>
      <c r="BN52" s="116" t="str">
        <f>IF(BN23&lt;&gt;"",VLOOKUP(LEFT(BN23,12),[1]!Table114[[rOS]:[compID]],23,FALSE),"")</f>
        <v/>
      </c>
      <c r="BO52" s="116" t="str">
        <f>IF(BO23&lt;&gt;"",VLOOKUP(LEFT(BO23,12),[1]!Table114[[rOS]:[compID]],23,FALSE),"")</f>
        <v/>
      </c>
      <c r="BP52" s="116" t="str">
        <f>IF(BP23&lt;&gt;"",VLOOKUP(LEFT(BP23,12),[1]!Table114[[rOS]:[compID]],23,FALSE),"")</f>
        <v/>
      </c>
      <c r="BQ52" s="116" t="str">
        <f>IF(BQ23&lt;&gt;"",VLOOKUP(LEFT(BQ23,12),[1]!Table114[[rOS]:[compID]],23,FALSE),"")</f>
        <v/>
      </c>
      <c r="BR52" s="116" t="str">
        <f>IF(BR23&lt;&gt;"",VLOOKUP(LEFT(BR23,12),[1]!Table114[[rOS]:[compID]],23,FALSE),"")</f>
        <v/>
      </c>
      <c r="BS52" s="116" t="str">
        <f>IF(BS23&lt;&gt;"",VLOOKUP(LEFT(BS23,12),[1]!Table114[[rOS]:[compID]],23,FALSE),"")</f>
        <v/>
      </c>
      <c r="BT52" s="116" t="str">
        <f>IF(BT23&lt;&gt;"",VLOOKUP(LEFT(BT23,12),[1]!Table114[[rOS]:[compID]],23,FALSE),"")</f>
        <v/>
      </c>
      <c r="BU52" s="116" t="str">
        <f>IF(BU23&lt;&gt;"",VLOOKUP(LEFT(BU23,12),[1]!Table114[[rOS]:[compID]],23,FALSE),"")</f>
        <v/>
      </c>
      <c r="BV52" s="116" t="str">
        <f>IF(BV23&lt;&gt;"",VLOOKUP(LEFT(BV23,12),[1]!Table114[[rOS]:[compID]],23,FALSE),"")</f>
        <v/>
      </c>
      <c r="BW52" s="116" t="str">
        <f>IF(BW23&lt;&gt;"",VLOOKUP(LEFT(BW23,12),[1]!Table114[[rOS]:[compID]],23,FALSE),"")</f>
        <v/>
      </c>
      <c r="BX52" s="116" t="str">
        <f>IF(BX23&lt;&gt;"",VLOOKUP(LEFT(BX23,12),[1]!Table114[[rOS]:[compID]],23,FALSE),"")</f>
        <v/>
      </c>
      <c r="BY52" s="116" t="str">
        <f>IF(BY23&lt;&gt;"",VLOOKUP(LEFT(BY23,12),[1]!Table114[[rOS]:[compID]],23,FALSE),"")</f>
        <v/>
      </c>
      <c r="BZ52" s="116" t="str">
        <f>IF(BZ23&lt;&gt;"",VLOOKUP(LEFT(BZ23,12),[1]!Table114[[rOS]:[compID]],23,FALSE),"")</f>
        <v/>
      </c>
      <c r="CA52" s="116" t="str">
        <f>IF(CA23&lt;&gt;"",VLOOKUP(LEFT(CA23,12),[1]!Table114[[rOS]:[compID]],23,FALSE),"")</f>
        <v/>
      </c>
      <c r="CB52" s="116" t="str">
        <f>IF(CB23&lt;&gt;"",VLOOKUP(LEFT(CB23,12),[1]!Table114[[rOS]:[compID]],23,FALSE),"")</f>
        <v/>
      </c>
      <c r="CC52" s="116" t="str">
        <f>IF(CC23&lt;&gt;"",VLOOKUP(LEFT(CC23,12),[1]!Table114[[rOS]:[compID]],23,FALSE),"")</f>
        <v/>
      </c>
      <c r="CD52" s="116" t="str">
        <f>IF(CD23&lt;&gt;"",VLOOKUP(LEFT(CD23,12),[1]!Table114[[rOS]:[compID]],23,FALSE),"")</f>
        <v/>
      </c>
      <c r="CE52" s="116" t="str">
        <f>IF(CE23&lt;&gt;"",VLOOKUP(LEFT(CE23,12),[1]!Table114[[rOS]:[compID]],23,FALSE),"")</f>
        <v/>
      </c>
      <c r="CF52" s="116" t="str">
        <f>IF(CF23&lt;&gt;"",VLOOKUP(LEFT(CF23,12),[1]!Table114[[rOS]:[compID]],23,FALSE),"")</f>
        <v/>
      </c>
      <c r="CG52" s="116" t="str">
        <f>IF(CG23&lt;&gt;"",VLOOKUP(LEFT(CG23,12),[1]!Table114[[rOS]:[compID]],23,FALSE),"")</f>
        <v/>
      </c>
      <c r="CH52" s="116" t="e">
        <f>IF(CH23&lt;&gt;"",VLOOKUP(LEFT(CH23,12),[1]!Table114[[rOS]:[compID]],23,FALSE),"")</f>
        <v>#REF!</v>
      </c>
      <c r="CI52" s="116" t="str">
        <f>IF(CI23&lt;&gt;"",VLOOKUP(LEFT(CI23,12),[1]!Table114[[rOS]:[compID]],23,FALSE),"")</f>
        <v/>
      </c>
      <c r="CJ52" s="116" t="str">
        <f>IF(CJ23&lt;&gt;"",VLOOKUP(LEFT(CJ23,12),[1]!Table114[[rOS]:[compID]],23,FALSE),"")</f>
        <v/>
      </c>
      <c r="CK52" s="116" t="str">
        <f>IF(CK23&lt;&gt;"",VLOOKUP(LEFT(CK23,12),[1]!Table114[[rOS]:[compID]],23,FALSE),"")</f>
        <v/>
      </c>
      <c r="CL52" s="116" t="e">
        <f>IF(CL23&lt;&gt;"",VLOOKUP(LEFT(CL23,12),[1]!Table114[[rOS]:[compID]],23,FALSE),"")</f>
        <v>#REF!</v>
      </c>
      <c r="CM52" s="116" t="str">
        <f>IF(CM23&lt;&gt;"",VLOOKUP(LEFT(CM23,12),[1]!Table114[[rOS]:[compID]],23,FALSE),"")</f>
        <v/>
      </c>
    </row>
    <row r="53" spans="1:91" ht="15" customHeight="1" x14ac:dyDescent="0.3">
      <c r="B53" t="s">
        <v>219</v>
      </c>
      <c r="D53" t="s">
        <v>4206</v>
      </c>
      <c r="E53">
        <v>1106</v>
      </c>
      <c r="F53" t="s">
        <v>857</v>
      </c>
      <c r="G53" s="112" t="s">
        <v>4206</v>
      </c>
      <c r="I53" s="116" t="str">
        <f>IF(I24&lt;&gt;"",VLOOKUP(LEFT(I24,12),[1]!Table114[[rOS]:[compID]],23,FALSE),"")</f>
        <v/>
      </c>
      <c r="J53" s="116" t="str">
        <f>IF(J24&lt;&gt;"",VLOOKUP(LEFT(J24,12),[1]!Table114[[rOS]:[compID]],23,FALSE),"")</f>
        <v/>
      </c>
      <c r="K53" s="116" t="str">
        <f>IF(K24&lt;&gt;"",VLOOKUP(LEFT(K24,12),[1]!Table114[[rOS]:[compID]],23,FALSE),"")</f>
        <v/>
      </c>
      <c r="L53" s="116" t="str">
        <f>IF(L24&lt;&gt;"",VLOOKUP(LEFT(L24,12),[1]!Table114[[rOS]:[compID]],23,FALSE),"")</f>
        <v/>
      </c>
      <c r="M53" s="116" t="str">
        <f>IF(M24&lt;&gt;"",VLOOKUP(LEFT(M24,12),[1]!Table114[[rOS]:[compID]],23,FALSE),"")</f>
        <v/>
      </c>
      <c r="N53" s="116" t="str">
        <f>IF(N24&lt;&gt;"",VLOOKUP(LEFT(N24,12),[1]!Table114[[rOS]:[compID]],23,FALSE),"")</f>
        <v/>
      </c>
      <c r="O53" s="116" t="str">
        <f>IF(O24&lt;&gt;"",VLOOKUP(LEFT(O24,12),[1]!Table114[[rOS]:[compID]],23,FALSE),"")</f>
        <v/>
      </c>
      <c r="P53" s="116" t="str">
        <f>IF(P24&lt;&gt;"",VLOOKUP(LEFT(P24,12),[1]!Table114[[rOS]:[compID]],23,FALSE),"")</f>
        <v/>
      </c>
      <c r="Q53" s="116" t="str">
        <f>IF(Q24&lt;&gt;"",VLOOKUP(LEFT(Q24,12),[1]!Table114[[rOS]:[compID]],23,FALSE),"")</f>
        <v/>
      </c>
      <c r="R53" s="116" t="str">
        <f>IF(R24&lt;&gt;"",VLOOKUP(LEFT(R24,12),[1]!Table114[[rOS]:[compID]],23,FALSE),"")</f>
        <v/>
      </c>
      <c r="S53" s="116" t="str">
        <f>IF(S24&lt;&gt;"",VLOOKUP(LEFT(S24,12),[1]!Table114[[rOS]:[compID]],23,FALSE),"")</f>
        <v/>
      </c>
      <c r="T53" s="116" t="str">
        <f>IF(T24&lt;&gt;"",VLOOKUP(LEFT(T24,12),[1]!Table114[[rOS]:[compID]],23,FALSE),"")</f>
        <v/>
      </c>
      <c r="U53" s="116" t="str">
        <f>IF(U24&lt;&gt;"",VLOOKUP(LEFT(U24,12),[1]!Table114[[rOS]:[compID]],23,FALSE),"")</f>
        <v/>
      </c>
      <c r="V53" s="116" t="str">
        <f>IF(V24&lt;&gt;"",VLOOKUP(LEFT(V24,12),[1]!Table114[[rOS]:[compID]],23,FALSE),"")</f>
        <v/>
      </c>
      <c r="W53" s="116" t="str">
        <f>IF(W24&lt;&gt;"",VLOOKUP(LEFT(W24,12),[1]!Table114[[rOS]:[compID]],23,FALSE),"")</f>
        <v/>
      </c>
      <c r="X53" s="116" t="str">
        <f>IF(X24&lt;&gt;"",VLOOKUP(LEFT(X24,12),[1]!Table114[[rOS]:[compID]],23,FALSE),"")</f>
        <v/>
      </c>
      <c r="Y53" s="116" t="str">
        <f>IF(Y24&lt;&gt;"",VLOOKUP(LEFT(Y24,12),[1]!Table114[[rOS]:[compID]],23,FALSE),"")</f>
        <v/>
      </c>
      <c r="Z53" s="116" t="str">
        <f>IF(Z24&lt;&gt;"",VLOOKUP(LEFT(Z24,12),[1]!Table114[[rOS]:[compID]],23,FALSE),"")</f>
        <v/>
      </c>
      <c r="AA53" s="116" t="str">
        <f>IF(AA24&lt;&gt;"",VLOOKUP(LEFT(AA24,12),[1]!Table114[[rOS]:[compID]],23,FALSE),"")</f>
        <v/>
      </c>
      <c r="AB53" s="116" t="str">
        <f>IF(AB24&lt;&gt;"",VLOOKUP(LEFT(AB24,12),[1]!Table114[[rOS]:[compID]],23,FALSE),"")</f>
        <v/>
      </c>
      <c r="AC53" s="116" t="str">
        <f>IF(AC24&lt;&gt;"",VLOOKUP(LEFT(AC24,12),[1]!Table114[[rOS]:[compID]],23,FALSE),"")</f>
        <v/>
      </c>
      <c r="AD53" s="116" t="str">
        <f>IF(AD24&lt;&gt;"",VLOOKUP(LEFT(AD24,12),[1]!Table114[[rOS]:[compID]],23,FALSE),"")</f>
        <v/>
      </c>
      <c r="AE53" s="116" t="str">
        <f>IF(AE24&lt;&gt;"",VLOOKUP(LEFT(AE24,12),[1]!Table114[[rOS]:[compID]],23,FALSE),"")</f>
        <v/>
      </c>
      <c r="AF53" s="116" t="str">
        <f>IF(AF24&lt;&gt;"",VLOOKUP(LEFT(AF24,12),[1]!Table114[[rOS]:[compID]],23,FALSE),"")</f>
        <v/>
      </c>
      <c r="AG53" s="116" t="str">
        <f>IF(AG24&lt;&gt;"",VLOOKUP(LEFT(AG24,12),[1]!Table114[[rOS]:[compID]],23,FALSE),"")</f>
        <v/>
      </c>
      <c r="AH53" s="116" t="str">
        <f>IF(AH24&lt;&gt;"",VLOOKUP(LEFT(AH24,12),[1]!Table114[[rOS]:[compID]],23,FALSE),"")</f>
        <v/>
      </c>
      <c r="AI53" s="116" t="str">
        <f>IF(AI24&lt;&gt;"",VLOOKUP(LEFT(AI24,12),[1]!Table114[[rOS]:[compID]],23,FALSE),"")</f>
        <v/>
      </c>
      <c r="AJ53" s="116" t="str">
        <f>IF(AJ24&lt;&gt;"",VLOOKUP(LEFT(AJ24,12),[1]!Table114[[rOS]:[compID]],23,FALSE),"")</f>
        <v/>
      </c>
      <c r="AK53" s="116" t="str">
        <f>IF(AK24&lt;&gt;"",VLOOKUP(LEFT(AK24,12),[1]!Table114[[rOS]:[compID]],23,FALSE),"")</f>
        <v/>
      </c>
      <c r="AL53" s="116" t="str">
        <f>IF(AL24&lt;&gt;"",VLOOKUP(LEFT(AL24,12),[1]!Table114[[rOS]:[compID]],23,FALSE),"")</f>
        <v/>
      </c>
      <c r="AM53" s="116" t="str">
        <f>IF(AM24&lt;&gt;"",VLOOKUP(LEFT(AM24,12),[1]!Table114[[rOS]:[compID]],23,FALSE),"")</f>
        <v/>
      </c>
      <c r="AN53" s="116" t="str">
        <f>IF(AN24&lt;&gt;"",VLOOKUP(LEFT(AN24,12),[1]!Table114[[rOS]:[compID]],23,FALSE),"")</f>
        <v/>
      </c>
      <c r="AO53" s="116" t="str">
        <f>IF(AO24&lt;&gt;"",VLOOKUP(LEFT(AO24,12),[1]!Table114[[rOS]:[compID]],23,FALSE),"")</f>
        <v/>
      </c>
      <c r="AP53" s="116" t="str">
        <f>IF(AP24&lt;&gt;"",VLOOKUP(LEFT(AP24,12),[1]!Table114[[rOS]:[compID]],23,FALSE),"")</f>
        <v/>
      </c>
      <c r="AQ53" s="116" t="str">
        <f>IF(AQ24&lt;&gt;"",VLOOKUP(LEFT(AQ24,12),[1]!Table114[[rOS]:[compID]],23,FALSE),"")</f>
        <v/>
      </c>
      <c r="AR53" s="116" t="str">
        <f>IF(AR24&lt;&gt;"",VLOOKUP(LEFT(AR24,12),[1]!Table114[[rOS]:[compID]],23,FALSE),"")</f>
        <v/>
      </c>
      <c r="AS53" s="116" t="str">
        <f>IF(AS24&lt;&gt;"",VLOOKUP(LEFT(AS24,12),[1]!Table114[[rOS]:[compID]],23,FALSE),"")</f>
        <v/>
      </c>
      <c r="AT53" s="116" t="str">
        <f>IF(AT24&lt;&gt;"",VLOOKUP(LEFT(AT24,12),[1]!Table114[[rOS]:[compID]],23,FALSE),"")</f>
        <v/>
      </c>
      <c r="AU53" s="116" t="str">
        <f>IF(AU24&lt;&gt;"",VLOOKUP(LEFT(AU24,12),[1]!Table114[[rOS]:[compID]],23,FALSE),"")</f>
        <v/>
      </c>
      <c r="AV53" s="116" t="e">
        <f>IF(AV24&lt;&gt;"",VLOOKUP(LEFT(AV24,12),[1]!Table114[[rOS]:[compID]],23,FALSE),"")</f>
        <v>#REF!</v>
      </c>
      <c r="AW53" s="116" t="str">
        <f>IF(AW24&lt;&gt;"",VLOOKUP(LEFT(AW24,12),[1]!Table114[[rOS]:[compID]],23,FALSE),"")</f>
        <v/>
      </c>
      <c r="AX53" s="116" t="str">
        <f>IF(AX24&lt;&gt;"",VLOOKUP(LEFT(AX24,12),[1]!Table114[[rOS]:[compID]],23,FALSE),"")</f>
        <v/>
      </c>
      <c r="AY53" s="116" t="str">
        <f>IF(AY24&lt;&gt;"",VLOOKUP(LEFT(AY24,12),[1]!Table114[[rOS]:[compID]],23,FALSE),"")</f>
        <v/>
      </c>
      <c r="AZ53" s="116" t="str">
        <f>IF(AZ24&lt;&gt;"",VLOOKUP(LEFT(AZ24,12),[1]!Table114[[rOS]:[compID]],23,FALSE),"")</f>
        <v/>
      </c>
      <c r="BA53" s="116" t="str">
        <f>IF(BA24&lt;&gt;"",VLOOKUP(LEFT(BA24,12),[1]!Table114[[rOS]:[compID]],23,FALSE),"")</f>
        <v/>
      </c>
      <c r="BB53" s="116" t="str">
        <f>IF(BB24&lt;&gt;"",VLOOKUP(LEFT(BB24,12),[1]!Table114[[rOS]:[compID]],23,FALSE),"")</f>
        <v/>
      </c>
      <c r="BC53" s="116" t="str">
        <f>IF(BC24&lt;&gt;"",VLOOKUP(LEFT(BC24,12),[1]!Table114[[rOS]:[compID]],23,FALSE),"")</f>
        <v/>
      </c>
      <c r="BD53" s="116" t="str">
        <f>IF(BD24&lt;&gt;"",VLOOKUP(LEFT(BD24,12),[1]!Table114[[rOS]:[compID]],23,FALSE),"")</f>
        <v/>
      </c>
      <c r="BE53" s="116" t="str">
        <f>IF(BE24&lt;&gt;"",VLOOKUP(LEFT(BE24,12),[1]!Table114[[rOS]:[compID]],23,FALSE),"")</f>
        <v/>
      </c>
      <c r="BF53" s="116" t="str">
        <f>IF(BF24&lt;&gt;"",VLOOKUP(LEFT(BF24,12),[1]!Table114[[rOS]:[compID]],23,FALSE),"")</f>
        <v/>
      </c>
      <c r="BG53" s="116" t="str">
        <f>IF(BG24&lt;&gt;"",VLOOKUP(LEFT(BG24,12),[1]!Table114[[rOS]:[compID]],23,FALSE),"")</f>
        <v/>
      </c>
      <c r="BH53" s="116" t="str">
        <f>IF(BH24&lt;&gt;"",VLOOKUP(LEFT(BH24,12),[1]!Table114[[rOS]:[compID]],23,FALSE),"")</f>
        <v/>
      </c>
      <c r="BI53" s="116" t="str">
        <f>IF(BI24&lt;&gt;"",VLOOKUP(LEFT(BI24,12),[1]!Table114[[rOS]:[compID]],23,FALSE),"")</f>
        <v/>
      </c>
      <c r="BJ53" s="116" t="str">
        <f>IF(BJ24&lt;&gt;"",VLOOKUP(LEFT(BJ24,12),[1]!Table114[[rOS]:[compID]],23,FALSE),"")</f>
        <v/>
      </c>
      <c r="BK53" s="116" t="str">
        <f>IF(BK24&lt;&gt;"",VLOOKUP(LEFT(BK24,12),[1]!Table114[[rOS]:[compID]],23,FALSE),"")</f>
        <v/>
      </c>
      <c r="BL53" s="116" t="str">
        <f>IF(BL24&lt;&gt;"",VLOOKUP(LEFT(BL24,12),[1]!Table114[[rOS]:[compID]],23,FALSE),"")</f>
        <v/>
      </c>
      <c r="BM53" s="116" t="str">
        <f>IF(BM24&lt;&gt;"",VLOOKUP(LEFT(BM24,12),[1]!Table114[[rOS]:[compID]],23,FALSE),"")</f>
        <v/>
      </c>
      <c r="BN53" s="116" t="str">
        <f>IF(BN24&lt;&gt;"",VLOOKUP(LEFT(BN24,12),[1]!Table114[[rOS]:[compID]],23,FALSE),"")</f>
        <v/>
      </c>
      <c r="BO53" s="116" t="str">
        <f>IF(BO24&lt;&gt;"",VLOOKUP(LEFT(BO24,12),[1]!Table114[[rOS]:[compID]],23,FALSE),"")</f>
        <v/>
      </c>
      <c r="BP53" s="116" t="str">
        <f>IF(BP24&lt;&gt;"",VLOOKUP(LEFT(BP24,12),[1]!Table114[[rOS]:[compID]],23,FALSE),"")</f>
        <v/>
      </c>
      <c r="BQ53" s="116" t="str">
        <f>IF(BQ24&lt;&gt;"",VLOOKUP(LEFT(BQ24,12),[1]!Table114[[rOS]:[compID]],23,FALSE),"")</f>
        <v/>
      </c>
      <c r="BR53" s="116" t="str">
        <f>IF(BR24&lt;&gt;"",VLOOKUP(LEFT(BR24,12),[1]!Table114[[rOS]:[compID]],23,FALSE),"")</f>
        <v/>
      </c>
      <c r="BS53" s="116" t="str">
        <f>IF(BS24&lt;&gt;"",VLOOKUP(LEFT(BS24,12),[1]!Table114[[rOS]:[compID]],23,FALSE),"")</f>
        <v/>
      </c>
      <c r="BT53" s="116" t="str">
        <f>IF(BT24&lt;&gt;"",VLOOKUP(LEFT(BT24,12),[1]!Table114[[rOS]:[compID]],23,FALSE),"")</f>
        <v/>
      </c>
      <c r="BU53" s="116" t="str">
        <f>IF(BU24&lt;&gt;"",VLOOKUP(LEFT(BU24,12),[1]!Table114[[rOS]:[compID]],23,FALSE),"")</f>
        <v/>
      </c>
      <c r="BV53" s="116" t="str">
        <f>IF(BV24&lt;&gt;"",VLOOKUP(LEFT(BV24,12),[1]!Table114[[rOS]:[compID]],23,FALSE),"")</f>
        <v/>
      </c>
      <c r="BW53" s="116" t="str">
        <f>IF(BW24&lt;&gt;"",VLOOKUP(LEFT(BW24,12),[1]!Table114[[rOS]:[compID]],23,FALSE),"")</f>
        <v/>
      </c>
      <c r="BX53" s="116" t="str">
        <f>IF(BX24&lt;&gt;"",VLOOKUP(LEFT(BX24,12),[1]!Table114[[rOS]:[compID]],23,FALSE),"")</f>
        <v/>
      </c>
      <c r="BY53" s="116" t="str">
        <f>IF(BY24&lt;&gt;"",VLOOKUP(LEFT(BY24,12),[1]!Table114[[rOS]:[compID]],23,FALSE),"")</f>
        <v/>
      </c>
      <c r="BZ53" s="116" t="str">
        <f>IF(BZ24&lt;&gt;"",VLOOKUP(LEFT(BZ24,12),[1]!Table114[[rOS]:[compID]],23,FALSE),"")</f>
        <v/>
      </c>
      <c r="CA53" s="116" t="str">
        <f>IF(CA24&lt;&gt;"",VLOOKUP(LEFT(CA24,12),[1]!Table114[[rOS]:[compID]],23,FALSE),"")</f>
        <v/>
      </c>
      <c r="CB53" s="116" t="str">
        <f>IF(CB24&lt;&gt;"",VLOOKUP(LEFT(CB24,12),[1]!Table114[[rOS]:[compID]],23,FALSE),"")</f>
        <v/>
      </c>
      <c r="CC53" s="116" t="str">
        <f>IF(CC24&lt;&gt;"",VLOOKUP(LEFT(CC24,12),[1]!Table114[[rOS]:[compID]],23,FALSE),"")</f>
        <v/>
      </c>
      <c r="CD53" s="116" t="str">
        <f>IF(CD24&lt;&gt;"",VLOOKUP(LEFT(CD24,12),[1]!Table114[[rOS]:[compID]],23,FALSE),"")</f>
        <v/>
      </c>
      <c r="CE53" s="116" t="str">
        <f>IF(CE24&lt;&gt;"",VLOOKUP(LEFT(CE24,12),[1]!Table114[[rOS]:[compID]],23,FALSE),"")</f>
        <v/>
      </c>
      <c r="CF53" s="116" t="str">
        <f>IF(CF24&lt;&gt;"",VLOOKUP(LEFT(CF24,12),[1]!Table114[[rOS]:[compID]],23,FALSE),"")</f>
        <v/>
      </c>
      <c r="CG53" s="116" t="str">
        <f>IF(CG24&lt;&gt;"",VLOOKUP(LEFT(CG24,12),[1]!Table114[[rOS]:[compID]],23,FALSE),"")</f>
        <v/>
      </c>
      <c r="CH53" s="116" t="e">
        <f>IF(CH24&lt;&gt;"",VLOOKUP(LEFT(CH24,12),[1]!Table114[[rOS]:[compID]],23,FALSE),"")</f>
        <v>#REF!</v>
      </c>
      <c r="CI53" s="116" t="str">
        <f>IF(CI24&lt;&gt;"",VLOOKUP(LEFT(CI24,12),[1]!Table114[[rOS]:[compID]],23,FALSE),"")</f>
        <v/>
      </c>
      <c r="CJ53" s="116" t="str">
        <f>IF(CJ24&lt;&gt;"",VLOOKUP(LEFT(CJ24,12),[1]!Table114[[rOS]:[compID]],23,FALSE),"")</f>
        <v/>
      </c>
      <c r="CK53" s="116" t="str">
        <f>IF(CK24&lt;&gt;"",VLOOKUP(LEFT(CK24,12),[1]!Table114[[rOS]:[compID]],23,FALSE),"")</f>
        <v/>
      </c>
      <c r="CL53" s="116" t="e">
        <f>IF(CL24&lt;&gt;"",VLOOKUP(LEFT(CL24,12),[1]!Table114[[rOS]:[compID]],23,FALSE),"")</f>
        <v>#REF!</v>
      </c>
      <c r="CM53" s="116" t="str">
        <f>IF(CM24&lt;&gt;"",VLOOKUP(LEFT(CM24,12),[1]!Table114[[rOS]:[compID]],23,FALSE),"")</f>
        <v/>
      </c>
    </row>
    <row r="54" spans="1:91" ht="15" customHeight="1" x14ac:dyDescent="0.3">
      <c r="B54" t="s">
        <v>3378</v>
      </c>
      <c r="C54" t="s">
        <v>220</v>
      </c>
      <c r="D54" t="s">
        <v>4207</v>
      </c>
      <c r="E54">
        <v>1117</v>
      </c>
      <c r="F54" t="s">
        <v>1167</v>
      </c>
      <c r="G54" s="112" t="s">
        <v>4207</v>
      </c>
      <c r="I54" s="116" t="str">
        <f>IF(I25&lt;&gt;"",VLOOKUP(LEFT(I25,12),[1]!Table114[[rOS]:[compID]],23,FALSE),"")</f>
        <v/>
      </c>
      <c r="J54" s="116" t="str">
        <f>IF(J25&lt;&gt;"",VLOOKUP(LEFT(J25,12),[1]!Table114[[rOS]:[compID]],23,FALSE),"")</f>
        <v/>
      </c>
      <c r="K54" s="116" t="str">
        <f>IF(K25&lt;&gt;"",VLOOKUP(LEFT(K25,12),[1]!Table114[[rOS]:[compID]],23,FALSE),"")</f>
        <v/>
      </c>
      <c r="L54" s="116" t="str">
        <f>IF(L25&lt;&gt;"",VLOOKUP(LEFT(L25,12),[1]!Table114[[rOS]:[compID]],23,FALSE),"")</f>
        <v/>
      </c>
      <c r="M54" s="116" t="str">
        <f>IF(M25&lt;&gt;"",VLOOKUP(LEFT(M25,12),[1]!Table114[[rOS]:[compID]],23,FALSE),"")</f>
        <v/>
      </c>
      <c r="N54" s="116" t="str">
        <f>IF(N25&lt;&gt;"",VLOOKUP(LEFT(N25,12),[1]!Table114[[rOS]:[compID]],23,FALSE),"")</f>
        <v/>
      </c>
      <c r="O54" s="116" t="str">
        <f>IF(O25&lt;&gt;"",VLOOKUP(LEFT(O25,12),[1]!Table114[[rOS]:[compID]],23,FALSE),"")</f>
        <v/>
      </c>
      <c r="P54" s="116" t="str">
        <f>IF(P25&lt;&gt;"",VLOOKUP(LEFT(P25,12),[1]!Table114[[rOS]:[compID]],23,FALSE),"")</f>
        <v/>
      </c>
      <c r="Q54" s="116" t="str">
        <f>IF(Q25&lt;&gt;"",VLOOKUP(LEFT(Q25,12),[1]!Table114[[rOS]:[compID]],23,FALSE),"")</f>
        <v/>
      </c>
      <c r="R54" s="116" t="str">
        <f>IF(R25&lt;&gt;"",VLOOKUP(LEFT(R25,12),[1]!Table114[[rOS]:[compID]],23,FALSE),"")</f>
        <v/>
      </c>
      <c r="S54" s="116" t="str">
        <f>IF(S25&lt;&gt;"",VLOOKUP(LEFT(S25,12),[1]!Table114[[rOS]:[compID]],23,FALSE),"")</f>
        <v/>
      </c>
      <c r="T54" s="116" t="str">
        <f>IF(T25&lt;&gt;"",VLOOKUP(LEFT(T25,12),[1]!Table114[[rOS]:[compID]],23,FALSE),"")</f>
        <v/>
      </c>
      <c r="U54" s="116" t="str">
        <f>IF(U25&lt;&gt;"",VLOOKUP(LEFT(U25,12),[1]!Table114[[rOS]:[compID]],23,FALSE),"")</f>
        <v/>
      </c>
      <c r="V54" s="116" t="str">
        <f>IF(V25&lt;&gt;"",VLOOKUP(LEFT(V25,12),[1]!Table114[[rOS]:[compID]],23,FALSE),"")</f>
        <v/>
      </c>
      <c r="W54" s="116" t="str">
        <f>IF(W25&lt;&gt;"",VLOOKUP(LEFT(W25,12),[1]!Table114[[rOS]:[compID]],23,FALSE),"")</f>
        <v/>
      </c>
      <c r="X54" s="116" t="str">
        <f>IF(X25&lt;&gt;"",VLOOKUP(LEFT(X25,12),[1]!Table114[[rOS]:[compID]],23,FALSE),"")</f>
        <v/>
      </c>
      <c r="Y54" s="116" t="str">
        <f>IF(Y25&lt;&gt;"",VLOOKUP(LEFT(Y25,12),[1]!Table114[[rOS]:[compID]],23,FALSE),"")</f>
        <v/>
      </c>
      <c r="Z54" s="116" t="str">
        <f>IF(Z25&lt;&gt;"",VLOOKUP(LEFT(Z25,12),[1]!Table114[[rOS]:[compID]],23,FALSE),"")</f>
        <v/>
      </c>
      <c r="AA54" s="116" t="str">
        <f>IF(AA25&lt;&gt;"",VLOOKUP(LEFT(AA25,12),[1]!Table114[[rOS]:[compID]],23,FALSE),"")</f>
        <v/>
      </c>
      <c r="AB54" s="116" t="str">
        <f>IF(AB25&lt;&gt;"",VLOOKUP(LEFT(AB25,12),[1]!Table114[[rOS]:[compID]],23,FALSE),"")</f>
        <v/>
      </c>
      <c r="AC54" s="116" t="str">
        <f>IF(AC25&lt;&gt;"",VLOOKUP(LEFT(AC25,12),[1]!Table114[[rOS]:[compID]],23,FALSE),"")</f>
        <v/>
      </c>
      <c r="AD54" s="116" t="str">
        <f>IF(AD25&lt;&gt;"",VLOOKUP(LEFT(AD25,12),[1]!Table114[[rOS]:[compID]],23,FALSE),"")</f>
        <v/>
      </c>
      <c r="AE54" s="116" t="str">
        <f>IF(AE25&lt;&gt;"",VLOOKUP(LEFT(AE25,12),[1]!Table114[[rOS]:[compID]],23,FALSE),"")</f>
        <v/>
      </c>
      <c r="AF54" s="116" t="str">
        <f>IF(AF25&lt;&gt;"",VLOOKUP(LEFT(AF25,12),[1]!Table114[[rOS]:[compID]],23,FALSE),"")</f>
        <v/>
      </c>
      <c r="AG54" s="116" t="str">
        <f>IF(AG25&lt;&gt;"",VLOOKUP(LEFT(AG25,12),[1]!Table114[[rOS]:[compID]],23,FALSE),"")</f>
        <v/>
      </c>
      <c r="AH54" s="116" t="str">
        <f>IF(AH25&lt;&gt;"",VLOOKUP(LEFT(AH25,12),[1]!Table114[[rOS]:[compID]],23,FALSE),"")</f>
        <v/>
      </c>
      <c r="AI54" s="116" t="str">
        <f>IF(AI25&lt;&gt;"",VLOOKUP(LEFT(AI25,12),[1]!Table114[[rOS]:[compID]],23,FALSE),"")</f>
        <v/>
      </c>
      <c r="AJ54" s="116" t="str">
        <f>IF(AJ25&lt;&gt;"",VLOOKUP(LEFT(AJ25,12),[1]!Table114[[rOS]:[compID]],23,FALSE),"")</f>
        <v/>
      </c>
      <c r="AK54" s="116" t="str">
        <f>IF(AK25&lt;&gt;"",VLOOKUP(LEFT(AK25,12),[1]!Table114[[rOS]:[compID]],23,FALSE),"")</f>
        <v/>
      </c>
      <c r="AL54" s="116" t="str">
        <f>IF(AL25&lt;&gt;"",VLOOKUP(LEFT(AL25,12),[1]!Table114[[rOS]:[compID]],23,FALSE),"")</f>
        <v/>
      </c>
      <c r="AM54" s="116" t="str">
        <f>IF(AM25&lt;&gt;"",VLOOKUP(LEFT(AM25,12),[1]!Table114[[rOS]:[compID]],23,FALSE),"")</f>
        <v/>
      </c>
      <c r="AN54" s="116" t="str">
        <f>IF(AN25&lt;&gt;"",VLOOKUP(LEFT(AN25,12),[1]!Table114[[rOS]:[compID]],23,FALSE),"")</f>
        <v/>
      </c>
      <c r="AO54" s="116" t="str">
        <f>IF(AO25&lt;&gt;"",VLOOKUP(LEFT(AO25,12),[1]!Table114[[rOS]:[compID]],23,FALSE),"")</f>
        <v/>
      </c>
      <c r="AP54" s="116" t="str">
        <f>IF(AP25&lt;&gt;"",VLOOKUP(LEFT(AP25,12),[1]!Table114[[rOS]:[compID]],23,FALSE),"")</f>
        <v/>
      </c>
      <c r="AQ54" s="116" t="str">
        <f>IF(AQ25&lt;&gt;"",VLOOKUP(LEFT(AQ25,12),[1]!Table114[[rOS]:[compID]],23,FALSE),"")</f>
        <v/>
      </c>
      <c r="AR54" s="116" t="str">
        <f>IF(AR25&lt;&gt;"",VLOOKUP(LEFT(AR25,12),[1]!Table114[[rOS]:[compID]],23,FALSE),"")</f>
        <v/>
      </c>
      <c r="AS54" s="116" t="str">
        <f>IF(AS25&lt;&gt;"",VLOOKUP(LEFT(AS25,12),[1]!Table114[[rOS]:[compID]],23,FALSE),"")</f>
        <v/>
      </c>
      <c r="AT54" s="116" t="str">
        <f>IF(AT25&lt;&gt;"",VLOOKUP(LEFT(AT25,12),[1]!Table114[[rOS]:[compID]],23,FALSE),"")</f>
        <v/>
      </c>
      <c r="AU54" s="116" t="str">
        <f>IF(AU25&lt;&gt;"",VLOOKUP(LEFT(AU25,12),[1]!Table114[[rOS]:[compID]],23,FALSE),"")</f>
        <v/>
      </c>
      <c r="AV54" s="116" t="e">
        <f>IF(AV25&lt;&gt;"",VLOOKUP(LEFT(AV25,12),[1]!Table114[[rOS]:[compID]],23,FALSE),"")</f>
        <v>#REF!</v>
      </c>
      <c r="AW54" s="116" t="str">
        <f>IF(AW25&lt;&gt;"",VLOOKUP(LEFT(AW25,12),[1]!Table114[[rOS]:[compID]],23,FALSE),"")</f>
        <v/>
      </c>
      <c r="AX54" s="116" t="str">
        <f>IF(AX25&lt;&gt;"",VLOOKUP(LEFT(AX25,12),[1]!Table114[[rOS]:[compID]],23,FALSE),"")</f>
        <v/>
      </c>
      <c r="AY54" s="116" t="str">
        <f>IF(AY25&lt;&gt;"",VLOOKUP(LEFT(AY25,12),[1]!Table114[[rOS]:[compID]],23,FALSE),"")</f>
        <v/>
      </c>
      <c r="AZ54" s="116" t="str">
        <f>IF(AZ25&lt;&gt;"",VLOOKUP(LEFT(AZ25,12),[1]!Table114[[rOS]:[compID]],23,FALSE),"")</f>
        <v/>
      </c>
      <c r="BA54" s="116" t="str">
        <f>IF(BA25&lt;&gt;"",VLOOKUP(LEFT(BA25,12),[1]!Table114[[rOS]:[compID]],23,FALSE),"")</f>
        <v/>
      </c>
      <c r="BB54" s="116" t="str">
        <f>IF(BB25&lt;&gt;"",VLOOKUP(LEFT(BB25,12),[1]!Table114[[rOS]:[compID]],23,FALSE),"")</f>
        <v/>
      </c>
      <c r="BC54" s="116" t="str">
        <f>IF(BC25&lt;&gt;"",VLOOKUP(LEFT(BC25,12),[1]!Table114[[rOS]:[compID]],23,FALSE),"")</f>
        <v/>
      </c>
      <c r="BD54" s="116" t="str">
        <f>IF(BD25&lt;&gt;"",VLOOKUP(LEFT(BD25,12),[1]!Table114[[rOS]:[compID]],23,FALSE),"")</f>
        <v/>
      </c>
      <c r="BE54" s="116" t="str">
        <f>IF(BE25&lt;&gt;"",VLOOKUP(LEFT(BE25,12),[1]!Table114[[rOS]:[compID]],23,FALSE),"")</f>
        <v/>
      </c>
      <c r="BF54" s="116" t="str">
        <f>IF(BF25&lt;&gt;"",VLOOKUP(LEFT(BF25,12),[1]!Table114[[rOS]:[compID]],23,FALSE),"")</f>
        <v/>
      </c>
      <c r="BG54" s="116" t="str">
        <f>IF(BG25&lt;&gt;"",VLOOKUP(LEFT(BG25,12),[1]!Table114[[rOS]:[compID]],23,FALSE),"")</f>
        <v/>
      </c>
      <c r="BH54" s="116" t="str">
        <f>IF(BH25&lt;&gt;"",VLOOKUP(LEFT(BH25,12),[1]!Table114[[rOS]:[compID]],23,FALSE),"")</f>
        <v/>
      </c>
      <c r="BI54" s="116" t="str">
        <f>IF(BI25&lt;&gt;"",VLOOKUP(LEFT(BI25,12),[1]!Table114[[rOS]:[compID]],23,FALSE),"")</f>
        <v/>
      </c>
      <c r="BJ54" s="116" t="str">
        <f>IF(BJ25&lt;&gt;"",VLOOKUP(LEFT(BJ25,12),[1]!Table114[[rOS]:[compID]],23,FALSE),"")</f>
        <v/>
      </c>
      <c r="BK54" s="116" t="str">
        <f>IF(BK25&lt;&gt;"",VLOOKUP(LEFT(BK25,12),[1]!Table114[[rOS]:[compID]],23,FALSE),"")</f>
        <v/>
      </c>
      <c r="BL54" s="116" t="str">
        <f>IF(BL25&lt;&gt;"",VLOOKUP(LEFT(BL25,12),[1]!Table114[[rOS]:[compID]],23,FALSE),"")</f>
        <v/>
      </c>
      <c r="BM54" s="116" t="str">
        <f>IF(BM25&lt;&gt;"",VLOOKUP(LEFT(BM25,12),[1]!Table114[[rOS]:[compID]],23,FALSE),"")</f>
        <v/>
      </c>
      <c r="BN54" s="116" t="str">
        <f>IF(BN25&lt;&gt;"",VLOOKUP(LEFT(BN25,12),[1]!Table114[[rOS]:[compID]],23,FALSE),"")</f>
        <v/>
      </c>
      <c r="BO54" s="116" t="str">
        <f>IF(BO25&lt;&gt;"",VLOOKUP(LEFT(BO25,12),[1]!Table114[[rOS]:[compID]],23,FALSE),"")</f>
        <v/>
      </c>
      <c r="BP54" s="116" t="str">
        <f>IF(BP25&lt;&gt;"",VLOOKUP(LEFT(BP25,12),[1]!Table114[[rOS]:[compID]],23,FALSE),"")</f>
        <v/>
      </c>
      <c r="BQ54" s="116" t="str">
        <f>IF(BQ25&lt;&gt;"",VLOOKUP(LEFT(BQ25,12),[1]!Table114[[rOS]:[compID]],23,FALSE),"")</f>
        <v/>
      </c>
      <c r="BR54" s="116" t="str">
        <f>IF(BR25&lt;&gt;"",VLOOKUP(LEFT(BR25,12),[1]!Table114[[rOS]:[compID]],23,FALSE),"")</f>
        <v/>
      </c>
      <c r="BS54" s="116" t="str">
        <f>IF(BS25&lt;&gt;"",VLOOKUP(LEFT(BS25,12),[1]!Table114[[rOS]:[compID]],23,FALSE),"")</f>
        <v/>
      </c>
      <c r="BT54" s="116" t="str">
        <f>IF(BT25&lt;&gt;"",VLOOKUP(LEFT(BT25,12),[1]!Table114[[rOS]:[compID]],23,FALSE),"")</f>
        <v/>
      </c>
      <c r="BU54" s="116" t="str">
        <f>IF(BU25&lt;&gt;"",VLOOKUP(LEFT(BU25,12),[1]!Table114[[rOS]:[compID]],23,FALSE),"")</f>
        <v/>
      </c>
      <c r="BV54" s="116" t="str">
        <f>IF(BV25&lt;&gt;"",VLOOKUP(LEFT(BV25,12),[1]!Table114[[rOS]:[compID]],23,FALSE),"")</f>
        <v/>
      </c>
      <c r="BW54" s="116" t="str">
        <f>IF(BW25&lt;&gt;"",VLOOKUP(LEFT(BW25,12),[1]!Table114[[rOS]:[compID]],23,FALSE),"")</f>
        <v/>
      </c>
      <c r="BX54" s="116" t="str">
        <f>IF(BX25&lt;&gt;"",VLOOKUP(LEFT(BX25,12),[1]!Table114[[rOS]:[compID]],23,FALSE),"")</f>
        <v/>
      </c>
      <c r="BY54" s="116" t="str">
        <f>IF(BY25&lt;&gt;"",VLOOKUP(LEFT(BY25,12),[1]!Table114[[rOS]:[compID]],23,FALSE),"")</f>
        <v/>
      </c>
      <c r="BZ54" s="116" t="str">
        <f>IF(BZ25&lt;&gt;"",VLOOKUP(LEFT(BZ25,12),[1]!Table114[[rOS]:[compID]],23,FALSE),"")</f>
        <v/>
      </c>
      <c r="CA54" s="116" t="str">
        <f>IF(CA25&lt;&gt;"",VLOOKUP(LEFT(CA25,12),[1]!Table114[[rOS]:[compID]],23,FALSE),"")</f>
        <v/>
      </c>
      <c r="CB54" s="116" t="str">
        <f>IF(CB25&lt;&gt;"",VLOOKUP(LEFT(CB25,12),[1]!Table114[[rOS]:[compID]],23,FALSE),"")</f>
        <v/>
      </c>
      <c r="CC54" s="116" t="str">
        <f>IF(CC25&lt;&gt;"",VLOOKUP(LEFT(CC25,12),[1]!Table114[[rOS]:[compID]],23,FALSE),"")</f>
        <v/>
      </c>
      <c r="CD54" s="116" t="str">
        <f>IF(CD25&lt;&gt;"",VLOOKUP(LEFT(CD25,12),[1]!Table114[[rOS]:[compID]],23,FALSE),"")</f>
        <v/>
      </c>
      <c r="CE54" s="116" t="str">
        <f>IF(CE25&lt;&gt;"",VLOOKUP(LEFT(CE25,12),[1]!Table114[[rOS]:[compID]],23,FALSE),"")</f>
        <v/>
      </c>
      <c r="CF54" s="116" t="str">
        <f>IF(CF25&lt;&gt;"",VLOOKUP(LEFT(CF25,12),[1]!Table114[[rOS]:[compID]],23,FALSE),"")</f>
        <v/>
      </c>
      <c r="CG54" s="116" t="str">
        <f>IF(CG25&lt;&gt;"",VLOOKUP(LEFT(CG25,12),[1]!Table114[[rOS]:[compID]],23,FALSE),"")</f>
        <v/>
      </c>
      <c r="CH54" s="116" t="e">
        <f>IF(CH25&lt;&gt;"",VLOOKUP(LEFT(CH25,12),[1]!Table114[[rOS]:[compID]],23,FALSE),"")</f>
        <v>#REF!</v>
      </c>
      <c r="CI54" s="116" t="str">
        <f>IF(CI25&lt;&gt;"",VLOOKUP(LEFT(CI25,12),[1]!Table114[[rOS]:[compID]],23,FALSE),"")</f>
        <v/>
      </c>
      <c r="CJ54" s="116" t="str">
        <f>IF(CJ25&lt;&gt;"",VLOOKUP(LEFT(CJ25,12),[1]!Table114[[rOS]:[compID]],23,FALSE),"")</f>
        <v/>
      </c>
      <c r="CK54" s="116" t="str">
        <f>IF(CK25&lt;&gt;"",VLOOKUP(LEFT(CK25,12),[1]!Table114[[rOS]:[compID]],23,FALSE),"")</f>
        <v/>
      </c>
      <c r="CL54" s="116" t="e">
        <f>IF(CL25&lt;&gt;"",VLOOKUP(LEFT(CL25,12),[1]!Table114[[rOS]:[compID]],23,FALSE),"")</f>
        <v>#REF!</v>
      </c>
      <c r="CM54" s="116" t="str">
        <f>IF(CM25&lt;&gt;"",VLOOKUP(LEFT(CM25,12),[1]!Table114[[rOS]:[compID]],23,FALSE),"")</f>
        <v/>
      </c>
    </row>
    <row r="55" spans="1:91" ht="15" customHeight="1" x14ac:dyDescent="0.3">
      <c r="B55" t="s">
        <v>3377</v>
      </c>
      <c r="C55" t="s">
        <v>220</v>
      </c>
      <c r="D55" t="s">
        <v>4207</v>
      </c>
      <c r="E55">
        <v>1139</v>
      </c>
      <c r="F55" t="s">
        <v>1167</v>
      </c>
      <c r="G55" s="112" t="s">
        <v>4207</v>
      </c>
      <c r="I55" s="116" t="str">
        <f>IF(I26&lt;&gt;"",VLOOKUP(LEFT(I26,12),[1]!Table114[[rOS]:[compID]],23,FALSE),"")</f>
        <v/>
      </c>
      <c r="J55" s="116" t="str">
        <f>IF(J26&lt;&gt;"",VLOOKUP(LEFT(J26,12),[1]!Table114[[rOS]:[compID]],23,FALSE),"")</f>
        <v/>
      </c>
      <c r="K55" s="116" t="str">
        <f>IF(K26&lt;&gt;"",VLOOKUP(LEFT(K26,12),[1]!Table114[[rOS]:[compID]],23,FALSE),"")</f>
        <v/>
      </c>
      <c r="L55" s="116" t="str">
        <f>IF(L26&lt;&gt;"",VLOOKUP(LEFT(L26,12),[1]!Table114[[rOS]:[compID]],23,FALSE),"")</f>
        <v/>
      </c>
      <c r="M55" s="116" t="str">
        <f>IF(M26&lt;&gt;"",VLOOKUP(LEFT(M26,12),[1]!Table114[[rOS]:[compID]],23,FALSE),"")</f>
        <v/>
      </c>
      <c r="N55" s="116" t="str">
        <f>IF(N26&lt;&gt;"",VLOOKUP(LEFT(N26,12),[1]!Table114[[rOS]:[compID]],23,FALSE),"")</f>
        <v/>
      </c>
      <c r="O55" s="116" t="str">
        <f>IF(O26&lt;&gt;"",VLOOKUP(LEFT(O26,12),[1]!Table114[[rOS]:[compID]],23,FALSE),"")</f>
        <v/>
      </c>
      <c r="P55" s="116" t="str">
        <f>IF(P26&lt;&gt;"",VLOOKUP(LEFT(P26,12),[1]!Table114[[rOS]:[compID]],23,FALSE),"")</f>
        <v/>
      </c>
      <c r="Q55" s="116" t="str">
        <f>IF(Q26&lt;&gt;"",VLOOKUP(LEFT(Q26,12),[1]!Table114[[rOS]:[compID]],23,FALSE),"")</f>
        <v/>
      </c>
      <c r="R55" s="116" t="str">
        <f>IF(R26&lt;&gt;"",VLOOKUP(LEFT(R26,12),[1]!Table114[[rOS]:[compID]],23,FALSE),"")</f>
        <v/>
      </c>
      <c r="S55" s="116" t="str">
        <f>IF(S26&lt;&gt;"",VLOOKUP(LEFT(S26,12),[1]!Table114[[rOS]:[compID]],23,FALSE),"")</f>
        <v/>
      </c>
      <c r="T55" s="116" t="str">
        <f>IF(T26&lt;&gt;"",VLOOKUP(LEFT(T26,12),[1]!Table114[[rOS]:[compID]],23,FALSE),"")</f>
        <v/>
      </c>
      <c r="U55" s="116" t="str">
        <f>IF(U26&lt;&gt;"",VLOOKUP(LEFT(U26,12),[1]!Table114[[rOS]:[compID]],23,FALSE),"")</f>
        <v/>
      </c>
      <c r="V55" s="116" t="str">
        <f>IF(V26&lt;&gt;"",VLOOKUP(LEFT(V26,12),[1]!Table114[[rOS]:[compID]],23,FALSE),"")</f>
        <v/>
      </c>
      <c r="W55" s="116" t="str">
        <f>IF(W26&lt;&gt;"",VLOOKUP(LEFT(W26,12),[1]!Table114[[rOS]:[compID]],23,FALSE),"")</f>
        <v/>
      </c>
      <c r="X55" s="116" t="str">
        <f>IF(X26&lt;&gt;"",VLOOKUP(LEFT(X26,12),[1]!Table114[[rOS]:[compID]],23,FALSE),"")</f>
        <v/>
      </c>
      <c r="Y55" s="116" t="str">
        <f>IF(Y26&lt;&gt;"",VLOOKUP(LEFT(Y26,12),[1]!Table114[[rOS]:[compID]],23,FALSE),"")</f>
        <v/>
      </c>
      <c r="Z55" s="116" t="str">
        <f>IF(Z26&lt;&gt;"",VLOOKUP(LEFT(Z26,12),[1]!Table114[[rOS]:[compID]],23,FALSE),"")</f>
        <v/>
      </c>
      <c r="AA55" s="116" t="str">
        <f>IF(AA26&lt;&gt;"",VLOOKUP(LEFT(AA26,12),[1]!Table114[[rOS]:[compID]],23,FALSE),"")</f>
        <v/>
      </c>
      <c r="AB55" s="116" t="str">
        <f>IF(AB26&lt;&gt;"",VLOOKUP(LEFT(AB26,12),[1]!Table114[[rOS]:[compID]],23,FALSE),"")</f>
        <v/>
      </c>
      <c r="AC55" s="116" t="str">
        <f>IF(AC26&lt;&gt;"",VLOOKUP(LEFT(AC26,12),[1]!Table114[[rOS]:[compID]],23,FALSE),"")</f>
        <v/>
      </c>
      <c r="AD55" s="116" t="str">
        <f>IF(AD26&lt;&gt;"",VLOOKUP(LEFT(AD26,12),[1]!Table114[[rOS]:[compID]],23,FALSE),"")</f>
        <v/>
      </c>
      <c r="AE55" s="116" t="str">
        <f>IF(AE26&lt;&gt;"",VLOOKUP(LEFT(AE26,12),[1]!Table114[[rOS]:[compID]],23,FALSE),"")</f>
        <v/>
      </c>
      <c r="AF55" s="116" t="str">
        <f>IF(AF26&lt;&gt;"",VLOOKUP(LEFT(AF26,12),[1]!Table114[[rOS]:[compID]],23,FALSE),"")</f>
        <v/>
      </c>
      <c r="AG55" s="116" t="str">
        <f>IF(AG26&lt;&gt;"",VLOOKUP(LEFT(AG26,12),[1]!Table114[[rOS]:[compID]],23,FALSE),"")</f>
        <v/>
      </c>
      <c r="AH55" s="116" t="str">
        <f>IF(AH26&lt;&gt;"",VLOOKUP(LEFT(AH26,12),[1]!Table114[[rOS]:[compID]],23,FALSE),"")</f>
        <v/>
      </c>
      <c r="AI55" s="116" t="str">
        <f>IF(AI26&lt;&gt;"",VLOOKUP(LEFT(AI26,12),[1]!Table114[[rOS]:[compID]],23,FALSE),"")</f>
        <v/>
      </c>
      <c r="AJ55" s="116" t="str">
        <f>IF(AJ26&lt;&gt;"",VLOOKUP(LEFT(AJ26,12),[1]!Table114[[rOS]:[compID]],23,FALSE),"")</f>
        <v/>
      </c>
      <c r="AK55" s="116" t="str">
        <f>IF(AK26&lt;&gt;"",VLOOKUP(LEFT(AK26,12),[1]!Table114[[rOS]:[compID]],23,FALSE),"")</f>
        <v/>
      </c>
      <c r="AL55" s="116" t="str">
        <f>IF(AL26&lt;&gt;"",VLOOKUP(LEFT(AL26,12),[1]!Table114[[rOS]:[compID]],23,FALSE),"")</f>
        <v/>
      </c>
      <c r="AM55" s="116" t="str">
        <f>IF(AM26&lt;&gt;"",VLOOKUP(LEFT(AM26,12),[1]!Table114[[rOS]:[compID]],23,FALSE),"")</f>
        <v/>
      </c>
      <c r="AN55" s="116" t="str">
        <f>IF(AN26&lt;&gt;"",VLOOKUP(LEFT(AN26,12),[1]!Table114[[rOS]:[compID]],23,FALSE),"")</f>
        <v/>
      </c>
      <c r="AO55" s="116" t="str">
        <f>IF(AO26&lt;&gt;"",VLOOKUP(LEFT(AO26,12),[1]!Table114[[rOS]:[compID]],23,FALSE),"")</f>
        <v/>
      </c>
      <c r="AP55" s="116" t="str">
        <f>IF(AP26&lt;&gt;"",VLOOKUP(LEFT(AP26,12),[1]!Table114[[rOS]:[compID]],23,FALSE),"")</f>
        <v/>
      </c>
      <c r="AQ55" s="116" t="str">
        <f>IF(AQ26&lt;&gt;"",VLOOKUP(LEFT(AQ26,12),[1]!Table114[[rOS]:[compID]],23,FALSE),"")</f>
        <v/>
      </c>
      <c r="AR55" s="116" t="str">
        <f>IF(AR26&lt;&gt;"",VLOOKUP(LEFT(AR26,12),[1]!Table114[[rOS]:[compID]],23,FALSE),"")</f>
        <v/>
      </c>
      <c r="AS55" s="116" t="str">
        <f>IF(AS26&lt;&gt;"",VLOOKUP(LEFT(AS26,12),[1]!Table114[[rOS]:[compID]],23,FALSE),"")</f>
        <v/>
      </c>
      <c r="AT55" s="116" t="str">
        <f>IF(AT26&lt;&gt;"",VLOOKUP(LEFT(AT26,12),[1]!Table114[[rOS]:[compID]],23,FALSE),"")</f>
        <v/>
      </c>
      <c r="AU55" s="116" t="str">
        <f>IF(AU26&lt;&gt;"",VLOOKUP(LEFT(AU26,12),[1]!Table114[[rOS]:[compID]],23,FALSE),"")</f>
        <v/>
      </c>
      <c r="AV55" s="116" t="e">
        <f>IF(AV26&lt;&gt;"",VLOOKUP(LEFT(AV26,12),[1]!Table114[[rOS]:[compID]],23,FALSE),"")</f>
        <v>#REF!</v>
      </c>
      <c r="AW55" s="116" t="str">
        <f>IF(AW26&lt;&gt;"",VLOOKUP(LEFT(AW26,12),[1]!Table114[[rOS]:[compID]],23,FALSE),"")</f>
        <v/>
      </c>
      <c r="AX55" s="116" t="str">
        <f>IF(AX26&lt;&gt;"",VLOOKUP(LEFT(AX26,12),[1]!Table114[[rOS]:[compID]],23,FALSE),"")</f>
        <v/>
      </c>
      <c r="AY55" s="116" t="str">
        <f>IF(AY26&lt;&gt;"",VLOOKUP(LEFT(AY26,12),[1]!Table114[[rOS]:[compID]],23,FALSE),"")</f>
        <v/>
      </c>
      <c r="AZ55" s="116" t="str">
        <f>IF(AZ26&lt;&gt;"",VLOOKUP(LEFT(AZ26,12),[1]!Table114[[rOS]:[compID]],23,FALSE),"")</f>
        <v/>
      </c>
      <c r="BA55" s="116" t="str">
        <f>IF(BA26&lt;&gt;"",VLOOKUP(LEFT(BA26,12),[1]!Table114[[rOS]:[compID]],23,FALSE),"")</f>
        <v/>
      </c>
      <c r="BB55" s="116" t="str">
        <f>IF(BB26&lt;&gt;"",VLOOKUP(LEFT(BB26,12),[1]!Table114[[rOS]:[compID]],23,FALSE),"")</f>
        <v/>
      </c>
      <c r="BC55" s="116" t="str">
        <f>IF(BC26&lt;&gt;"",VLOOKUP(LEFT(BC26,12),[1]!Table114[[rOS]:[compID]],23,FALSE),"")</f>
        <v/>
      </c>
      <c r="BD55" s="116" t="str">
        <f>IF(BD26&lt;&gt;"",VLOOKUP(LEFT(BD26,12),[1]!Table114[[rOS]:[compID]],23,FALSE),"")</f>
        <v/>
      </c>
      <c r="BE55" s="116" t="str">
        <f>IF(BE26&lt;&gt;"",VLOOKUP(LEFT(BE26,12),[1]!Table114[[rOS]:[compID]],23,FALSE),"")</f>
        <v/>
      </c>
      <c r="BF55" s="116" t="str">
        <f>IF(BF26&lt;&gt;"",VLOOKUP(LEFT(BF26,12),[1]!Table114[[rOS]:[compID]],23,FALSE),"")</f>
        <v/>
      </c>
      <c r="BG55" s="116" t="str">
        <f>IF(BG26&lt;&gt;"",VLOOKUP(LEFT(BG26,12),[1]!Table114[[rOS]:[compID]],23,FALSE),"")</f>
        <v/>
      </c>
      <c r="BH55" s="116" t="str">
        <f>IF(BH26&lt;&gt;"",VLOOKUP(LEFT(BH26,12),[1]!Table114[[rOS]:[compID]],23,FALSE),"")</f>
        <v/>
      </c>
      <c r="BI55" s="116" t="str">
        <f>IF(BI26&lt;&gt;"",VLOOKUP(LEFT(BI26,12),[1]!Table114[[rOS]:[compID]],23,FALSE),"")</f>
        <v/>
      </c>
      <c r="BJ55" s="116" t="str">
        <f>IF(BJ26&lt;&gt;"",VLOOKUP(LEFT(BJ26,12),[1]!Table114[[rOS]:[compID]],23,FALSE),"")</f>
        <v/>
      </c>
      <c r="BK55" s="116" t="str">
        <f>IF(BK26&lt;&gt;"",VLOOKUP(LEFT(BK26,12),[1]!Table114[[rOS]:[compID]],23,FALSE),"")</f>
        <v/>
      </c>
      <c r="BL55" s="116" t="str">
        <f>IF(BL26&lt;&gt;"",VLOOKUP(LEFT(BL26,12),[1]!Table114[[rOS]:[compID]],23,FALSE),"")</f>
        <v/>
      </c>
      <c r="BM55" s="116" t="str">
        <f>IF(BM26&lt;&gt;"",VLOOKUP(LEFT(BM26,12),[1]!Table114[[rOS]:[compID]],23,FALSE),"")</f>
        <v/>
      </c>
      <c r="BN55" s="116" t="str">
        <f>IF(BN26&lt;&gt;"",VLOOKUP(LEFT(BN26,12),[1]!Table114[[rOS]:[compID]],23,FALSE),"")</f>
        <v/>
      </c>
      <c r="BO55" s="116" t="str">
        <f>IF(BO26&lt;&gt;"",VLOOKUP(LEFT(BO26,12),[1]!Table114[[rOS]:[compID]],23,FALSE),"")</f>
        <v/>
      </c>
      <c r="BP55" s="116" t="str">
        <f>IF(BP26&lt;&gt;"",VLOOKUP(LEFT(BP26,12),[1]!Table114[[rOS]:[compID]],23,FALSE),"")</f>
        <v/>
      </c>
      <c r="BQ55" s="116" t="str">
        <f>IF(BQ26&lt;&gt;"",VLOOKUP(LEFT(BQ26,12),[1]!Table114[[rOS]:[compID]],23,FALSE),"")</f>
        <v/>
      </c>
      <c r="BR55" s="116" t="str">
        <f>IF(BR26&lt;&gt;"",VLOOKUP(LEFT(BR26,12),[1]!Table114[[rOS]:[compID]],23,FALSE),"")</f>
        <v/>
      </c>
      <c r="BS55" s="116" t="str">
        <f>IF(BS26&lt;&gt;"",VLOOKUP(LEFT(BS26,12),[1]!Table114[[rOS]:[compID]],23,FALSE),"")</f>
        <v/>
      </c>
      <c r="BT55" s="116" t="str">
        <f>IF(BT26&lt;&gt;"",VLOOKUP(LEFT(BT26,12),[1]!Table114[[rOS]:[compID]],23,FALSE),"")</f>
        <v/>
      </c>
      <c r="BU55" s="116" t="str">
        <f>IF(BU26&lt;&gt;"",VLOOKUP(LEFT(BU26,12),[1]!Table114[[rOS]:[compID]],23,FALSE),"")</f>
        <v/>
      </c>
      <c r="BV55" s="116" t="str">
        <f>IF(BV26&lt;&gt;"",VLOOKUP(LEFT(BV26,12),[1]!Table114[[rOS]:[compID]],23,FALSE),"")</f>
        <v/>
      </c>
      <c r="BW55" s="116" t="str">
        <f>IF(BW26&lt;&gt;"",VLOOKUP(LEFT(BW26,12),[1]!Table114[[rOS]:[compID]],23,FALSE),"")</f>
        <v/>
      </c>
      <c r="BX55" s="116" t="str">
        <f>IF(BX26&lt;&gt;"",VLOOKUP(LEFT(BX26,12),[1]!Table114[[rOS]:[compID]],23,FALSE),"")</f>
        <v/>
      </c>
      <c r="BY55" s="116" t="str">
        <f>IF(BY26&lt;&gt;"",VLOOKUP(LEFT(BY26,12),[1]!Table114[[rOS]:[compID]],23,FALSE),"")</f>
        <v/>
      </c>
      <c r="BZ55" s="116" t="str">
        <f>IF(BZ26&lt;&gt;"",VLOOKUP(LEFT(BZ26,12),[1]!Table114[[rOS]:[compID]],23,FALSE),"")</f>
        <v/>
      </c>
      <c r="CA55" s="116" t="str">
        <f>IF(CA26&lt;&gt;"",VLOOKUP(LEFT(CA26,12),[1]!Table114[[rOS]:[compID]],23,FALSE),"")</f>
        <v/>
      </c>
      <c r="CB55" s="116" t="str">
        <f>IF(CB26&lt;&gt;"",VLOOKUP(LEFT(CB26,12),[1]!Table114[[rOS]:[compID]],23,FALSE),"")</f>
        <v/>
      </c>
      <c r="CC55" s="116" t="str">
        <f>IF(CC26&lt;&gt;"",VLOOKUP(LEFT(CC26,12),[1]!Table114[[rOS]:[compID]],23,FALSE),"")</f>
        <v/>
      </c>
      <c r="CD55" s="116" t="str">
        <f>IF(CD26&lt;&gt;"",VLOOKUP(LEFT(CD26,12),[1]!Table114[[rOS]:[compID]],23,FALSE),"")</f>
        <v/>
      </c>
      <c r="CE55" s="116" t="str">
        <f>IF(CE26&lt;&gt;"",VLOOKUP(LEFT(CE26,12),[1]!Table114[[rOS]:[compID]],23,FALSE),"")</f>
        <v/>
      </c>
      <c r="CF55" s="116" t="str">
        <f>IF(CF26&lt;&gt;"",VLOOKUP(LEFT(CF26,12),[1]!Table114[[rOS]:[compID]],23,FALSE),"")</f>
        <v/>
      </c>
      <c r="CG55" s="116" t="str">
        <f>IF(CG26&lt;&gt;"",VLOOKUP(LEFT(CG26,12),[1]!Table114[[rOS]:[compID]],23,FALSE),"")</f>
        <v/>
      </c>
      <c r="CH55" s="116" t="e">
        <f>IF(CH26&lt;&gt;"",VLOOKUP(LEFT(CH26,12),[1]!Table114[[rOS]:[compID]],23,FALSE),"")</f>
        <v>#REF!</v>
      </c>
      <c r="CI55" s="116" t="str">
        <f>IF(CI26&lt;&gt;"",VLOOKUP(LEFT(CI26,12),[1]!Table114[[rOS]:[compID]],23,FALSE),"")</f>
        <v/>
      </c>
      <c r="CJ55" s="116" t="str">
        <f>IF(CJ26&lt;&gt;"",VLOOKUP(LEFT(CJ26,12),[1]!Table114[[rOS]:[compID]],23,FALSE),"")</f>
        <v/>
      </c>
      <c r="CK55" s="116" t="str">
        <f>IF(CK26&lt;&gt;"",VLOOKUP(LEFT(CK26,12),[1]!Table114[[rOS]:[compID]],23,FALSE),"")</f>
        <v/>
      </c>
      <c r="CL55" s="116" t="e">
        <f>IF(CL26&lt;&gt;"",VLOOKUP(LEFT(CL26,12),[1]!Table114[[rOS]:[compID]],23,FALSE),"")</f>
        <v>#REF!</v>
      </c>
      <c r="CM55" s="116" t="str">
        <f>IF(CM26&lt;&gt;"",VLOOKUP(LEFT(CM26,12),[1]!Table114[[rOS]:[compID]],23,FALSE),"")</f>
        <v/>
      </c>
    </row>
    <row r="56" spans="1:91" ht="15" customHeight="1" x14ac:dyDescent="0.3">
      <c r="B56" t="s">
        <v>222</v>
      </c>
      <c r="C56" t="s">
        <v>811</v>
      </c>
      <c r="D56" t="s">
        <v>4210</v>
      </c>
      <c r="E56">
        <v>1141</v>
      </c>
      <c r="F56" t="s">
        <v>812</v>
      </c>
      <c r="G56" s="112" t="s">
        <v>4210</v>
      </c>
      <c r="I56" s="116" t="str">
        <f>IF(I27&lt;&gt;"",VLOOKUP(LEFT(I27,12),[1]!Table114[[rOS]:[compID]],23,FALSE),"")</f>
        <v/>
      </c>
      <c r="J56" s="116" t="str">
        <f>IF(J27&lt;&gt;"",VLOOKUP(LEFT(J27,12),[1]!Table114[[rOS]:[compID]],23,FALSE),"")</f>
        <v/>
      </c>
      <c r="K56" s="116" t="str">
        <f>IF(K27&lt;&gt;"",VLOOKUP(LEFT(K27,12),[1]!Table114[[rOS]:[compID]],23,FALSE),"")</f>
        <v/>
      </c>
      <c r="L56" s="116" t="str">
        <f>IF(L27&lt;&gt;"",VLOOKUP(LEFT(L27,12),[1]!Table114[[rOS]:[compID]],23,FALSE),"")</f>
        <v/>
      </c>
      <c r="M56" s="116" t="str">
        <f>IF(M27&lt;&gt;"",VLOOKUP(LEFT(M27,12),[1]!Table114[[rOS]:[compID]],23,FALSE),"")</f>
        <v/>
      </c>
      <c r="N56" s="116" t="str">
        <f>IF(N27&lt;&gt;"",VLOOKUP(LEFT(N27,12),[1]!Table114[[rOS]:[compID]],23,FALSE),"")</f>
        <v/>
      </c>
      <c r="O56" s="116" t="str">
        <f>IF(O27&lt;&gt;"",VLOOKUP(LEFT(O27,12),[1]!Table114[[rOS]:[compID]],23,FALSE),"")</f>
        <v/>
      </c>
      <c r="P56" s="116" t="str">
        <f>IF(P27&lt;&gt;"",VLOOKUP(LEFT(P27,12),[1]!Table114[[rOS]:[compID]],23,FALSE),"")</f>
        <v/>
      </c>
      <c r="Q56" s="116" t="str">
        <f>IF(Q27&lt;&gt;"",VLOOKUP(LEFT(Q27,12),[1]!Table114[[rOS]:[compID]],23,FALSE),"")</f>
        <v/>
      </c>
      <c r="R56" s="116" t="str">
        <f>IF(R27&lt;&gt;"",VLOOKUP(LEFT(R27,12),[1]!Table114[[rOS]:[compID]],23,FALSE),"")</f>
        <v/>
      </c>
      <c r="S56" s="116" t="str">
        <f>IF(S27&lt;&gt;"",VLOOKUP(LEFT(S27,12),[1]!Table114[[rOS]:[compID]],23,FALSE),"")</f>
        <v/>
      </c>
      <c r="T56" s="116" t="str">
        <f>IF(T27&lt;&gt;"",VLOOKUP(LEFT(T27,12),[1]!Table114[[rOS]:[compID]],23,FALSE),"")</f>
        <v/>
      </c>
      <c r="U56" s="116" t="str">
        <f>IF(U27&lt;&gt;"",VLOOKUP(LEFT(U27,12),[1]!Table114[[rOS]:[compID]],23,FALSE),"")</f>
        <v/>
      </c>
      <c r="V56" s="116" t="str">
        <f>IF(V27&lt;&gt;"",VLOOKUP(LEFT(V27,12),[1]!Table114[[rOS]:[compID]],23,FALSE),"")</f>
        <v/>
      </c>
      <c r="W56" s="116" t="str">
        <f>IF(W27&lt;&gt;"",VLOOKUP(LEFT(W27,12),[1]!Table114[[rOS]:[compID]],23,FALSE),"")</f>
        <v/>
      </c>
      <c r="X56" s="116" t="str">
        <f>IF(X27&lt;&gt;"",VLOOKUP(LEFT(X27,12),[1]!Table114[[rOS]:[compID]],23,FALSE),"")</f>
        <v/>
      </c>
      <c r="Y56" s="116" t="str">
        <f>IF(Y27&lt;&gt;"",VLOOKUP(LEFT(Y27,12),[1]!Table114[[rOS]:[compID]],23,FALSE),"")</f>
        <v/>
      </c>
      <c r="Z56" s="116" t="str">
        <f>IF(Z27&lt;&gt;"",VLOOKUP(LEFT(Z27,12),[1]!Table114[[rOS]:[compID]],23,FALSE),"")</f>
        <v/>
      </c>
      <c r="AA56" s="116" t="str">
        <f>IF(AA27&lt;&gt;"",VLOOKUP(LEFT(AA27,12),[1]!Table114[[rOS]:[compID]],23,FALSE),"")</f>
        <v/>
      </c>
      <c r="AB56" s="116" t="str">
        <f>IF(AB27&lt;&gt;"",VLOOKUP(LEFT(AB27,12),[1]!Table114[[rOS]:[compID]],23,FALSE),"")</f>
        <v/>
      </c>
      <c r="AC56" s="116" t="str">
        <f>IF(AC27&lt;&gt;"",VLOOKUP(LEFT(AC27,12),[1]!Table114[[rOS]:[compID]],23,FALSE),"")</f>
        <v/>
      </c>
      <c r="AD56" s="116" t="str">
        <f>IF(AD27&lt;&gt;"",VLOOKUP(LEFT(AD27,12),[1]!Table114[[rOS]:[compID]],23,FALSE),"")</f>
        <v/>
      </c>
      <c r="AE56" s="116" t="str">
        <f>IF(AE27&lt;&gt;"",VLOOKUP(LEFT(AE27,12),[1]!Table114[[rOS]:[compID]],23,FALSE),"")</f>
        <v/>
      </c>
      <c r="AF56" s="116" t="str">
        <f>IF(AF27&lt;&gt;"",VLOOKUP(LEFT(AF27,12),[1]!Table114[[rOS]:[compID]],23,FALSE),"")</f>
        <v/>
      </c>
      <c r="AG56" s="116" t="str">
        <f>IF(AG27&lt;&gt;"",VLOOKUP(LEFT(AG27,12),[1]!Table114[[rOS]:[compID]],23,FALSE),"")</f>
        <v/>
      </c>
      <c r="AH56" s="116" t="str">
        <f>IF(AH27&lt;&gt;"",VLOOKUP(LEFT(AH27,12),[1]!Table114[[rOS]:[compID]],23,FALSE),"")</f>
        <v/>
      </c>
      <c r="AI56" s="116" t="str">
        <f>IF(AI27&lt;&gt;"",VLOOKUP(LEFT(AI27,12),[1]!Table114[[rOS]:[compID]],23,FALSE),"")</f>
        <v/>
      </c>
      <c r="AJ56" s="116" t="str">
        <f>IF(AJ27&lt;&gt;"",VLOOKUP(LEFT(AJ27,12),[1]!Table114[[rOS]:[compID]],23,FALSE),"")</f>
        <v/>
      </c>
      <c r="AK56" s="116" t="str">
        <f>IF(AK27&lt;&gt;"",VLOOKUP(LEFT(AK27,12),[1]!Table114[[rOS]:[compID]],23,FALSE),"")</f>
        <v/>
      </c>
      <c r="AL56" s="116" t="str">
        <f>IF(AL27&lt;&gt;"",VLOOKUP(LEFT(AL27,12),[1]!Table114[[rOS]:[compID]],23,FALSE),"")</f>
        <v/>
      </c>
      <c r="AM56" s="116" t="str">
        <f>IF(AM27&lt;&gt;"",VLOOKUP(LEFT(AM27,12),[1]!Table114[[rOS]:[compID]],23,FALSE),"")</f>
        <v/>
      </c>
      <c r="AN56" s="116" t="str">
        <f>IF(AN27&lt;&gt;"",VLOOKUP(LEFT(AN27,12),[1]!Table114[[rOS]:[compID]],23,FALSE),"")</f>
        <v/>
      </c>
      <c r="AO56" s="116" t="str">
        <f>IF(AO27&lt;&gt;"",VLOOKUP(LEFT(AO27,12),[1]!Table114[[rOS]:[compID]],23,FALSE),"")</f>
        <v/>
      </c>
      <c r="AP56" s="116" t="str">
        <f>IF(AP27&lt;&gt;"",VLOOKUP(LEFT(AP27,12),[1]!Table114[[rOS]:[compID]],23,FALSE),"")</f>
        <v/>
      </c>
      <c r="AQ56" s="116" t="str">
        <f>IF(AQ27&lt;&gt;"",VLOOKUP(LEFT(AQ27,12),[1]!Table114[[rOS]:[compID]],23,FALSE),"")</f>
        <v/>
      </c>
      <c r="AR56" s="116" t="str">
        <f>IF(AR27&lt;&gt;"",VLOOKUP(LEFT(AR27,12),[1]!Table114[[rOS]:[compID]],23,FALSE),"")</f>
        <v/>
      </c>
      <c r="AS56" s="116" t="str">
        <f>IF(AS27&lt;&gt;"",VLOOKUP(LEFT(AS27,12),[1]!Table114[[rOS]:[compID]],23,FALSE),"")</f>
        <v/>
      </c>
      <c r="AT56" s="116" t="str">
        <f>IF(AT27&lt;&gt;"",VLOOKUP(LEFT(AT27,12),[1]!Table114[[rOS]:[compID]],23,FALSE),"")</f>
        <v/>
      </c>
      <c r="AU56" s="116" t="str">
        <f>IF(AU27&lt;&gt;"",VLOOKUP(LEFT(AU27,12),[1]!Table114[[rOS]:[compID]],23,FALSE),"")</f>
        <v/>
      </c>
      <c r="AV56" s="116" t="e">
        <f>IF(AV27&lt;&gt;"",VLOOKUP(LEFT(AV27,12),[1]!Table114[[rOS]:[compID]],23,FALSE),"")</f>
        <v>#REF!</v>
      </c>
      <c r="AW56" s="116" t="str">
        <f>IF(AW27&lt;&gt;"",VLOOKUP(LEFT(AW27,12),[1]!Table114[[rOS]:[compID]],23,FALSE),"")</f>
        <v/>
      </c>
      <c r="AX56" s="116" t="str">
        <f>IF(AX27&lt;&gt;"",VLOOKUP(LEFT(AX27,12),[1]!Table114[[rOS]:[compID]],23,FALSE),"")</f>
        <v/>
      </c>
      <c r="AY56" s="116" t="str">
        <f>IF(AY27&lt;&gt;"",VLOOKUP(LEFT(AY27,12),[1]!Table114[[rOS]:[compID]],23,FALSE),"")</f>
        <v/>
      </c>
      <c r="AZ56" s="116" t="str">
        <f>IF(AZ27&lt;&gt;"",VLOOKUP(LEFT(AZ27,12),[1]!Table114[[rOS]:[compID]],23,FALSE),"")</f>
        <v/>
      </c>
      <c r="BA56" s="116" t="str">
        <f>IF(BA27&lt;&gt;"",VLOOKUP(LEFT(BA27,12),[1]!Table114[[rOS]:[compID]],23,FALSE),"")</f>
        <v/>
      </c>
      <c r="BB56" s="116" t="str">
        <f>IF(BB27&lt;&gt;"",VLOOKUP(LEFT(BB27,12),[1]!Table114[[rOS]:[compID]],23,FALSE),"")</f>
        <v/>
      </c>
      <c r="BC56" s="116" t="str">
        <f>IF(BC27&lt;&gt;"",VLOOKUP(LEFT(BC27,12),[1]!Table114[[rOS]:[compID]],23,FALSE),"")</f>
        <v/>
      </c>
      <c r="BD56" s="116" t="str">
        <f>IF(BD27&lt;&gt;"",VLOOKUP(LEFT(BD27,12),[1]!Table114[[rOS]:[compID]],23,FALSE),"")</f>
        <v/>
      </c>
      <c r="BE56" s="116" t="str">
        <f>IF(BE27&lt;&gt;"",VLOOKUP(LEFT(BE27,12),[1]!Table114[[rOS]:[compID]],23,FALSE),"")</f>
        <v/>
      </c>
      <c r="BF56" s="116" t="str">
        <f>IF(BF27&lt;&gt;"",VLOOKUP(LEFT(BF27,12),[1]!Table114[[rOS]:[compID]],23,FALSE),"")</f>
        <v/>
      </c>
      <c r="BG56" s="116" t="str">
        <f>IF(BG27&lt;&gt;"",VLOOKUP(LEFT(BG27,12),[1]!Table114[[rOS]:[compID]],23,FALSE),"")</f>
        <v/>
      </c>
      <c r="BH56" s="116" t="str">
        <f>IF(BH27&lt;&gt;"",VLOOKUP(LEFT(BH27,12),[1]!Table114[[rOS]:[compID]],23,FALSE),"")</f>
        <v/>
      </c>
      <c r="BI56" s="116" t="str">
        <f>IF(BI27&lt;&gt;"",VLOOKUP(LEFT(BI27,12),[1]!Table114[[rOS]:[compID]],23,FALSE),"")</f>
        <v/>
      </c>
      <c r="BJ56" s="116" t="str">
        <f>IF(BJ27&lt;&gt;"",VLOOKUP(LEFT(BJ27,12),[1]!Table114[[rOS]:[compID]],23,FALSE),"")</f>
        <v/>
      </c>
      <c r="BK56" s="116" t="str">
        <f>IF(BK27&lt;&gt;"",VLOOKUP(LEFT(BK27,12),[1]!Table114[[rOS]:[compID]],23,FALSE),"")</f>
        <v/>
      </c>
      <c r="BL56" s="116" t="str">
        <f>IF(BL27&lt;&gt;"",VLOOKUP(LEFT(BL27,12),[1]!Table114[[rOS]:[compID]],23,FALSE),"")</f>
        <v/>
      </c>
      <c r="BM56" s="116" t="str">
        <f>IF(BM27&lt;&gt;"",VLOOKUP(LEFT(BM27,12),[1]!Table114[[rOS]:[compID]],23,FALSE),"")</f>
        <v/>
      </c>
      <c r="BN56" s="116" t="str">
        <f>IF(BN27&lt;&gt;"",VLOOKUP(LEFT(BN27,12),[1]!Table114[[rOS]:[compID]],23,FALSE),"")</f>
        <v/>
      </c>
      <c r="BO56" s="116" t="str">
        <f>IF(BO27&lt;&gt;"",VLOOKUP(LEFT(BO27,12),[1]!Table114[[rOS]:[compID]],23,FALSE),"")</f>
        <v/>
      </c>
      <c r="BP56" s="116" t="str">
        <f>IF(BP27&lt;&gt;"",VLOOKUP(LEFT(BP27,12),[1]!Table114[[rOS]:[compID]],23,FALSE),"")</f>
        <v/>
      </c>
      <c r="BQ56" s="116" t="str">
        <f>IF(BQ27&lt;&gt;"",VLOOKUP(LEFT(BQ27,12),[1]!Table114[[rOS]:[compID]],23,FALSE),"")</f>
        <v/>
      </c>
      <c r="BR56" s="116" t="str">
        <f>IF(BR27&lt;&gt;"",VLOOKUP(LEFT(BR27,12),[1]!Table114[[rOS]:[compID]],23,FALSE),"")</f>
        <v/>
      </c>
      <c r="BS56" s="116" t="str">
        <f>IF(BS27&lt;&gt;"",VLOOKUP(LEFT(BS27,12),[1]!Table114[[rOS]:[compID]],23,FALSE),"")</f>
        <v/>
      </c>
      <c r="BT56" s="116" t="str">
        <f>IF(BT27&lt;&gt;"",VLOOKUP(LEFT(BT27,12),[1]!Table114[[rOS]:[compID]],23,FALSE),"")</f>
        <v/>
      </c>
      <c r="BU56" s="116" t="str">
        <f>IF(BU27&lt;&gt;"",VLOOKUP(LEFT(BU27,12),[1]!Table114[[rOS]:[compID]],23,FALSE),"")</f>
        <v/>
      </c>
      <c r="BV56" s="116" t="str">
        <f>IF(BV27&lt;&gt;"",VLOOKUP(LEFT(BV27,12),[1]!Table114[[rOS]:[compID]],23,FALSE),"")</f>
        <v/>
      </c>
      <c r="BW56" s="116" t="str">
        <f>IF(BW27&lt;&gt;"",VLOOKUP(LEFT(BW27,12),[1]!Table114[[rOS]:[compID]],23,FALSE),"")</f>
        <v/>
      </c>
      <c r="BX56" s="116" t="str">
        <f>IF(BX27&lt;&gt;"",VLOOKUP(LEFT(BX27,12),[1]!Table114[[rOS]:[compID]],23,FALSE),"")</f>
        <v/>
      </c>
      <c r="BY56" s="116" t="str">
        <f>IF(BY27&lt;&gt;"",VLOOKUP(LEFT(BY27,12),[1]!Table114[[rOS]:[compID]],23,FALSE),"")</f>
        <v/>
      </c>
      <c r="BZ56" s="116" t="str">
        <f>IF(BZ27&lt;&gt;"",VLOOKUP(LEFT(BZ27,12),[1]!Table114[[rOS]:[compID]],23,FALSE),"")</f>
        <v/>
      </c>
      <c r="CA56" s="116" t="str">
        <f>IF(CA27&lt;&gt;"",VLOOKUP(LEFT(CA27,12),[1]!Table114[[rOS]:[compID]],23,FALSE),"")</f>
        <v/>
      </c>
      <c r="CB56" s="116" t="str">
        <f>IF(CB27&lt;&gt;"",VLOOKUP(LEFT(CB27,12),[1]!Table114[[rOS]:[compID]],23,FALSE),"")</f>
        <v/>
      </c>
      <c r="CC56" s="116" t="str">
        <f>IF(CC27&lt;&gt;"",VLOOKUP(LEFT(CC27,12),[1]!Table114[[rOS]:[compID]],23,FALSE),"")</f>
        <v/>
      </c>
      <c r="CD56" s="116" t="str">
        <f>IF(CD27&lt;&gt;"",VLOOKUP(LEFT(CD27,12),[1]!Table114[[rOS]:[compID]],23,FALSE),"")</f>
        <v/>
      </c>
      <c r="CE56" s="116" t="str">
        <f>IF(CE27&lt;&gt;"",VLOOKUP(LEFT(CE27,12),[1]!Table114[[rOS]:[compID]],23,FALSE),"")</f>
        <v/>
      </c>
      <c r="CF56" s="116" t="str">
        <f>IF(CF27&lt;&gt;"",VLOOKUP(LEFT(CF27,12),[1]!Table114[[rOS]:[compID]],23,FALSE),"")</f>
        <v/>
      </c>
      <c r="CG56" s="116" t="str">
        <f>IF(CG27&lt;&gt;"",VLOOKUP(LEFT(CG27,12),[1]!Table114[[rOS]:[compID]],23,FALSE),"")</f>
        <v/>
      </c>
      <c r="CH56" s="116" t="e">
        <f>IF(CH27&lt;&gt;"",VLOOKUP(LEFT(CH27,12),[1]!Table114[[rOS]:[compID]],23,FALSE),"")</f>
        <v>#REF!</v>
      </c>
      <c r="CI56" s="116" t="str">
        <f>IF(CI27&lt;&gt;"",VLOOKUP(LEFT(CI27,12),[1]!Table114[[rOS]:[compID]],23,FALSE),"")</f>
        <v/>
      </c>
      <c r="CJ56" s="116" t="str">
        <f>IF(CJ27&lt;&gt;"",VLOOKUP(LEFT(CJ27,12),[1]!Table114[[rOS]:[compID]],23,FALSE),"")</f>
        <v/>
      </c>
      <c r="CK56" s="116" t="str">
        <f>IF(CK27&lt;&gt;"",VLOOKUP(LEFT(CK27,12),[1]!Table114[[rOS]:[compID]],23,FALSE),"")</f>
        <v/>
      </c>
      <c r="CL56" s="116" t="e">
        <f>IF(CL27&lt;&gt;"",VLOOKUP(LEFT(CL27,12),[1]!Table114[[rOS]:[compID]],23,FALSE),"")</f>
        <v>#REF!</v>
      </c>
      <c r="CM56" s="116" t="str">
        <f>IF(CM27&lt;&gt;"",VLOOKUP(LEFT(CM27,12),[1]!Table114[[rOS]:[compID]],23,FALSE),"")</f>
        <v/>
      </c>
    </row>
    <row r="57" spans="1:91" ht="15" customHeight="1" x14ac:dyDescent="0.3">
      <c r="B57" t="s">
        <v>223</v>
      </c>
      <c r="D57" t="s">
        <v>4211</v>
      </c>
      <c r="E57">
        <v>1068</v>
      </c>
      <c r="F57" t="s">
        <v>1217</v>
      </c>
      <c r="G57" s="112" t="s">
        <v>4211</v>
      </c>
      <c r="I57" s="116" t="str">
        <f>IF(I28&lt;&gt;"",VLOOKUP(LEFT(I28,12),[1]!Table114[[rOS]:[compID]],23,FALSE),"")</f>
        <v/>
      </c>
      <c r="J57" s="116" t="str">
        <f>IF(J28&lt;&gt;"",VLOOKUP(LEFT(J28,12),[1]!Table114[[rOS]:[compID]],23,FALSE),"")</f>
        <v/>
      </c>
      <c r="K57" s="116" t="str">
        <f>IF(K28&lt;&gt;"",VLOOKUP(LEFT(K28,12),[1]!Table114[[rOS]:[compID]],23,FALSE),"")</f>
        <v/>
      </c>
      <c r="L57" s="116" t="str">
        <f>IF(L28&lt;&gt;"",VLOOKUP(LEFT(L28,12),[1]!Table114[[rOS]:[compID]],23,FALSE),"")</f>
        <v/>
      </c>
      <c r="M57" s="116" t="str">
        <f>IF(M28&lt;&gt;"",VLOOKUP(LEFT(M28,12),[1]!Table114[[rOS]:[compID]],23,FALSE),"")</f>
        <v/>
      </c>
      <c r="N57" s="116" t="str">
        <f>IF(N28&lt;&gt;"",VLOOKUP(LEFT(N28,12),[1]!Table114[[rOS]:[compID]],23,FALSE),"")</f>
        <v/>
      </c>
      <c r="O57" s="116" t="str">
        <f>IF(O28&lt;&gt;"",VLOOKUP(LEFT(O28,12),[1]!Table114[[rOS]:[compID]],23,FALSE),"")</f>
        <v/>
      </c>
      <c r="P57" s="116" t="str">
        <f>IF(P28&lt;&gt;"",VLOOKUP(LEFT(P28,12),[1]!Table114[[rOS]:[compID]],23,FALSE),"")</f>
        <v/>
      </c>
      <c r="Q57" s="116" t="str">
        <f>IF(Q28&lt;&gt;"",VLOOKUP(LEFT(Q28,12),[1]!Table114[[rOS]:[compID]],23,FALSE),"")</f>
        <v/>
      </c>
      <c r="R57" s="116" t="str">
        <f>IF(R28&lt;&gt;"",VLOOKUP(LEFT(R28,12),[1]!Table114[[rOS]:[compID]],23,FALSE),"")</f>
        <v/>
      </c>
      <c r="S57" s="116" t="str">
        <f>IF(S28&lt;&gt;"",VLOOKUP(LEFT(S28,12),[1]!Table114[[rOS]:[compID]],23,FALSE),"")</f>
        <v/>
      </c>
      <c r="T57" s="116" t="str">
        <f>IF(T28&lt;&gt;"",VLOOKUP(LEFT(T28,12),[1]!Table114[[rOS]:[compID]],23,FALSE),"")</f>
        <v/>
      </c>
      <c r="U57" s="116" t="str">
        <f>IF(U28&lt;&gt;"",VLOOKUP(LEFT(U28,12),[1]!Table114[[rOS]:[compID]],23,FALSE),"")</f>
        <v/>
      </c>
      <c r="V57" s="116" t="str">
        <f>IF(V28&lt;&gt;"",VLOOKUP(LEFT(V28,12),[1]!Table114[[rOS]:[compID]],23,FALSE),"")</f>
        <v/>
      </c>
      <c r="W57" s="116" t="str">
        <f>IF(W28&lt;&gt;"",VLOOKUP(LEFT(W28,12),[1]!Table114[[rOS]:[compID]],23,FALSE),"")</f>
        <v/>
      </c>
      <c r="X57" s="116" t="str">
        <f>IF(X28&lt;&gt;"",VLOOKUP(LEFT(X28,12),[1]!Table114[[rOS]:[compID]],23,FALSE),"")</f>
        <v/>
      </c>
      <c r="Y57" s="116" t="str">
        <f>IF(Y28&lt;&gt;"",VLOOKUP(LEFT(Y28,12),[1]!Table114[[rOS]:[compID]],23,FALSE),"")</f>
        <v/>
      </c>
      <c r="Z57" s="116" t="str">
        <f>IF(Z28&lt;&gt;"",VLOOKUP(LEFT(Z28,12),[1]!Table114[[rOS]:[compID]],23,FALSE),"")</f>
        <v/>
      </c>
      <c r="AA57" s="116" t="str">
        <f>IF(AA28&lt;&gt;"",VLOOKUP(LEFT(AA28,12),[1]!Table114[[rOS]:[compID]],23,FALSE),"")</f>
        <v/>
      </c>
      <c r="AB57" s="116" t="str">
        <f>IF(AB28&lt;&gt;"",VLOOKUP(LEFT(AB28,12),[1]!Table114[[rOS]:[compID]],23,FALSE),"")</f>
        <v/>
      </c>
      <c r="AC57" s="116" t="str">
        <f>IF(AC28&lt;&gt;"",VLOOKUP(LEFT(AC28,12),[1]!Table114[[rOS]:[compID]],23,FALSE),"")</f>
        <v/>
      </c>
      <c r="AD57" s="116" t="str">
        <f>IF(AD28&lt;&gt;"",VLOOKUP(LEFT(AD28,12),[1]!Table114[[rOS]:[compID]],23,FALSE),"")</f>
        <v/>
      </c>
      <c r="AE57" s="116" t="str">
        <f>IF(AE28&lt;&gt;"",VLOOKUP(LEFT(AE28,12),[1]!Table114[[rOS]:[compID]],23,FALSE),"")</f>
        <v/>
      </c>
      <c r="AF57" s="116" t="str">
        <f>IF(AF28&lt;&gt;"",VLOOKUP(LEFT(AF28,12),[1]!Table114[[rOS]:[compID]],23,FALSE),"")</f>
        <v/>
      </c>
      <c r="AG57" s="116" t="str">
        <f>IF(AG28&lt;&gt;"",VLOOKUP(LEFT(AG28,12),[1]!Table114[[rOS]:[compID]],23,FALSE),"")</f>
        <v/>
      </c>
      <c r="AH57" s="116" t="str">
        <f>IF(AH28&lt;&gt;"",VLOOKUP(LEFT(AH28,12),[1]!Table114[[rOS]:[compID]],23,FALSE),"")</f>
        <v/>
      </c>
      <c r="AI57" s="116" t="str">
        <f>IF(AI28&lt;&gt;"",VLOOKUP(LEFT(AI28,12),[1]!Table114[[rOS]:[compID]],23,FALSE),"")</f>
        <v/>
      </c>
      <c r="AJ57" s="116" t="str">
        <f>IF(AJ28&lt;&gt;"",VLOOKUP(LEFT(AJ28,12),[1]!Table114[[rOS]:[compID]],23,FALSE),"")</f>
        <v/>
      </c>
      <c r="AK57" s="116" t="str">
        <f>IF(AK28&lt;&gt;"",VLOOKUP(LEFT(AK28,12),[1]!Table114[[rOS]:[compID]],23,FALSE),"")</f>
        <v/>
      </c>
      <c r="AL57" s="116" t="str">
        <f>IF(AL28&lt;&gt;"",VLOOKUP(LEFT(AL28,12),[1]!Table114[[rOS]:[compID]],23,FALSE),"")</f>
        <v/>
      </c>
      <c r="AM57" s="116" t="str">
        <f>IF(AM28&lt;&gt;"",VLOOKUP(LEFT(AM28,12),[1]!Table114[[rOS]:[compID]],23,FALSE),"")</f>
        <v/>
      </c>
      <c r="AN57" s="116" t="str">
        <f>IF(AN28&lt;&gt;"",VLOOKUP(LEFT(AN28,12),[1]!Table114[[rOS]:[compID]],23,FALSE),"")</f>
        <v/>
      </c>
      <c r="AO57" s="116" t="str">
        <f>IF(AO28&lt;&gt;"",VLOOKUP(LEFT(AO28,12),[1]!Table114[[rOS]:[compID]],23,FALSE),"")</f>
        <v/>
      </c>
      <c r="AP57" s="116" t="str">
        <f>IF(AP28&lt;&gt;"",VLOOKUP(LEFT(AP28,12),[1]!Table114[[rOS]:[compID]],23,FALSE),"")</f>
        <v/>
      </c>
      <c r="AQ57" s="116" t="str">
        <f>IF(AQ28&lt;&gt;"",VLOOKUP(LEFT(AQ28,12),[1]!Table114[[rOS]:[compID]],23,FALSE),"")</f>
        <v/>
      </c>
      <c r="AR57" s="116" t="str">
        <f>IF(AR28&lt;&gt;"",VLOOKUP(LEFT(AR28,12),[1]!Table114[[rOS]:[compID]],23,FALSE),"")</f>
        <v/>
      </c>
      <c r="AS57" s="116" t="str">
        <f>IF(AS28&lt;&gt;"",VLOOKUP(LEFT(AS28,12),[1]!Table114[[rOS]:[compID]],23,FALSE),"")</f>
        <v/>
      </c>
      <c r="AT57" s="116" t="str">
        <f>IF(AT28&lt;&gt;"",VLOOKUP(LEFT(AT28,12),[1]!Table114[[rOS]:[compID]],23,FALSE),"")</f>
        <v/>
      </c>
      <c r="AU57" s="116" t="str">
        <f>IF(AU28&lt;&gt;"",VLOOKUP(LEFT(AU28,12),[1]!Table114[[rOS]:[compID]],23,FALSE),"")</f>
        <v/>
      </c>
      <c r="AV57" s="116" t="str">
        <f>IF(AV28&lt;&gt;"",VLOOKUP(LEFT(AV28,12),[1]!Table114[[rOS]:[compID]],23,FALSE),"")</f>
        <v/>
      </c>
      <c r="AW57" s="116" t="str">
        <f>IF(AW28&lt;&gt;"",VLOOKUP(LEFT(AW28,12),[1]!Table114[[rOS]:[compID]],23,FALSE),"")</f>
        <v/>
      </c>
      <c r="AX57" s="116" t="str">
        <f>IF(AX28&lt;&gt;"",VLOOKUP(LEFT(AX28,12),[1]!Table114[[rOS]:[compID]],23,FALSE),"")</f>
        <v/>
      </c>
      <c r="AY57" s="116" t="str">
        <f>IF(AY28&lt;&gt;"",VLOOKUP(LEFT(AY28,12),[1]!Table114[[rOS]:[compID]],23,FALSE),"")</f>
        <v/>
      </c>
      <c r="AZ57" s="116" t="str">
        <f>IF(AZ28&lt;&gt;"",VLOOKUP(LEFT(AZ28,12),[1]!Table114[[rOS]:[compID]],23,FALSE),"")</f>
        <v/>
      </c>
      <c r="BA57" s="116" t="str">
        <f>IF(BA28&lt;&gt;"",VLOOKUP(LEFT(BA28,12),[1]!Table114[[rOS]:[compID]],23,FALSE),"")</f>
        <v/>
      </c>
      <c r="BB57" s="116" t="str">
        <f>IF(BB28&lt;&gt;"",VLOOKUP(LEFT(BB28,12),[1]!Table114[[rOS]:[compID]],23,FALSE),"")</f>
        <v/>
      </c>
      <c r="BC57" s="116" t="str">
        <f>IF(BC28&lt;&gt;"",VLOOKUP(LEFT(BC28,12),[1]!Table114[[rOS]:[compID]],23,FALSE),"")</f>
        <v/>
      </c>
      <c r="BD57" s="116" t="str">
        <f>IF(BD28&lt;&gt;"",VLOOKUP(LEFT(BD28,12),[1]!Table114[[rOS]:[compID]],23,FALSE),"")</f>
        <v/>
      </c>
      <c r="BE57" s="116" t="str">
        <f>IF(BE28&lt;&gt;"",VLOOKUP(LEFT(BE28,12),[1]!Table114[[rOS]:[compID]],23,FALSE),"")</f>
        <v/>
      </c>
      <c r="BF57" s="116" t="str">
        <f>IF(BF28&lt;&gt;"",VLOOKUP(LEFT(BF28,12),[1]!Table114[[rOS]:[compID]],23,FALSE),"")</f>
        <v/>
      </c>
      <c r="BG57" s="116" t="str">
        <f>IF(BG28&lt;&gt;"",VLOOKUP(LEFT(BG28,12),[1]!Table114[[rOS]:[compID]],23,FALSE),"")</f>
        <v/>
      </c>
      <c r="BH57" s="116" t="str">
        <f>IF(BH28&lt;&gt;"",VLOOKUP(LEFT(BH28,12),[1]!Table114[[rOS]:[compID]],23,FALSE),"")</f>
        <v/>
      </c>
      <c r="BI57" s="116" t="str">
        <f>IF(BI28&lt;&gt;"",VLOOKUP(LEFT(BI28,12),[1]!Table114[[rOS]:[compID]],23,FALSE),"")</f>
        <v/>
      </c>
      <c r="BJ57" s="116" t="str">
        <f>IF(BJ28&lt;&gt;"",VLOOKUP(LEFT(BJ28,12),[1]!Table114[[rOS]:[compID]],23,FALSE),"")</f>
        <v/>
      </c>
      <c r="BK57" s="116" t="str">
        <f>IF(BK28&lt;&gt;"",VLOOKUP(LEFT(BK28,12),[1]!Table114[[rOS]:[compID]],23,FALSE),"")</f>
        <v/>
      </c>
      <c r="BL57" s="116" t="str">
        <f>IF(BL28&lt;&gt;"",VLOOKUP(LEFT(BL28,12),[1]!Table114[[rOS]:[compID]],23,FALSE),"")</f>
        <v/>
      </c>
      <c r="BM57" s="116" t="str">
        <f>IF(BM28&lt;&gt;"",VLOOKUP(LEFT(BM28,12),[1]!Table114[[rOS]:[compID]],23,FALSE),"")</f>
        <v/>
      </c>
      <c r="BN57" s="116" t="str">
        <f>IF(BN28&lt;&gt;"",VLOOKUP(LEFT(BN28,12),[1]!Table114[[rOS]:[compID]],23,FALSE),"")</f>
        <v/>
      </c>
      <c r="BO57" s="116" t="str">
        <f>IF(BO28&lt;&gt;"",VLOOKUP(LEFT(BO28,12),[1]!Table114[[rOS]:[compID]],23,FALSE),"")</f>
        <v/>
      </c>
      <c r="BP57" s="116" t="str">
        <f>IF(BP28&lt;&gt;"",VLOOKUP(LEFT(BP28,12),[1]!Table114[[rOS]:[compID]],23,FALSE),"")</f>
        <v/>
      </c>
      <c r="BQ57" s="116" t="str">
        <f>IF(BQ28&lt;&gt;"",VLOOKUP(LEFT(BQ28,12),[1]!Table114[[rOS]:[compID]],23,FALSE),"")</f>
        <v/>
      </c>
      <c r="BR57" s="116" t="str">
        <f>IF(BR28&lt;&gt;"",VLOOKUP(LEFT(BR28,12),[1]!Table114[[rOS]:[compID]],23,FALSE),"")</f>
        <v/>
      </c>
      <c r="BS57" s="116" t="str">
        <f>IF(BS28&lt;&gt;"",VLOOKUP(LEFT(BS28,12),[1]!Table114[[rOS]:[compID]],23,FALSE),"")</f>
        <v/>
      </c>
      <c r="BT57" s="116" t="str">
        <f>IF(BT28&lt;&gt;"",VLOOKUP(LEFT(BT28,12),[1]!Table114[[rOS]:[compID]],23,FALSE),"")</f>
        <v/>
      </c>
      <c r="BU57" s="116" t="str">
        <f>IF(BU28&lt;&gt;"",VLOOKUP(LEFT(BU28,12),[1]!Table114[[rOS]:[compID]],23,FALSE),"")</f>
        <v/>
      </c>
      <c r="BV57" s="116" t="str">
        <f>IF(BV28&lt;&gt;"",VLOOKUP(LEFT(BV28,12),[1]!Table114[[rOS]:[compID]],23,FALSE),"")</f>
        <v/>
      </c>
      <c r="BW57" s="116" t="str">
        <f>IF(BW28&lt;&gt;"",VLOOKUP(LEFT(BW28,12),[1]!Table114[[rOS]:[compID]],23,FALSE),"")</f>
        <v/>
      </c>
      <c r="BX57" s="116" t="str">
        <f>IF(BX28&lt;&gt;"",VLOOKUP(LEFT(BX28,12),[1]!Table114[[rOS]:[compID]],23,FALSE),"")</f>
        <v/>
      </c>
      <c r="BY57" s="116" t="str">
        <f>IF(BY28&lt;&gt;"",VLOOKUP(LEFT(BY28,12),[1]!Table114[[rOS]:[compID]],23,FALSE),"")</f>
        <v/>
      </c>
      <c r="BZ57" s="116" t="str">
        <f>IF(BZ28&lt;&gt;"",VLOOKUP(LEFT(BZ28,12),[1]!Table114[[rOS]:[compID]],23,FALSE),"")</f>
        <v/>
      </c>
      <c r="CA57" s="116" t="str">
        <f>IF(CA28&lt;&gt;"",VLOOKUP(LEFT(CA28,12),[1]!Table114[[rOS]:[compID]],23,FALSE),"")</f>
        <v/>
      </c>
      <c r="CB57" s="116" t="str">
        <f>IF(CB28&lt;&gt;"",VLOOKUP(LEFT(CB28,12),[1]!Table114[[rOS]:[compID]],23,FALSE),"")</f>
        <v/>
      </c>
      <c r="CC57" s="116" t="str">
        <f>IF(CC28&lt;&gt;"",VLOOKUP(LEFT(CC28,12),[1]!Table114[[rOS]:[compID]],23,FALSE),"")</f>
        <v/>
      </c>
      <c r="CD57" s="116" t="str">
        <f>IF(CD28&lt;&gt;"",VLOOKUP(LEFT(CD28,12),[1]!Table114[[rOS]:[compID]],23,FALSE),"")</f>
        <v/>
      </c>
      <c r="CE57" s="116" t="str">
        <f>IF(CE28&lt;&gt;"",VLOOKUP(LEFT(CE28,12),[1]!Table114[[rOS]:[compID]],23,FALSE),"")</f>
        <v/>
      </c>
      <c r="CF57" s="116" t="str">
        <f>IF(CF28&lt;&gt;"",VLOOKUP(LEFT(CF28,12),[1]!Table114[[rOS]:[compID]],23,FALSE),"")</f>
        <v/>
      </c>
      <c r="CG57" s="116" t="str">
        <f>IF(CG28&lt;&gt;"",VLOOKUP(LEFT(CG28,12),[1]!Table114[[rOS]:[compID]],23,FALSE),"")</f>
        <v/>
      </c>
      <c r="CH57" s="116" t="str">
        <f>IF(CH28&lt;&gt;"",VLOOKUP(LEFT(CH28,12),[1]!Table114[[rOS]:[compID]],23,FALSE),"")</f>
        <v/>
      </c>
      <c r="CI57" s="116" t="str">
        <f>IF(CI28&lt;&gt;"",VLOOKUP(LEFT(CI28,12),[1]!Table114[[rOS]:[compID]],23,FALSE),"")</f>
        <v/>
      </c>
      <c r="CJ57" s="116" t="str">
        <f>IF(CJ28&lt;&gt;"",VLOOKUP(LEFT(CJ28,12),[1]!Table114[[rOS]:[compID]],23,FALSE),"")</f>
        <v/>
      </c>
      <c r="CK57" s="116" t="str">
        <f>IF(CK28&lt;&gt;"",VLOOKUP(LEFT(CK28,12),[1]!Table114[[rOS]:[compID]],23,FALSE),"")</f>
        <v/>
      </c>
      <c r="CL57" s="116" t="e">
        <f>IF(CL28&lt;&gt;"",VLOOKUP(LEFT(CL28,12),[1]!Table114[[rOS]:[compID]],23,FALSE),"")</f>
        <v>#REF!</v>
      </c>
      <c r="CM57" s="116" t="str">
        <f>IF(CM28&lt;&gt;"",VLOOKUP(LEFT(CM28,12),[1]!Table114[[rOS]:[compID]],23,FALSE),"")</f>
        <v/>
      </c>
    </row>
    <row r="58" spans="1:91" ht="15" customHeight="1" x14ac:dyDescent="0.3">
      <c r="B58" t="s">
        <v>221</v>
      </c>
      <c r="D58" t="s">
        <v>4209</v>
      </c>
      <c r="E58">
        <v>1140</v>
      </c>
      <c r="F58" t="s">
        <v>865</v>
      </c>
      <c r="G58" s="112" t="s">
        <v>4209</v>
      </c>
      <c r="I58" s="116" t="str">
        <f>IF(I29&lt;&gt;"",VLOOKUP(LEFT(I29,12),[1]!Table114[[rOS]:[compID]],23,FALSE),"")</f>
        <v/>
      </c>
      <c r="J58" s="116" t="str">
        <f>IF(J29&lt;&gt;"",VLOOKUP(LEFT(J29,12),[1]!Table114[[rOS]:[compID]],23,FALSE),"")</f>
        <v/>
      </c>
      <c r="K58" s="116" t="str">
        <f>IF(K29&lt;&gt;"",VLOOKUP(LEFT(K29,12),[1]!Table114[[rOS]:[compID]],23,FALSE),"")</f>
        <v/>
      </c>
      <c r="L58" s="116" t="str">
        <f>IF(L29&lt;&gt;"",VLOOKUP(LEFT(L29,12),[1]!Table114[[rOS]:[compID]],23,FALSE),"")</f>
        <v/>
      </c>
      <c r="M58" s="116" t="str">
        <f>IF(M29&lt;&gt;"",VLOOKUP(LEFT(M29,12),[1]!Table114[[rOS]:[compID]],23,FALSE),"")</f>
        <v/>
      </c>
      <c r="N58" s="116" t="str">
        <f>IF(N29&lt;&gt;"",VLOOKUP(LEFT(N29,12),[1]!Table114[[rOS]:[compID]],23,FALSE),"")</f>
        <v/>
      </c>
      <c r="O58" s="116" t="str">
        <f>IF(O29&lt;&gt;"",VLOOKUP(LEFT(O29,12),[1]!Table114[[rOS]:[compID]],23,FALSE),"")</f>
        <v/>
      </c>
      <c r="P58" s="116" t="str">
        <f>IF(P29&lt;&gt;"",VLOOKUP(LEFT(P29,12),[1]!Table114[[rOS]:[compID]],23,FALSE),"")</f>
        <v/>
      </c>
      <c r="Q58" s="116" t="str">
        <f>IF(Q29&lt;&gt;"",VLOOKUP(LEFT(Q29,12),[1]!Table114[[rOS]:[compID]],23,FALSE),"")</f>
        <v/>
      </c>
      <c r="R58" s="116" t="str">
        <f>IF(R29&lt;&gt;"",VLOOKUP(LEFT(R29,12),[1]!Table114[[rOS]:[compID]],23,FALSE),"")</f>
        <v/>
      </c>
      <c r="S58" s="116" t="str">
        <f>IF(S29&lt;&gt;"",VLOOKUP(LEFT(S29,12),[1]!Table114[[rOS]:[compID]],23,FALSE),"")</f>
        <v/>
      </c>
      <c r="T58" s="116" t="str">
        <f>IF(T29&lt;&gt;"",VLOOKUP(LEFT(T29,12),[1]!Table114[[rOS]:[compID]],23,FALSE),"")</f>
        <v/>
      </c>
      <c r="U58" s="116" t="str">
        <f>IF(U29&lt;&gt;"",VLOOKUP(LEFT(U29,12),[1]!Table114[[rOS]:[compID]],23,FALSE),"")</f>
        <v/>
      </c>
      <c r="V58" s="116" t="str">
        <f>IF(V29&lt;&gt;"",VLOOKUP(LEFT(V29,12),[1]!Table114[[rOS]:[compID]],23,FALSE),"")</f>
        <v/>
      </c>
      <c r="W58" s="116" t="str">
        <f>IF(W29&lt;&gt;"",VLOOKUP(LEFT(W29,12),[1]!Table114[[rOS]:[compID]],23,FALSE),"")</f>
        <v/>
      </c>
      <c r="X58" s="116" t="str">
        <f>IF(X29&lt;&gt;"",VLOOKUP(LEFT(X29,12),[1]!Table114[[rOS]:[compID]],23,FALSE),"")</f>
        <v/>
      </c>
      <c r="Y58" s="116" t="str">
        <f>IF(Y29&lt;&gt;"",VLOOKUP(LEFT(Y29,12),[1]!Table114[[rOS]:[compID]],23,FALSE),"")</f>
        <v/>
      </c>
      <c r="Z58" s="116" t="str">
        <f>IF(Z29&lt;&gt;"",VLOOKUP(LEFT(Z29,12),[1]!Table114[[rOS]:[compID]],23,FALSE),"")</f>
        <v/>
      </c>
      <c r="AA58" s="116" t="str">
        <f>IF(AA29&lt;&gt;"",VLOOKUP(LEFT(AA29,12),[1]!Table114[[rOS]:[compID]],23,FALSE),"")</f>
        <v/>
      </c>
      <c r="AB58" s="116" t="str">
        <f>IF(AB29&lt;&gt;"",VLOOKUP(LEFT(AB29,12),[1]!Table114[[rOS]:[compID]],23,FALSE),"")</f>
        <v/>
      </c>
      <c r="AC58" s="116" t="str">
        <f>IF(AC29&lt;&gt;"",VLOOKUP(LEFT(AC29,12),[1]!Table114[[rOS]:[compID]],23,FALSE),"")</f>
        <v/>
      </c>
      <c r="AD58" s="116" t="str">
        <f>IF(AD29&lt;&gt;"",VLOOKUP(LEFT(AD29,12),[1]!Table114[[rOS]:[compID]],23,FALSE),"")</f>
        <v/>
      </c>
      <c r="AE58" s="116" t="str">
        <f>IF(AE29&lt;&gt;"",VLOOKUP(LEFT(AE29,12),[1]!Table114[[rOS]:[compID]],23,FALSE),"")</f>
        <v/>
      </c>
      <c r="AF58" s="116" t="str">
        <f>IF(AF29&lt;&gt;"",VLOOKUP(LEFT(AF29,12),[1]!Table114[[rOS]:[compID]],23,FALSE),"")</f>
        <v/>
      </c>
      <c r="AG58" s="116" t="str">
        <f>IF(AG29&lt;&gt;"",VLOOKUP(LEFT(AG29,12),[1]!Table114[[rOS]:[compID]],23,FALSE),"")</f>
        <v/>
      </c>
      <c r="AH58" s="116" t="str">
        <f>IF(AH29&lt;&gt;"",VLOOKUP(LEFT(AH29,12),[1]!Table114[[rOS]:[compID]],23,FALSE),"")</f>
        <v/>
      </c>
      <c r="AI58" s="116" t="str">
        <f>IF(AI29&lt;&gt;"",VLOOKUP(LEFT(AI29,12),[1]!Table114[[rOS]:[compID]],23,FALSE),"")</f>
        <v/>
      </c>
      <c r="AJ58" s="116" t="str">
        <f>IF(AJ29&lt;&gt;"",VLOOKUP(LEFT(AJ29,12),[1]!Table114[[rOS]:[compID]],23,FALSE),"")</f>
        <v/>
      </c>
      <c r="AK58" s="116" t="str">
        <f>IF(AK29&lt;&gt;"",VLOOKUP(LEFT(AK29,12),[1]!Table114[[rOS]:[compID]],23,FALSE),"")</f>
        <v/>
      </c>
      <c r="AL58" s="116" t="str">
        <f>IF(AL29&lt;&gt;"",VLOOKUP(LEFT(AL29,12),[1]!Table114[[rOS]:[compID]],23,FALSE),"")</f>
        <v/>
      </c>
      <c r="AM58" s="116" t="str">
        <f>IF(AM29&lt;&gt;"",VLOOKUP(LEFT(AM29,12),[1]!Table114[[rOS]:[compID]],23,FALSE),"")</f>
        <v/>
      </c>
      <c r="AN58" s="116" t="str">
        <f>IF(AN29&lt;&gt;"",VLOOKUP(LEFT(AN29,12),[1]!Table114[[rOS]:[compID]],23,FALSE),"")</f>
        <v/>
      </c>
      <c r="AO58" s="116" t="str">
        <f>IF(AO29&lt;&gt;"",VLOOKUP(LEFT(AO29,12),[1]!Table114[[rOS]:[compID]],23,FALSE),"")</f>
        <v/>
      </c>
      <c r="AP58" s="116" t="str">
        <f>IF(AP29&lt;&gt;"",VLOOKUP(LEFT(AP29,12),[1]!Table114[[rOS]:[compID]],23,FALSE),"")</f>
        <v/>
      </c>
      <c r="AQ58" s="116" t="str">
        <f>IF(AQ29&lt;&gt;"",VLOOKUP(LEFT(AQ29,12),[1]!Table114[[rOS]:[compID]],23,FALSE),"")</f>
        <v/>
      </c>
      <c r="AR58" s="116" t="str">
        <f>IF(AR29&lt;&gt;"",VLOOKUP(LEFT(AR29,12),[1]!Table114[[rOS]:[compID]],23,FALSE),"")</f>
        <v/>
      </c>
      <c r="AS58" s="116" t="str">
        <f>IF(AS29&lt;&gt;"",VLOOKUP(LEFT(AS29,12),[1]!Table114[[rOS]:[compID]],23,FALSE),"")</f>
        <v/>
      </c>
      <c r="AT58" s="116" t="str">
        <f>IF(AT29&lt;&gt;"",VLOOKUP(LEFT(AT29,12),[1]!Table114[[rOS]:[compID]],23,FALSE),"")</f>
        <v/>
      </c>
      <c r="AU58" s="116" t="str">
        <f>IF(AU29&lt;&gt;"",VLOOKUP(LEFT(AU29,12),[1]!Table114[[rOS]:[compID]],23,FALSE),"")</f>
        <v/>
      </c>
      <c r="AV58" s="116" t="str">
        <f>IF(AV29&lt;&gt;"",VLOOKUP(LEFT(AV29,12),[1]!Table114[[rOS]:[compID]],23,FALSE),"")</f>
        <v/>
      </c>
      <c r="AW58" s="116" t="str">
        <f>IF(AW29&lt;&gt;"",VLOOKUP(LEFT(AW29,12),[1]!Table114[[rOS]:[compID]],23,FALSE),"")</f>
        <v/>
      </c>
      <c r="AX58" s="116" t="str">
        <f>IF(AX29&lt;&gt;"",VLOOKUP(LEFT(AX29,12),[1]!Table114[[rOS]:[compID]],23,FALSE),"")</f>
        <v/>
      </c>
      <c r="AY58" s="116" t="str">
        <f>IF(AY29&lt;&gt;"",VLOOKUP(LEFT(AY29,12),[1]!Table114[[rOS]:[compID]],23,FALSE),"")</f>
        <v/>
      </c>
      <c r="AZ58" s="116" t="str">
        <f>IF(AZ29&lt;&gt;"",VLOOKUP(LEFT(AZ29,12),[1]!Table114[[rOS]:[compID]],23,FALSE),"")</f>
        <v/>
      </c>
      <c r="BA58" s="116" t="str">
        <f>IF(BA29&lt;&gt;"",VLOOKUP(LEFT(BA29,12),[1]!Table114[[rOS]:[compID]],23,FALSE),"")</f>
        <v/>
      </c>
      <c r="BB58" s="116" t="str">
        <f>IF(BB29&lt;&gt;"",VLOOKUP(LEFT(BB29,12),[1]!Table114[[rOS]:[compID]],23,FALSE),"")</f>
        <v/>
      </c>
      <c r="BC58" s="116" t="str">
        <f>IF(BC29&lt;&gt;"",VLOOKUP(LEFT(BC29,12),[1]!Table114[[rOS]:[compID]],23,FALSE),"")</f>
        <v/>
      </c>
      <c r="BD58" s="116" t="str">
        <f>IF(BD29&lt;&gt;"",VLOOKUP(LEFT(BD29,12),[1]!Table114[[rOS]:[compID]],23,FALSE),"")</f>
        <v/>
      </c>
      <c r="BE58" s="116" t="str">
        <f>IF(BE29&lt;&gt;"",VLOOKUP(LEFT(BE29,12),[1]!Table114[[rOS]:[compID]],23,FALSE),"")</f>
        <v/>
      </c>
      <c r="BF58" s="116" t="str">
        <f>IF(BF29&lt;&gt;"",VLOOKUP(LEFT(BF29,12),[1]!Table114[[rOS]:[compID]],23,FALSE),"")</f>
        <v/>
      </c>
      <c r="BG58" s="116" t="str">
        <f>IF(BG29&lt;&gt;"",VLOOKUP(LEFT(BG29,12),[1]!Table114[[rOS]:[compID]],23,FALSE),"")</f>
        <v/>
      </c>
      <c r="BH58" s="116" t="str">
        <f>IF(BH29&lt;&gt;"",VLOOKUP(LEFT(BH29,12),[1]!Table114[[rOS]:[compID]],23,FALSE),"")</f>
        <v/>
      </c>
      <c r="BI58" s="116" t="str">
        <f>IF(BI29&lt;&gt;"",VLOOKUP(LEFT(BI29,12),[1]!Table114[[rOS]:[compID]],23,FALSE),"")</f>
        <v/>
      </c>
      <c r="BJ58" s="116" t="str">
        <f>IF(BJ29&lt;&gt;"",VLOOKUP(LEFT(BJ29,12),[1]!Table114[[rOS]:[compID]],23,FALSE),"")</f>
        <v/>
      </c>
      <c r="BK58" s="116" t="str">
        <f>IF(BK29&lt;&gt;"",VLOOKUP(LEFT(BK29,12),[1]!Table114[[rOS]:[compID]],23,FALSE),"")</f>
        <v/>
      </c>
      <c r="BL58" s="116" t="str">
        <f>IF(BL29&lt;&gt;"",VLOOKUP(LEFT(BL29,12),[1]!Table114[[rOS]:[compID]],23,FALSE),"")</f>
        <v/>
      </c>
      <c r="BM58" s="116" t="str">
        <f>IF(BM29&lt;&gt;"",VLOOKUP(LEFT(BM29,12),[1]!Table114[[rOS]:[compID]],23,FALSE),"")</f>
        <v/>
      </c>
      <c r="BN58" s="116" t="str">
        <f>IF(BN29&lt;&gt;"",VLOOKUP(LEFT(BN29,12),[1]!Table114[[rOS]:[compID]],23,FALSE),"")</f>
        <v/>
      </c>
      <c r="BO58" s="116" t="str">
        <f>IF(BO29&lt;&gt;"",VLOOKUP(LEFT(BO29,12),[1]!Table114[[rOS]:[compID]],23,FALSE),"")</f>
        <v/>
      </c>
      <c r="BP58" s="116" t="str">
        <f>IF(BP29&lt;&gt;"",VLOOKUP(LEFT(BP29,12),[1]!Table114[[rOS]:[compID]],23,FALSE),"")</f>
        <v/>
      </c>
      <c r="BQ58" s="116" t="str">
        <f>IF(BQ29&lt;&gt;"",VLOOKUP(LEFT(BQ29,12),[1]!Table114[[rOS]:[compID]],23,FALSE),"")</f>
        <v/>
      </c>
      <c r="BR58" s="116" t="str">
        <f>IF(BR29&lt;&gt;"",VLOOKUP(LEFT(BR29,12),[1]!Table114[[rOS]:[compID]],23,FALSE),"")</f>
        <v/>
      </c>
      <c r="BS58" s="116" t="str">
        <f>IF(BS29&lt;&gt;"",VLOOKUP(LEFT(BS29,12),[1]!Table114[[rOS]:[compID]],23,FALSE),"")</f>
        <v/>
      </c>
      <c r="BT58" s="116" t="str">
        <f>IF(BT29&lt;&gt;"",VLOOKUP(LEFT(BT29,12),[1]!Table114[[rOS]:[compID]],23,FALSE),"")</f>
        <v/>
      </c>
      <c r="BU58" s="116" t="str">
        <f>IF(BU29&lt;&gt;"",VLOOKUP(LEFT(BU29,12),[1]!Table114[[rOS]:[compID]],23,FALSE),"")</f>
        <v/>
      </c>
      <c r="BV58" s="116" t="str">
        <f>IF(BV29&lt;&gt;"",VLOOKUP(LEFT(BV29,12),[1]!Table114[[rOS]:[compID]],23,FALSE),"")</f>
        <v/>
      </c>
      <c r="BW58" s="116" t="str">
        <f>IF(BW29&lt;&gt;"",VLOOKUP(LEFT(BW29,12),[1]!Table114[[rOS]:[compID]],23,FALSE),"")</f>
        <v/>
      </c>
      <c r="BX58" s="116" t="str">
        <f>IF(BX29&lt;&gt;"",VLOOKUP(LEFT(BX29,12),[1]!Table114[[rOS]:[compID]],23,FALSE),"")</f>
        <v/>
      </c>
      <c r="BY58" s="116" t="str">
        <f>IF(BY29&lt;&gt;"",VLOOKUP(LEFT(BY29,12),[1]!Table114[[rOS]:[compID]],23,FALSE),"")</f>
        <v/>
      </c>
      <c r="BZ58" s="116" t="str">
        <f>IF(BZ29&lt;&gt;"",VLOOKUP(LEFT(BZ29,12),[1]!Table114[[rOS]:[compID]],23,FALSE),"")</f>
        <v/>
      </c>
      <c r="CA58" s="116" t="str">
        <f>IF(CA29&lt;&gt;"",VLOOKUP(LEFT(CA29,12),[1]!Table114[[rOS]:[compID]],23,FALSE),"")</f>
        <v/>
      </c>
      <c r="CB58" s="116" t="str">
        <f>IF(CB29&lt;&gt;"",VLOOKUP(LEFT(CB29,12),[1]!Table114[[rOS]:[compID]],23,FALSE),"")</f>
        <v/>
      </c>
      <c r="CC58" s="116" t="str">
        <f>IF(CC29&lt;&gt;"",VLOOKUP(LEFT(CC29,12),[1]!Table114[[rOS]:[compID]],23,FALSE),"")</f>
        <v/>
      </c>
      <c r="CD58" s="116" t="str">
        <f>IF(CD29&lt;&gt;"",VLOOKUP(LEFT(CD29,12),[1]!Table114[[rOS]:[compID]],23,FALSE),"")</f>
        <v/>
      </c>
      <c r="CE58" s="116" t="str">
        <f>IF(CE29&lt;&gt;"",VLOOKUP(LEFT(CE29,12),[1]!Table114[[rOS]:[compID]],23,FALSE),"")</f>
        <v/>
      </c>
      <c r="CF58" s="116" t="str">
        <f>IF(CF29&lt;&gt;"",VLOOKUP(LEFT(CF29,12),[1]!Table114[[rOS]:[compID]],23,FALSE),"")</f>
        <v/>
      </c>
      <c r="CG58" s="116" t="str">
        <f>IF(CG29&lt;&gt;"",VLOOKUP(LEFT(CG29,12),[1]!Table114[[rOS]:[compID]],23,FALSE),"")</f>
        <v/>
      </c>
      <c r="CH58" s="116" t="str">
        <f>IF(CH29&lt;&gt;"",VLOOKUP(LEFT(CH29,12),[1]!Table114[[rOS]:[compID]],23,FALSE),"")</f>
        <v/>
      </c>
      <c r="CI58" s="116" t="str">
        <f>IF(CI29&lt;&gt;"",VLOOKUP(LEFT(CI29,12),[1]!Table114[[rOS]:[compID]],23,FALSE),"")</f>
        <v/>
      </c>
      <c r="CJ58" s="116" t="str">
        <f>IF(CJ29&lt;&gt;"",VLOOKUP(LEFT(CJ29,12),[1]!Table114[[rOS]:[compID]],23,FALSE),"")</f>
        <v/>
      </c>
      <c r="CK58" s="116" t="str">
        <f>IF(CK29&lt;&gt;"",VLOOKUP(LEFT(CK29,12),[1]!Table114[[rOS]:[compID]],23,FALSE),"")</f>
        <v/>
      </c>
      <c r="CL58" s="116" t="str">
        <f>IF(CL29&lt;&gt;"",VLOOKUP(LEFT(CL29,12),[1]!Table114[[rOS]:[compID]],23,FALSE),"")</f>
        <v/>
      </c>
      <c r="CM58" s="116" t="str">
        <f>IF(CM29&lt;&gt;"",VLOOKUP(LEFT(CM29,12),[1]!Table114[[rOS]:[compID]],23,FALSE),"")</f>
        <v/>
      </c>
    </row>
    <row r="59" spans="1:91" ht="15" customHeight="1" x14ac:dyDescent="0.3">
      <c r="B59" t="s">
        <v>224</v>
      </c>
      <c r="C59" t="s">
        <v>1228</v>
      </c>
      <c r="D59" t="s">
        <v>4212</v>
      </c>
      <c r="E59">
        <v>1127</v>
      </c>
      <c r="F59" t="s">
        <v>1229</v>
      </c>
      <c r="G59" s="112" t="s">
        <v>4212</v>
      </c>
    </row>
    <row r="60" spans="1:91" ht="15" customHeight="1" x14ac:dyDescent="0.3">
      <c r="B60" t="s">
        <v>225</v>
      </c>
      <c r="C60" t="s">
        <v>4235</v>
      </c>
      <c r="D60" t="s">
        <v>4213</v>
      </c>
      <c r="E60">
        <v>1128</v>
      </c>
      <c r="F60" t="s">
        <v>1225</v>
      </c>
      <c r="G60" s="112" t="s">
        <v>4213</v>
      </c>
    </row>
    <row r="61" spans="1:91" ht="15" customHeight="1" x14ac:dyDescent="0.3">
      <c r="B61" t="s">
        <v>226</v>
      </c>
      <c r="D61" t="s">
        <v>4214</v>
      </c>
      <c r="E61">
        <v>1123</v>
      </c>
      <c r="F61" t="s">
        <v>720</v>
      </c>
      <c r="G61" s="112" t="s">
        <v>4214</v>
      </c>
    </row>
    <row r="62" spans="1:91" ht="15" customHeight="1" x14ac:dyDescent="0.3">
      <c r="B62" t="s">
        <v>227</v>
      </c>
      <c r="C62" t="s">
        <v>1202</v>
      </c>
      <c r="D62" t="s">
        <v>4215</v>
      </c>
      <c r="E62">
        <v>1099</v>
      </c>
      <c r="F62" t="s">
        <v>1203</v>
      </c>
      <c r="G62" s="112" t="s">
        <v>4215</v>
      </c>
      <c r="I62" s="113" t="s">
        <v>4163</v>
      </c>
      <c r="J62" s="114" t="s">
        <v>4164</v>
      </c>
      <c r="K62" s="114" t="s">
        <v>4165</v>
      </c>
      <c r="L62" s="114" t="s">
        <v>4166</v>
      </c>
      <c r="M62" s="114" t="s">
        <v>179</v>
      </c>
      <c r="N62" s="114" t="s">
        <v>180</v>
      </c>
      <c r="O62" s="114" t="s">
        <v>181</v>
      </c>
      <c r="P62" s="114" t="s">
        <v>4167</v>
      </c>
      <c r="Q62" s="114" t="s">
        <v>4168</v>
      </c>
      <c r="R62" s="114" t="s">
        <v>4169</v>
      </c>
      <c r="S62" s="114" t="s">
        <v>4170</v>
      </c>
      <c r="T62" s="114" t="s">
        <v>4159</v>
      </c>
      <c r="U62" s="114" t="s">
        <v>1309</v>
      </c>
      <c r="V62" s="114" t="s">
        <v>4171</v>
      </c>
      <c r="W62" s="114" t="s">
        <v>280</v>
      </c>
      <c r="X62" s="114" t="s">
        <v>4172</v>
      </c>
      <c r="Y62" s="114" t="s">
        <v>4173</v>
      </c>
      <c r="Z62" s="114" t="s">
        <v>4174</v>
      </c>
      <c r="AA62" s="114" t="s">
        <v>4175</v>
      </c>
      <c r="AB62" s="114" t="s">
        <v>4176</v>
      </c>
      <c r="AC62" s="114" t="s">
        <v>4177</v>
      </c>
      <c r="AD62" s="114" t="s">
        <v>4178</v>
      </c>
      <c r="AE62" s="114" t="s">
        <v>4179</v>
      </c>
      <c r="AF62" s="114" t="s">
        <v>4180</v>
      </c>
      <c r="AG62" s="114" t="s">
        <v>4181</v>
      </c>
      <c r="AH62" s="114" t="s">
        <v>4182</v>
      </c>
      <c r="AI62" s="114" t="s">
        <v>4183</v>
      </c>
      <c r="AJ62" s="114" t="s">
        <v>4184</v>
      </c>
      <c r="AK62" s="114" t="s">
        <v>4185</v>
      </c>
      <c r="AL62" s="114" t="s">
        <v>4186</v>
      </c>
      <c r="AM62" s="114" t="s">
        <v>4187</v>
      </c>
      <c r="AN62" s="114" t="s">
        <v>4188</v>
      </c>
      <c r="AO62" s="114" t="s">
        <v>4189</v>
      </c>
      <c r="AP62" s="114" t="s">
        <v>4190</v>
      </c>
      <c r="AQ62" s="114" t="s">
        <v>4191</v>
      </c>
      <c r="AR62" s="114" t="s">
        <v>4192</v>
      </c>
      <c r="AS62" s="114" t="s">
        <v>4193</v>
      </c>
      <c r="AT62" s="114" t="s">
        <v>4194</v>
      </c>
      <c r="AU62" s="114" t="s">
        <v>4195</v>
      </c>
      <c r="AV62" s="114" t="s">
        <v>4196</v>
      </c>
      <c r="AW62" s="114" t="s">
        <v>4197</v>
      </c>
      <c r="AX62" s="114" t="s">
        <v>4198</v>
      </c>
      <c r="AY62" s="114" t="s">
        <v>4199</v>
      </c>
      <c r="AZ62" s="114" t="s">
        <v>213</v>
      </c>
      <c r="BA62" s="114" t="s">
        <v>4200</v>
      </c>
      <c r="BB62" s="114" t="s">
        <v>4201</v>
      </c>
      <c r="BC62" s="114" t="s">
        <v>4202</v>
      </c>
      <c r="BD62" s="114" t="s">
        <v>4203</v>
      </c>
      <c r="BE62" s="114" t="s">
        <v>4204</v>
      </c>
      <c r="BF62" s="114" t="s">
        <v>4205</v>
      </c>
      <c r="BG62" s="114" t="s">
        <v>4206</v>
      </c>
      <c r="BH62" s="114" t="s">
        <v>4207</v>
      </c>
      <c r="BI62" s="114" t="s">
        <v>4208</v>
      </c>
      <c r="BJ62" s="114" t="s">
        <v>4209</v>
      </c>
      <c r="BK62" s="114" t="s">
        <v>4210</v>
      </c>
      <c r="BL62" s="114" t="s">
        <v>4211</v>
      </c>
      <c r="BM62" s="114" t="s">
        <v>4212</v>
      </c>
      <c r="BN62" s="114" t="s">
        <v>4213</v>
      </c>
      <c r="BO62" s="114" t="s">
        <v>4214</v>
      </c>
      <c r="BP62" s="114" t="s">
        <v>4215</v>
      </c>
      <c r="BQ62" s="114" t="s">
        <v>4216</v>
      </c>
      <c r="BR62" s="114" t="s">
        <v>4217</v>
      </c>
      <c r="BS62" s="114" t="s">
        <v>4218</v>
      </c>
      <c r="BT62" s="114" t="s">
        <v>4219</v>
      </c>
      <c r="BU62" s="114" t="s">
        <v>4220</v>
      </c>
      <c r="BV62" s="114" t="s">
        <v>4221</v>
      </c>
      <c r="BW62" s="114" t="s">
        <v>4222</v>
      </c>
      <c r="BX62" s="114" t="s">
        <v>4223</v>
      </c>
      <c r="BY62" s="114" t="s">
        <v>4224</v>
      </c>
      <c r="BZ62" s="114" t="s">
        <v>4225</v>
      </c>
      <c r="CA62" s="114" t="s">
        <v>4226</v>
      </c>
      <c r="CB62" s="114" t="s">
        <v>4227</v>
      </c>
      <c r="CC62" s="114" t="s">
        <v>4228</v>
      </c>
      <c r="CD62" s="114" t="s">
        <v>4229</v>
      </c>
      <c r="CE62" s="114" t="s">
        <v>4230</v>
      </c>
      <c r="CF62" s="114" t="s">
        <v>241</v>
      </c>
      <c r="CG62" s="114" t="s">
        <v>4231</v>
      </c>
      <c r="CH62" s="114" t="s">
        <v>243</v>
      </c>
      <c r="CI62" s="114" t="s">
        <v>4232</v>
      </c>
      <c r="CJ62" s="114" t="s">
        <v>245</v>
      </c>
      <c r="CK62" s="114" t="s">
        <v>246</v>
      </c>
      <c r="CL62" s="114" t="s">
        <v>4233</v>
      </c>
      <c r="CM62" s="115" t="s">
        <v>4234</v>
      </c>
    </row>
    <row r="63" spans="1:91" ht="15" customHeight="1" x14ac:dyDescent="0.3">
      <c r="B63" t="s">
        <v>286</v>
      </c>
      <c r="C63" t="s">
        <v>4236</v>
      </c>
      <c r="D63" t="s">
        <v>4216</v>
      </c>
      <c r="E63">
        <v>1130</v>
      </c>
      <c r="F63" t="s">
        <v>833</v>
      </c>
      <c r="G63" s="112" t="s">
        <v>4216</v>
      </c>
      <c r="I63" s="116" t="s">
        <v>4237</v>
      </c>
      <c r="J63" s="116" t="s">
        <v>4238</v>
      </c>
      <c r="K63" s="116" t="s">
        <v>4239</v>
      </c>
      <c r="L63" s="116" t="s">
        <v>4240</v>
      </c>
      <c r="M63" s="116" t="s">
        <v>4241</v>
      </c>
      <c r="N63" s="116" t="s">
        <v>4242</v>
      </c>
      <c r="O63" s="116" t="s">
        <v>4243</v>
      </c>
      <c r="P63" s="116" t="s">
        <v>4244</v>
      </c>
      <c r="Q63" s="116" t="s">
        <v>4245</v>
      </c>
      <c r="R63" s="116" t="s">
        <v>4246</v>
      </c>
      <c r="S63" s="116" t="s">
        <v>4247</v>
      </c>
      <c r="T63" s="116" t="s">
        <v>4248</v>
      </c>
      <c r="U63" s="116" t="s">
        <v>4249</v>
      </c>
      <c r="V63" s="116" t="s">
        <v>4250</v>
      </c>
      <c r="W63" s="116" t="s">
        <v>4251</v>
      </c>
      <c r="X63" s="116" t="s">
        <v>4252</v>
      </c>
      <c r="Y63" s="116" t="s">
        <v>4253</v>
      </c>
      <c r="Z63" s="116" t="s">
        <v>4254</v>
      </c>
      <c r="AA63" s="116" t="s">
        <v>4255</v>
      </c>
      <c r="AB63" s="116" t="s">
        <v>4256</v>
      </c>
      <c r="AC63" s="116" t="s">
        <v>4257</v>
      </c>
      <c r="AD63" s="116" t="s">
        <v>4258</v>
      </c>
      <c r="AE63" s="116" t="s">
        <v>4259</v>
      </c>
      <c r="AF63" s="116" t="s">
        <v>4260</v>
      </c>
      <c r="AG63" s="116" t="s">
        <v>4261</v>
      </c>
      <c r="AH63" s="116" t="s">
        <v>4262</v>
      </c>
      <c r="AI63" s="116" t="s">
        <v>4263</v>
      </c>
      <c r="AJ63" s="116" t="s">
        <v>4264</v>
      </c>
      <c r="AK63" s="116" t="s">
        <v>4265</v>
      </c>
      <c r="AL63" s="116" t="s">
        <v>4266</v>
      </c>
      <c r="AM63" s="116" t="s">
        <v>4267</v>
      </c>
      <c r="AN63" s="116" t="s">
        <v>4268</v>
      </c>
      <c r="AO63" s="116" t="s">
        <v>4269</v>
      </c>
      <c r="AP63" s="116" t="s">
        <v>4270</v>
      </c>
      <c r="AQ63" s="116" t="s">
        <v>4271</v>
      </c>
      <c r="AR63" s="116" t="s">
        <v>4272</v>
      </c>
      <c r="AS63" s="116" t="s">
        <v>4273</v>
      </c>
      <c r="AT63" s="116" t="s">
        <v>4274</v>
      </c>
      <c r="AU63" s="116" t="s">
        <v>4275</v>
      </c>
      <c r="AV63" s="116" t="s">
        <v>4276</v>
      </c>
      <c r="AW63" s="116" t="s">
        <v>4277</v>
      </c>
      <c r="AX63" s="116" t="s">
        <v>4278</v>
      </c>
      <c r="AY63" s="116" t="s">
        <v>4279</v>
      </c>
      <c r="AZ63" s="116" t="s">
        <v>4280</v>
      </c>
      <c r="BA63" s="116" t="s">
        <v>4281</v>
      </c>
      <c r="BB63" s="116" t="s">
        <v>4282</v>
      </c>
      <c r="BC63" s="116" t="s">
        <v>4283</v>
      </c>
      <c r="BD63" s="116" t="s">
        <v>4284</v>
      </c>
      <c r="BE63" s="116" t="s">
        <v>4285</v>
      </c>
      <c r="BF63" s="116" t="s">
        <v>4286</v>
      </c>
      <c r="BG63" s="116" t="s">
        <v>4287</v>
      </c>
      <c r="BH63" s="116" t="s">
        <v>4288</v>
      </c>
      <c r="BI63" s="116" t="s">
        <v>4289</v>
      </c>
      <c r="BJ63" s="116" t="s">
        <v>4290</v>
      </c>
      <c r="BK63" s="116" t="s">
        <v>4291</v>
      </c>
      <c r="BL63" s="116" t="s">
        <v>4292</v>
      </c>
      <c r="BM63" s="116" t="s">
        <v>4293</v>
      </c>
      <c r="BN63" s="116" t="s">
        <v>4294</v>
      </c>
      <c r="BO63" s="116" t="s">
        <v>4295</v>
      </c>
      <c r="BP63" s="116" t="s">
        <v>4296</v>
      </c>
      <c r="BQ63" s="116" t="s">
        <v>4297</v>
      </c>
      <c r="BR63" s="116" t="s">
        <v>4298</v>
      </c>
      <c r="BS63" s="116" t="s">
        <v>4299</v>
      </c>
      <c r="BT63" s="116" t="s">
        <v>4300</v>
      </c>
      <c r="BU63" s="116" t="s">
        <v>4301</v>
      </c>
      <c r="BV63" s="116" t="s">
        <v>4302</v>
      </c>
      <c r="BW63" s="116" t="s">
        <v>4303</v>
      </c>
      <c r="BX63" s="116" t="s">
        <v>4304</v>
      </c>
      <c r="BY63" s="116" t="s">
        <v>4305</v>
      </c>
      <c r="BZ63" s="116" t="s">
        <v>4306</v>
      </c>
      <c r="CA63" s="116" t="s">
        <v>4307</v>
      </c>
      <c r="CB63" s="116" t="s">
        <v>4308</v>
      </c>
      <c r="CC63" s="116" t="s">
        <v>4309</v>
      </c>
      <c r="CD63" s="116" t="s">
        <v>4310</v>
      </c>
      <c r="CE63" s="116" t="s">
        <v>4311</v>
      </c>
      <c r="CF63" s="116" t="s">
        <v>4312</v>
      </c>
      <c r="CG63" s="116" t="s">
        <v>4313</v>
      </c>
      <c r="CH63" s="116" t="s">
        <v>4314</v>
      </c>
      <c r="CI63" s="116" t="s">
        <v>4315</v>
      </c>
      <c r="CJ63" s="116" t="s">
        <v>4316</v>
      </c>
      <c r="CK63" s="116" t="s">
        <v>4317</v>
      </c>
      <c r="CL63" s="116" t="s">
        <v>4318</v>
      </c>
      <c r="CM63" s="116" t="s">
        <v>4319</v>
      </c>
    </row>
    <row r="64" spans="1:91" ht="15" customHeight="1" x14ac:dyDescent="0.3">
      <c r="B64" t="s">
        <v>228</v>
      </c>
      <c r="D64" t="s">
        <v>4217</v>
      </c>
      <c r="E64">
        <v>1100</v>
      </c>
      <c r="F64" t="s">
        <v>866</v>
      </c>
      <c r="G64" s="112" t="s">
        <v>4217</v>
      </c>
      <c r="I64" s="116" t="s">
        <v>4320</v>
      </c>
      <c r="J64" s="116" t="s">
        <v>4321</v>
      </c>
      <c r="K64" s="116" t="s">
        <v>4000</v>
      </c>
      <c r="L64" s="116" t="s">
        <v>4322</v>
      </c>
      <c r="M64" s="116" t="s">
        <v>4323</v>
      </c>
      <c r="N64" s="116" t="s">
        <v>4324</v>
      </c>
      <c r="O64" s="116" t="s">
        <v>4325</v>
      </c>
      <c r="P64" s="116" t="s">
        <v>4326</v>
      </c>
      <c r="Q64" s="116" t="s">
        <v>4327</v>
      </c>
      <c r="R64" s="116" t="s">
        <v>4328</v>
      </c>
      <c r="S64" s="116" t="s">
        <v>4329</v>
      </c>
      <c r="T64" s="116" t="s">
        <v>4330</v>
      </c>
      <c r="U64" s="116" t="e">
        <v>#N/A</v>
      </c>
      <c r="V64" s="116" t="s">
        <v>4331</v>
      </c>
      <c r="W64" s="116" t="s">
        <v>4332</v>
      </c>
      <c r="X64" s="116" t="s">
        <v>4333</v>
      </c>
      <c r="Y64" s="116" t="s">
        <v>4334</v>
      </c>
      <c r="Z64" s="116" t="s">
        <v>4335</v>
      </c>
      <c r="AA64" s="116" t="s">
        <v>4336</v>
      </c>
      <c r="AB64" s="116" t="s">
        <v>4337</v>
      </c>
      <c r="AC64" s="116" t="s">
        <v>4000</v>
      </c>
      <c r="AD64" s="116" t="s">
        <v>4338</v>
      </c>
      <c r="AE64" s="116" t="s">
        <v>4339</v>
      </c>
      <c r="AF64" s="116" t="s">
        <v>4340</v>
      </c>
      <c r="AG64" s="116" t="s">
        <v>4341</v>
      </c>
      <c r="AH64" s="116" t="s">
        <v>4342</v>
      </c>
      <c r="AI64" s="116" t="s">
        <v>4343</v>
      </c>
      <c r="AJ64" s="116" t="s">
        <v>4000</v>
      </c>
      <c r="AK64" s="116" t="s">
        <v>4000</v>
      </c>
      <c r="AL64" s="116" t="s">
        <v>4344</v>
      </c>
      <c r="AM64" s="116" t="s">
        <v>4345</v>
      </c>
      <c r="AN64" s="116" t="s">
        <v>4346</v>
      </c>
      <c r="AO64" s="116" t="s">
        <v>4347</v>
      </c>
      <c r="AP64" s="116" t="s">
        <v>4348</v>
      </c>
      <c r="AQ64" s="116" t="s">
        <v>4349</v>
      </c>
      <c r="AR64" s="116" t="s">
        <v>4350</v>
      </c>
      <c r="AS64" s="116" t="s">
        <v>4351</v>
      </c>
      <c r="AT64" s="116" t="s">
        <v>4352</v>
      </c>
      <c r="AU64" s="116" t="s">
        <v>4353</v>
      </c>
      <c r="AV64" s="116" t="e">
        <v>#N/A</v>
      </c>
      <c r="AW64" s="116" t="s">
        <v>4354</v>
      </c>
      <c r="AX64" s="116" t="s">
        <v>4355</v>
      </c>
      <c r="AY64" s="116" t="s">
        <v>4356</v>
      </c>
      <c r="AZ64" s="116" t="s">
        <v>4357</v>
      </c>
      <c r="BA64" s="116" t="s">
        <v>4358</v>
      </c>
      <c r="BB64" s="116" t="s">
        <v>4359</v>
      </c>
      <c r="BC64" s="116" t="s">
        <v>4360</v>
      </c>
      <c r="BD64" s="116" t="s">
        <v>4361</v>
      </c>
      <c r="BE64" s="116" t="s">
        <v>4362</v>
      </c>
      <c r="BF64" s="116" t="s">
        <v>4363</v>
      </c>
      <c r="BG64" s="116" t="s">
        <v>4364</v>
      </c>
      <c r="BH64" s="116" t="s">
        <v>4365</v>
      </c>
      <c r="BI64" s="116" t="s">
        <v>4366</v>
      </c>
      <c r="BJ64" s="116" t="s">
        <v>4367</v>
      </c>
      <c r="BK64" s="116" t="s">
        <v>4368</v>
      </c>
      <c r="BL64" s="116" t="s">
        <v>4000</v>
      </c>
      <c r="BM64" s="116" t="s">
        <v>4369</v>
      </c>
      <c r="BN64" s="116" t="s">
        <v>4370</v>
      </c>
      <c r="BO64" s="116" t="s">
        <v>4371</v>
      </c>
      <c r="BP64" s="116" t="s">
        <v>4372</v>
      </c>
      <c r="BQ64" s="116" t="s">
        <v>4373</v>
      </c>
      <c r="BR64" s="116" t="s">
        <v>4374</v>
      </c>
      <c r="BS64" s="116" t="s">
        <v>4375</v>
      </c>
      <c r="BT64" s="116" t="s">
        <v>4376</v>
      </c>
      <c r="BU64" s="116" t="s">
        <v>4377</v>
      </c>
      <c r="BV64" s="116" t="s">
        <v>4378</v>
      </c>
      <c r="BW64" s="116" t="s">
        <v>4379</v>
      </c>
      <c r="BX64" s="116" t="s">
        <v>4380</v>
      </c>
      <c r="BY64" s="116" t="s">
        <v>4381</v>
      </c>
      <c r="BZ64" s="116" t="s">
        <v>4000</v>
      </c>
      <c r="CA64" s="116" t="s">
        <v>4382</v>
      </c>
      <c r="CB64" s="116" t="s">
        <v>4383</v>
      </c>
      <c r="CC64" s="116" t="s">
        <v>4000</v>
      </c>
      <c r="CD64" s="116" t="s">
        <v>4384</v>
      </c>
      <c r="CE64" s="116" t="s">
        <v>4385</v>
      </c>
      <c r="CF64" s="116" t="s">
        <v>4386</v>
      </c>
      <c r="CG64" s="116" t="s">
        <v>4387</v>
      </c>
      <c r="CH64" s="116" t="s">
        <v>4388</v>
      </c>
      <c r="CI64" s="116" t="s">
        <v>4389</v>
      </c>
      <c r="CJ64" s="116" t="s">
        <v>4390</v>
      </c>
      <c r="CK64" s="116" t="s">
        <v>4391</v>
      </c>
      <c r="CL64" s="116" t="s">
        <v>4392</v>
      </c>
      <c r="CM64" s="116" t="s">
        <v>4393</v>
      </c>
    </row>
    <row r="65" spans="2:91" ht="15" customHeight="1" x14ac:dyDescent="0.3">
      <c r="B65" t="s">
        <v>229</v>
      </c>
      <c r="C65" t="s">
        <v>952</v>
      </c>
      <c r="D65" t="s">
        <v>4218</v>
      </c>
      <c r="E65">
        <v>1110</v>
      </c>
      <c r="F65" t="s">
        <v>953</v>
      </c>
      <c r="G65" s="112" t="s">
        <v>4218</v>
      </c>
      <c r="I65" s="116" t="s">
        <v>4394</v>
      </c>
      <c r="J65" s="116" t="s">
        <v>4395</v>
      </c>
      <c r="K65" s="116" t="s">
        <v>4000</v>
      </c>
      <c r="L65" s="116" t="s">
        <v>4396</v>
      </c>
      <c r="M65" s="116" t="s">
        <v>4397</v>
      </c>
      <c r="N65" s="116" t="s">
        <v>4398</v>
      </c>
      <c r="O65" s="116" t="s">
        <v>4399</v>
      </c>
      <c r="P65" s="116" t="s">
        <v>4400</v>
      </c>
      <c r="Q65" s="116" t="s">
        <v>4401</v>
      </c>
      <c r="R65" s="116" t="s">
        <v>4402</v>
      </c>
      <c r="S65" s="116" t="s">
        <v>4403</v>
      </c>
      <c r="T65" s="116" t="s">
        <v>4404</v>
      </c>
      <c r="U65" s="116" t="e">
        <v>#N/A</v>
      </c>
      <c r="V65" s="116" t="s">
        <v>4405</v>
      </c>
      <c r="W65" s="116" t="s">
        <v>4406</v>
      </c>
      <c r="X65" s="116" t="s">
        <v>4000</v>
      </c>
      <c r="Y65" s="116" t="s">
        <v>4407</v>
      </c>
      <c r="Z65" s="116" t="s">
        <v>4000</v>
      </c>
      <c r="AA65" s="116" t="s">
        <v>4000</v>
      </c>
      <c r="AB65" s="116" t="s">
        <v>4408</v>
      </c>
      <c r="AC65" s="116" t="s">
        <v>4000</v>
      </c>
      <c r="AD65" s="116" t="s">
        <v>4409</v>
      </c>
      <c r="AE65" s="116" t="s">
        <v>4410</v>
      </c>
      <c r="AF65" s="116" t="s">
        <v>4411</v>
      </c>
      <c r="AG65" s="116" t="s">
        <v>4412</v>
      </c>
      <c r="AH65" s="116" t="s">
        <v>4413</v>
      </c>
      <c r="AI65" s="116" t="s">
        <v>4000</v>
      </c>
      <c r="AJ65" s="116" t="s">
        <v>4000</v>
      </c>
      <c r="AK65" s="116" t="s">
        <v>4000</v>
      </c>
      <c r="AL65" s="116" t="s">
        <v>4414</v>
      </c>
      <c r="AM65" s="116" t="s">
        <v>4415</v>
      </c>
      <c r="AN65" s="116" t="s">
        <v>4416</v>
      </c>
      <c r="AO65" s="116" t="s">
        <v>4000</v>
      </c>
      <c r="AP65" s="116" t="s">
        <v>4417</v>
      </c>
      <c r="AQ65" s="116" t="s">
        <v>4000</v>
      </c>
      <c r="AR65" s="116" t="s">
        <v>4418</v>
      </c>
      <c r="AS65" s="116" t="s">
        <v>4419</v>
      </c>
      <c r="AT65" s="116" t="s">
        <v>4420</v>
      </c>
      <c r="AU65" s="116" t="s">
        <v>4421</v>
      </c>
      <c r="AV65" s="116" t="e">
        <v>#N/A</v>
      </c>
      <c r="AW65" s="116" t="s">
        <v>4422</v>
      </c>
      <c r="AX65" s="116" t="s">
        <v>4423</v>
      </c>
      <c r="AY65" s="116" t="s">
        <v>4424</v>
      </c>
      <c r="AZ65" s="116" t="s">
        <v>4425</v>
      </c>
      <c r="BA65" s="116" t="s">
        <v>4000</v>
      </c>
      <c r="BB65" s="116" t="s">
        <v>4426</v>
      </c>
      <c r="BC65" s="116" t="s">
        <v>4427</v>
      </c>
      <c r="BD65" s="116" t="s">
        <v>4428</v>
      </c>
      <c r="BE65" s="116" t="s">
        <v>4429</v>
      </c>
      <c r="BF65" s="116" t="s">
        <v>4430</v>
      </c>
      <c r="BG65" s="116" t="s">
        <v>4431</v>
      </c>
      <c r="BH65" s="116" t="s">
        <v>4000</v>
      </c>
      <c r="BI65" s="116" t="s">
        <v>4000</v>
      </c>
      <c r="BJ65" s="116" t="s">
        <v>4432</v>
      </c>
      <c r="BK65" s="116" t="s">
        <v>4433</v>
      </c>
      <c r="BL65" s="116" t="s">
        <v>4000</v>
      </c>
      <c r="BM65" s="116" t="s">
        <v>4434</v>
      </c>
      <c r="BN65" s="116" t="s">
        <v>4435</v>
      </c>
      <c r="BO65" s="116" t="s">
        <v>4436</v>
      </c>
      <c r="BP65" s="116" t="s">
        <v>4437</v>
      </c>
      <c r="BQ65" s="116" t="s">
        <v>4438</v>
      </c>
      <c r="BR65" s="116" t="s">
        <v>4439</v>
      </c>
      <c r="BS65" s="116" t="s">
        <v>4440</v>
      </c>
      <c r="BT65" s="116" t="s">
        <v>4000</v>
      </c>
      <c r="BU65" s="116" t="s">
        <v>4000</v>
      </c>
      <c r="BV65" s="116" t="s">
        <v>4441</v>
      </c>
      <c r="BW65" s="116" t="s">
        <v>4442</v>
      </c>
      <c r="BX65" s="116" t="s">
        <v>4443</v>
      </c>
      <c r="BY65" s="116" t="s">
        <v>4000</v>
      </c>
      <c r="BZ65" s="116" t="s">
        <v>4000</v>
      </c>
      <c r="CA65" s="116" t="s">
        <v>4000</v>
      </c>
      <c r="CB65" s="116" t="s">
        <v>4444</v>
      </c>
      <c r="CC65" s="116" t="s">
        <v>4000</v>
      </c>
      <c r="CD65" s="116" t="s">
        <v>4445</v>
      </c>
      <c r="CE65" s="116" t="s">
        <v>4446</v>
      </c>
      <c r="CF65" s="116" t="s">
        <v>4447</v>
      </c>
      <c r="CG65" s="116" t="s">
        <v>4448</v>
      </c>
      <c r="CH65" s="116" t="s">
        <v>4449</v>
      </c>
      <c r="CI65" s="116" t="s">
        <v>4450</v>
      </c>
      <c r="CJ65" s="116" t="s">
        <v>4451</v>
      </c>
      <c r="CK65" s="116" t="s">
        <v>4452</v>
      </c>
      <c r="CL65" s="116" t="s">
        <v>4453</v>
      </c>
      <c r="CM65" s="116" t="s">
        <v>4454</v>
      </c>
    </row>
    <row r="66" spans="2:91" ht="15" customHeight="1" x14ac:dyDescent="0.3">
      <c r="B66" t="s">
        <v>231</v>
      </c>
      <c r="D66" t="s">
        <v>4220</v>
      </c>
      <c r="E66">
        <v>1076</v>
      </c>
      <c r="F66" t="s">
        <v>941</v>
      </c>
      <c r="G66" s="112" t="s">
        <v>4220</v>
      </c>
      <c r="I66" s="116" t="s">
        <v>4455</v>
      </c>
      <c r="J66" s="116" t="s">
        <v>4456</v>
      </c>
      <c r="K66" s="116" t="s">
        <v>4000</v>
      </c>
      <c r="L66" s="116" t="s">
        <v>4457</v>
      </c>
      <c r="M66" s="116" t="s">
        <v>4458</v>
      </c>
      <c r="N66" s="116" t="s">
        <v>4459</v>
      </c>
      <c r="O66" s="116" t="s">
        <v>4460</v>
      </c>
      <c r="P66" s="116" t="s">
        <v>4461</v>
      </c>
      <c r="Q66" s="116" t="s">
        <v>4462</v>
      </c>
      <c r="R66" s="116" t="s">
        <v>4463</v>
      </c>
      <c r="S66" s="116" t="s">
        <v>4000</v>
      </c>
      <c r="T66" s="116" t="s">
        <v>4464</v>
      </c>
      <c r="U66" s="116" t="e">
        <v>#N/A</v>
      </c>
      <c r="V66" s="116" t="s">
        <v>4465</v>
      </c>
      <c r="W66" s="116" t="s">
        <v>4000</v>
      </c>
      <c r="X66" s="116" t="s">
        <v>4000</v>
      </c>
      <c r="Y66" s="116" t="s">
        <v>4466</v>
      </c>
      <c r="Z66" s="116" t="s">
        <v>4000</v>
      </c>
      <c r="AA66" s="116" t="s">
        <v>4000</v>
      </c>
      <c r="AB66" s="116" t="s">
        <v>4000</v>
      </c>
      <c r="AC66" s="116" t="s">
        <v>4000</v>
      </c>
      <c r="AD66" s="116" t="s">
        <v>4467</v>
      </c>
      <c r="AE66" s="116" t="s">
        <v>4000</v>
      </c>
      <c r="AF66" s="116" t="s">
        <v>4468</v>
      </c>
      <c r="AG66" s="116" t="s">
        <v>4469</v>
      </c>
      <c r="AH66" s="116" t="s">
        <v>4470</v>
      </c>
      <c r="AI66" s="116" t="s">
        <v>4000</v>
      </c>
      <c r="AJ66" s="116" t="s">
        <v>4000</v>
      </c>
      <c r="AK66" s="116" t="s">
        <v>4000</v>
      </c>
      <c r="AL66" s="116" t="s">
        <v>4471</v>
      </c>
      <c r="AM66" s="116" t="s">
        <v>4472</v>
      </c>
      <c r="AN66" s="116" t="s">
        <v>4473</v>
      </c>
      <c r="AO66" s="116" t="s">
        <v>4000</v>
      </c>
      <c r="AP66" s="116" t="s">
        <v>4000</v>
      </c>
      <c r="AQ66" s="116" t="s">
        <v>4000</v>
      </c>
      <c r="AR66" s="116" t="s">
        <v>4474</v>
      </c>
      <c r="AS66" s="116" t="s">
        <v>4475</v>
      </c>
      <c r="AT66" s="116" t="s">
        <v>4476</v>
      </c>
      <c r="AU66" s="116" t="s">
        <v>4000</v>
      </c>
      <c r="AV66" s="116" t="s">
        <v>4477</v>
      </c>
      <c r="AW66" s="116" t="s">
        <v>4478</v>
      </c>
      <c r="AX66" s="116" t="s">
        <v>4479</v>
      </c>
      <c r="AY66" s="116" t="e">
        <v>#N/A</v>
      </c>
      <c r="AZ66" s="116" t="s">
        <v>4480</v>
      </c>
      <c r="BA66" s="116" t="s">
        <v>4000</v>
      </c>
      <c r="BB66" s="116" t="s">
        <v>4481</v>
      </c>
      <c r="BC66" s="116" t="s">
        <v>4482</v>
      </c>
      <c r="BD66" s="116" t="s">
        <v>4000</v>
      </c>
      <c r="BE66" s="116" t="s">
        <v>4483</v>
      </c>
      <c r="BF66" s="116" t="s">
        <v>4484</v>
      </c>
      <c r="BG66" s="116" t="s">
        <v>4485</v>
      </c>
      <c r="BH66" s="116" t="s">
        <v>4000</v>
      </c>
      <c r="BI66" s="116" t="s">
        <v>4000</v>
      </c>
      <c r="BJ66" s="116" t="s">
        <v>4000</v>
      </c>
      <c r="BK66" s="116" t="s">
        <v>4486</v>
      </c>
      <c r="BL66" s="116" t="s">
        <v>4000</v>
      </c>
      <c r="BM66" s="116" t="s">
        <v>4487</v>
      </c>
      <c r="BN66" s="116" t="s">
        <v>4488</v>
      </c>
      <c r="BO66" s="116" t="s">
        <v>4000</v>
      </c>
      <c r="BP66" s="116" t="s">
        <v>4489</v>
      </c>
      <c r="BQ66" s="116" t="s">
        <v>4490</v>
      </c>
      <c r="BR66" s="116" t="s">
        <v>4491</v>
      </c>
      <c r="BS66" s="116" t="s">
        <v>4000</v>
      </c>
      <c r="BT66" s="116" t="s">
        <v>4000</v>
      </c>
      <c r="BU66" s="116" t="s">
        <v>4000</v>
      </c>
      <c r="BV66" s="116" t="s">
        <v>4492</v>
      </c>
      <c r="BW66" s="116" t="s">
        <v>4493</v>
      </c>
      <c r="BX66" s="116" t="s">
        <v>4494</v>
      </c>
      <c r="BY66" s="116" t="s">
        <v>4000</v>
      </c>
      <c r="BZ66" s="116" t="s">
        <v>4000</v>
      </c>
      <c r="CA66" s="116" t="s">
        <v>4000</v>
      </c>
      <c r="CB66" s="116" t="s">
        <v>4495</v>
      </c>
      <c r="CC66" s="116" t="s">
        <v>4000</v>
      </c>
      <c r="CD66" s="116" t="s">
        <v>4496</v>
      </c>
      <c r="CE66" s="116" t="s">
        <v>4000</v>
      </c>
      <c r="CF66" s="116" t="s">
        <v>4000</v>
      </c>
      <c r="CG66" s="116" t="s">
        <v>4497</v>
      </c>
      <c r="CH66" s="116" t="s">
        <v>4498</v>
      </c>
      <c r="CI66" s="116" t="s">
        <v>4499</v>
      </c>
      <c r="CJ66" s="116" t="s">
        <v>4500</v>
      </c>
      <c r="CK66" s="116" t="s">
        <v>4501</v>
      </c>
      <c r="CL66" s="116" t="s">
        <v>4502</v>
      </c>
      <c r="CM66" s="116" t="s">
        <v>4503</v>
      </c>
    </row>
    <row r="67" spans="2:91" ht="15" customHeight="1" x14ac:dyDescent="0.3">
      <c r="B67" t="s">
        <v>230</v>
      </c>
      <c r="C67" t="s">
        <v>1020</v>
      </c>
      <c r="D67" t="s">
        <v>4219</v>
      </c>
      <c r="E67">
        <v>1069</v>
      </c>
      <c r="F67" t="s">
        <v>1021</v>
      </c>
      <c r="G67" s="112" t="s">
        <v>4219</v>
      </c>
      <c r="I67" s="116" t="s">
        <v>4504</v>
      </c>
      <c r="J67" s="116" t="s">
        <v>4505</v>
      </c>
      <c r="K67" s="116" t="s">
        <v>4000</v>
      </c>
      <c r="L67" s="116" t="s">
        <v>4506</v>
      </c>
      <c r="M67" s="116" t="s">
        <v>4507</v>
      </c>
      <c r="N67" s="116" t="s">
        <v>4508</v>
      </c>
      <c r="O67" s="116" t="s">
        <v>4509</v>
      </c>
      <c r="P67" s="116" t="s">
        <v>4510</v>
      </c>
      <c r="Q67" s="116" t="s">
        <v>4511</v>
      </c>
      <c r="R67" s="116" t="s">
        <v>4000</v>
      </c>
      <c r="S67" s="116" t="s">
        <v>4000</v>
      </c>
      <c r="T67" s="116" t="s">
        <v>4512</v>
      </c>
      <c r="U67" s="116" t="s">
        <v>4000</v>
      </c>
      <c r="V67" s="116" t="s">
        <v>4513</v>
      </c>
      <c r="W67" s="116" t="s">
        <v>4000</v>
      </c>
      <c r="X67" s="116" t="s">
        <v>4000</v>
      </c>
      <c r="Y67" s="116" t="s">
        <v>4514</v>
      </c>
      <c r="Z67" s="116" t="s">
        <v>4000</v>
      </c>
      <c r="AA67" s="116" t="s">
        <v>4000</v>
      </c>
      <c r="AB67" s="116" t="s">
        <v>4000</v>
      </c>
      <c r="AC67" s="116" t="s">
        <v>4000</v>
      </c>
      <c r="AD67" s="116" t="s">
        <v>4515</v>
      </c>
      <c r="AE67" s="116" t="s">
        <v>4000</v>
      </c>
      <c r="AF67" s="116" t="s">
        <v>4516</v>
      </c>
      <c r="AG67" s="116" t="s">
        <v>4000</v>
      </c>
      <c r="AH67" s="116" t="s">
        <v>4517</v>
      </c>
      <c r="AI67" s="116" t="s">
        <v>4000</v>
      </c>
      <c r="AJ67" s="116" t="s">
        <v>4000</v>
      </c>
      <c r="AK67" s="116" t="s">
        <v>4000</v>
      </c>
      <c r="AL67" s="116" t="s">
        <v>4518</v>
      </c>
      <c r="AM67" s="116" t="s">
        <v>4519</v>
      </c>
      <c r="AN67" s="116" t="s">
        <v>4000</v>
      </c>
      <c r="AO67" s="116" t="s">
        <v>4000</v>
      </c>
      <c r="AP67" s="116" t="s">
        <v>4000</v>
      </c>
      <c r="AQ67" s="116" t="s">
        <v>4000</v>
      </c>
      <c r="AR67" s="116" t="s">
        <v>4520</v>
      </c>
      <c r="AS67" s="116" t="s">
        <v>4000</v>
      </c>
      <c r="AT67" s="116" t="s">
        <v>4521</v>
      </c>
      <c r="AU67" s="116" t="s">
        <v>4000</v>
      </c>
      <c r="AV67" s="116" t="s">
        <v>4522</v>
      </c>
      <c r="AW67" s="116" t="s">
        <v>4523</v>
      </c>
      <c r="AX67" s="116" t="s">
        <v>4524</v>
      </c>
      <c r="AY67" s="116" t="e">
        <v>#N/A</v>
      </c>
      <c r="AZ67" s="116" t="s">
        <v>4525</v>
      </c>
      <c r="BA67" s="116" t="s">
        <v>4000</v>
      </c>
      <c r="BB67" s="116" t="s">
        <v>4526</v>
      </c>
      <c r="BC67" s="116" t="s">
        <v>4527</v>
      </c>
      <c r="BD67" s="116" t="s">
        <v>4000</v>
      </c>
      <c r="BE67" s="116" t="s">
        <v>4528</v>
      </c>
      <c r="BF67" s="116" t="s">
        <v>4529</v>
      </c>
      <c r="BG67" s="116" t="s">
        <v>4530</v>
      </c>
      <c r="BH67" s="116" t="s">
        <v>4000</v>
      </c>
      <c r="BI67" s="116" t="s">
        <v>4000</v>
      </c>
      <c r="BJ67" s="116" t="s">
        <v>4000</v>
      </c>
      <c r="BK67" s="116" t="s">
        <v>4531</v>
      </c>
      <c r="BL67" s="116" t="s">
        <v>4000</v>
      </c>
      <c r="BM67" s="116" t="s">
        <v>4532</v>
      </c>
      <c r="BN67" s="116" t="s">
        <v>4533</v>
      </c>
      <c r="BO67" s="116" t="s">
        <v>4000</v>
      </c>
      <c r="BP67" s="116" t="s">
        <v>4534</v>
      </c>
      <c r="BQ67" s="116" t="s">
        <v>4535</v>
      </c>
      <c r="BR67" s="116" t="s">
        <v>4536</v>
      </c>
      <c r="BS67" s="116" t="s">
        <v>4000</v>
      </c>
      <c r="BT67" s="116" t="s">
        <v>4000</v>
      </c>
      <c r="BU67" s="116" t="s">
        <v>4000</v>
      </c>
      <c r="BV67" s="116" t="s">
        <v>4537</v>
      </c>
      <c r="BW67" s="116" t="s">
        <v>4538</v>
      </c>
      <c r="BX67" s="116" t="s">
        <v>4539</v>
      </c>
      <c r="BY67" s="116" t="s">
        <v>4000</v>
      </c>
      <c r="BZ67" s="116" t="s">
        <v>4000</v>
      </c>
      <c r="CA67" s="116" t="s">
        <v>4000</v>
      </c>
      <c r="CB67" s="116" t="s">
        <v>4540</v>
      </c>
      <c r="CC67" s="116" t="s">
        <v>4000</v>
      </c>
      <c r="CD67" s="116" t="s">
        <v>4541</v>
      </c>
      <c r="CE67" s="116" t="s">
        <v>4000</v>
      </c>
      <c r="CF67" s="116" t="s">
        <v>4000</v>
      </c>
      <c r="CG67" s="116" t="s">
        <v>4542</v>
      </c>
      <c r="CH67" s="116" t="s">
        <v>4543</v>
      </c>
      <c r="CI67" s="116" t="s">
        <v>4544</v>
      </c>
      <c r="CJ67" s="116" t="s">
        <v>4545</v>
      </c>
      <c r="CK67" s="116" t="s">
        <v>4546</v>
      </c>
      <c r="CL67" s="116" t="s">
        <v>4547</v>
      </c>
      <c r="CM67" s="116" t="s">
        <v>4000</v>
      </c>
    </row>
    <row r="68" spans="2:91" ht="15" customHeight="1" x14ac:dyDescent="0.3">
      <c r="B68" t="s">
        <v>232</v>
      </c>
      <c r="D68" t="s">
        <v>4221</v>
      </c>
      <c r="E68">
        <v>1135</v>
      </c>
      <c r="F68" t="s">
        <v>1029</v>
      </c>
      <c r="G68" s="112" t="s">
        <v>4221</v>
      </c>
      <c r="I68" s="116" t="s">
        <v>4548</v>
      </c>
      <c r="J68" s="116" t="s">
        <v>4549</v>
      </c>
      <c r="K68" s="116" t="s">
        <v>4000</v>
      </c>
      <c r="L68" s="116" t="s">
        <v>4550</v>
      </c>
      <c r="M68" s="116" t="s">
        <v>4551</v>
      </c>
      <c r="N68" s="116" t="s">
        <v>4552</v>
      </c>
      <c r="O68" s="116" t="s">
        <v>4553</v>
      </c>
      <c r="P68" s="116" t="s">
        <v>4000</v>
      </c>
      <c r="Q68" s="116" t="s">
        <v>4000</v>
      </c>
      <c r="R68" s="116" t="s">
        <v>4000</v>
      </c>
      <c r="S68" s="116" t="s">
        <v>4000</v>
      </c>
      <c r="T68" s="116" t="s">
        <v>4554</v>
      </c>
      <c r="U68" s="116" t="s">
        <v>4000</v>
      </c>
      <c r="V68" s="116" t="s">
        <v>4555</v>
      </c>
      <c r="W68" s="116" t="s">
        <v>4000</v>
      </c>
      <c r="X68" s="116" t="s">
        <v>4000</v>
      </c>
      <c r="Y68" s="116" t="s">
        <v>4556</v>
      </c>
      <c r="Z68" s="116" t="s">
        <v>4000</v>
      </c>
      <c r="AA68" s="116" t="s">
        <v>4000</v>
      </c>
      <c r="AB68" s="116" t="s">
        <v>4000</v>
      </c>
      <c r="AC68" s="116" t="s">
        <v>4000</v>
      </c>
      <c r="AD68" s="116" t="s">
        <v>4000</v>
      </c>
      <c r="AE68" s="116" t="s">
        <v>4000</v>
      </c>
      <c r="AF68" s="116" t="s">
        <v>4557</v>
      </c>
      <c r="AG68" s="116" t="s">
        <v>4000</v>
      </c>
      <c r="AH68" s="116" t="s">
        <v>4558</v>
      </c>
      <c r="AI68" s="116" t="s">
        <v>4000</v>
      </c>
      <c r="AJ68" s="116" t="s">
        <v>4000</v>
      </c>
      <c r="AK68" s="116" t="s">
        <v>4000</v>
      </c>
      <c r="AL68" s="116" t="s">
        <v>4000</v>
      </c>
      <c r="AM68" s="116" t="s">
        <v>4559</v>
      </c>
      <c r="AN68" s="116" t="s">
        <v>4000</v>
      </c>
      <c r="AO68" s="116" t="s">
        <v>4000</v>
      </c>
      <c r="AP68" s="116" t="s">
        <v>4000</v>
      </c>
      <c r="AQ68" s="116" t="s">
        <v>4000</v>
      </c>
      <c r="AR68" s="116" t="s">
        <v>4560</v>
      </c>
      <c r="AS68" s="116" t="s">
        <v>4000</v>
      </c>
      <c r="AT68" s="116" t="s">
        <v>4561</v>
      </c>
      <c r="AU68" s="116" t="s">
        <v>4000</v>
      </c>
      <c r="AV68" s="116" t="s">
        <v>4562</v>
      </c>
      <c r="AW68" s="116" t="s">
        <v>4563</v>
      </c>
      <c r="AX68" s="116" t="s">
        <v>4564</v>
      </c>
      <c r="AY68" s="116" t="e">
        <v>#N/A</v>
      </c>
      <c r="AZ68" s="116" t="s">
        <v>4565</v>
      </c>
      <c r="BA68" s="116" t="s">
        <v>4000</v>
      </c>
      <c r="BB68" s="116" t="s">
        <v>4566</v>
      </c>
      <c r="BC68" s="116" t="s">
        <v>4567</v>
      </c>
      <c r="BD68" s="116" t="s">
        <v>4000</v>
      </c>
      <c r="BE68" s="116" t="s">
        <v>4568</v>
      </c>
      <c r="BF68" s="116" t="s">
        <v>4569</v>
      </c>
      <c r="BG68" s="116" t="s">
        <v>4570</v>
      </c>
      <c r="BH68" s="116" t="s">
        <v>4000</v>
      </c>
      <c r="BI68" s="116" t="s">
        <v>4000</v>
      </c>
      <c r="BJ68" s="116" t="s">
        <v>4000</v>
      </c>
      <c r="BK68" s="116" t="s">
        <v>4571</v>
      </c>
      <c r="BL68" s="116" t="s">
        <v>4000</v>
      </c>
      <c r="BM68" s="116" t="s">
        <v>4572</v>
      </c>
      <c r="BN68" s="116" t="s">
        <v>4573</v>
      </c>
      <c r="BO68" s="116" t="s">
        <v>4000</v>
      </c>
      <c r="BP68" s="116" t="s">
        <v>4574</v>
      </c>
      <c r="BQ68" s="116" t="s">
        <v>4575</v>
      </c>
      <c r="BR68" s="116" t="s">
        <v>4576</v>
      </c>
      <c r="BS68" s="116" t="s">
        <v>4000</v>
      </c>
      <c r="BT68" s="116" t="s">
        <v>4000</v>
      </c>
      <c r="BU68" s="116" t="s">
        <v>4000</v>
      </c>
      <c r="BV68" s="116" t="s">
        <v>4577</v>
      </c>
      <c r="BW68" s="116" t="s">
        <v>4578</v>
      </c>
      <c r="BX68" s="116" t="s">
        <v>4579</v>
      </c>
      <c r="BY68" s="116" t="s">
        <v>4000</v>
      </c>
      <c r="BZ68" s="116" t="s">
        <v>4000</v>
      </c>
      <c r="CA68" s="116" t="s">
        <v>4000</v>
      </c>
      <c r="CB68" s="116" t="s">
        <v>4580</v>
      </c>
      <c r="CC68" s="116" t="s">
        <v>4000</v>
      </c>
      <c r="CD68" s="116" t="s">
        <v>4581</v>
      </c>
      <c r="CE68" s="116" t="s">
        <v>4000</v>
      </c>
      <c r="CF68" s="116" t="s">
        <v>4000</v>
      </c>
      <c r="CG68" s="116" t="s">
        <v>4582</v>
      </c>
      <c r="CH68" s="116" t="s">
        <v>4583</v>
      </c>
      <c r="CI68" s="116" t="s">
        <v>4584</v>
      </c>
      <c r="CJ68" s="116" t="s">
        <v>4585</v>
      </c>
      <c r="CK68" s="116" t="s">
        <v>4586</v>
      </c>
      <c r="CL68" s="116" t="s">
        <v>4587</v>
      </c>
      <c r="CM68" s="116" t="s">
        <v>4000</v>
      </c>
    </row>
    <row r="69" spans="2:91" ht="15" customHeight="1" x14ac:dyDescent="0.3">
      <c r="B69" t="s">
        <v>233</v>
      </c>
      <c r="D69" t="s">
        <v>4222</v>
      </c>
      <c r="E69">
        <v>1151</v>
      </c>
      <c r="F69" t="s">
        <v>852</v>
      </c>
      <c r="G69" s="112" t="s">
        <v>4222</v>
      </c>
      <c r="I69" s="116" t="s">
        <v>4588</v>
      </c>
      <c r="J69" s="116" t="s">
        <v>4589</v>
      </c>
      <c r="K69" s="116" t="s">
        <v>4000</v>
      </c>
      <c r="L69" s="116" t="s">
        <v>4590</v>
      </c>
      <c r="M69" s="116" t="s">
        <v>4591</v>
      </c>
      <c r="N69" s="116" t="s">
        <v>4592</v>
      </c>
      <c r="O69" s="116" t="s">
        <v>4593</v>
      </c>
      <c r="P69" s="116" t="s">
        <v>4000</v>
      </c>
      <c r="Q69" s="116" t="s">
        <v>4000</v>
      </c>
      <c r="R69" s="116" t="s">
        <v>4000</v>
      </c>
      <c r="S69" s="116" t="s">
        <v>4000</v>
      </c>
      <c r="T69" s="116" t="s">
        <v>4594</v>
      </c>
      <c r="U69" s="116" t="s">
        <v>4000</v>
      </c>
      <c r="V69" s="116" t="s">
        <v>4595</v>
      </c>
      <c r="W69" s="116" t="s">
        <v>4000</v>
      </c>
      <c r="X69" s="116" t="s">
        <v>4000</v>
      </c>
      <c r="Y69" s="116" t="s">
        <v>4596</v>
      </c>
      <c r="Z69" s="116" t="s">
        <v>4000</v>
      </c>
      <c r="AA69" s="116" t="s">
        <v>4000</v>
      </c>
      <c r="AB69" s="116" t="s">
        <v>4000</v>
      </c>
      <c r="AC69" s="116" t="s">
        <v>4000</v>
      </c>
      <c r="AD69" s="116" t="s">
        <v>4000</v>
      </c>
      <c r="AE69" s="116" t="s">
        <v>4000</v>
      </c>
      <c r="AF69" s="116" t="s">
        <v>4597</v>
      </c>
      <c r="AG69" s="116" t="s">
        <v>4000</v>
      </c>
      <c r="AH69" s="116" t="s">
        <v>4000</v>
      </c>
      <c r="AI69" s="116" t="s">
        <v>4000</v>
      </c>
      <c r="AJ69" s="116" t="s">
        <v>4000</v>
      </c>
      <c r="AK69" s="116" t="s">
        <v>4000</v>
      </c>
      <c r="AL69" s="116" t="s">
        <v>4000</v>
      </c>
      <c r="AM69" s="116" t="s">
        <v>4598</v>
      </c>
      <c r="AN69" s="116" t="s">
        <v>4000</v>
      </c>
      <c r="AO69" s="116" t="s">
        <v>4000</v>
      </c>
      <c r="AP69" s="116" t="s">
        <v>4000</v>
      </c>
      <c r="AQ69" s="116" t="s">
        <v>4000</v>
      </c>
      <c r="AR69" s="116" t="s">
        <v>4599</v>
      </c>
      <c r="AS69" s="116" t="s">
        <v>4000</v>
      </c>
      <c r="AT69" s="116" t="s">
        <v>4600</v>
      </c>
      <c r="AU69" s="116" t="s">
        <v>4000</v>
      </c>
      <c r="AV69" s="116" t="s">
        <v>4601</v>
      </c>
      <c r="AW69" s="116" t="s">
        <v>4000</v>
      </c>
      <c r="AX69" s="116" t="s">
        <v>4602</v>
      </c>
      <c r="AY69" s="116" t="e">
        <v>#N/A</v>
      </c>
      <c r="AZ69" s="116" t="s">
        <v>4603</v>
      </c>
      <c r="BA69" s="116" t="s">
        <v>4000</v>
      </c>
      <c r="BB69" s="116" t="s">
        <v>4604</v>
      </c>
      <c r="BC69" s="116" t="s">
        <v>4605</v>
      </c>
      <c r="BD69" s="116" t="s">
        <v>4000</v>
      </c>
      <c r="BE69" s="116" t="s">
        <v>4606</v>
      </c>
      <c r="BF69" s="116" t="s">
        <v>4607</v>
      </c>
      <c r="BG69" s="116" t="s">
        <v>4608</v>
      </c>
      <c r="BH69" s="116" t="s">
        <v>4000</v>
      </c>
      <c r="BI69" s="116" t="s">
        <v>4000</v>
      </c>
      <c r="BJ69" s="116" t="s">
        <v>4000</v>
      </c>
      <c r="BK69" s="116" t="s">
        <v>4609</v>
      </c>
      <c r="BL69" s="116" t="s">
        <v>4000</v>
      </c>
      <c r="BM69" s="116" t="s">
        <v>4610</v>
      </c>
      <c r="BN69" s="116" t="s">
        <v>4611</v>
      </c>
      <c r="BO69" s="116" t="s">
        <v>4000</v>
      </c>
      <c r="BP69" s="116" t="s">
        <v>4612</v>
      </c>
      <c r="BQ69" s="116" t="s">
        <v>4613</v>
      </c>
      <c r="BR69" s="116" t="s">
        <v>4614</v>
      </c>
      <c r="BS69" s="116" t="s">
        <v>4000</v>
      </c>
      <c r="BT69" s="116" t="s">
        <v>4000</v>
      </c>
      <c r="BU69" s="116" t="s">
        <v>4000</v>
      </c>
      <c r="BV69" s="116" t="s">
        <v>4615</v>
      </c>
      <c r="BW69" s="116" t="s">
        <v>4616</v>
      </c>
      <c r="BX69" s="116" t="s">
        <v>4617</v>
      </c>
      <c r="BY69" s="116" t="s">
        <v>4000</v>
      </c>
      <c r="BZ69" s="116" t="s">
        <v>4000</v>
      </c>
      <c r="CA69" s="116" t="s">
        <v>4000</v>
      </c>
      <c r="CB69" s="116" t="s">
        <v>4618</v>
      </c>
      <c r="CC69" s="116" t="s">
        <v>4000</v>
      </c>
      <c r="CD69" s="116" t="s">
        <v>4619</v>
      </c>
      <c r="CE69" s="116" t="s">
        <v>4000</v>
      </c>
      <c r="CF69" s="116" t="s">
        <v>4000</v>
      </c>
      <c r="CG69" s="116" t="s">
        <v>4620</v>
      </c>
      <c r="CH69" s="116" t="s">
        <v>4621</v>
      </c>
      <c r="CI69" s="116" t="s">
        <v>4622</v>
      </c>
      <c r="CJ69" s="116" t="s">
        <v>4623</v>
      </c>
      <c r="CK69" s="116" t="s">
        <v>4624</v>
      </c>
      <c r="CL69" s="116" t="s">
        <v>4625</v>
      </c>
      <c r="CM69" s="116" t="s">
        <v>4000</v>
      </c>
    </row>
    <row r="70" spans="2:91" ht="15" customHeight="1" x14ac:dyDescent="0.3">
      <c r="B70" t="s">
        <v>234</v>
      </c>
      <c r="C70" t="s">
        <v>789</v>
      </c>
      <c r="D70" t="s">
        <v>4223</v>
      </c>
      <c r="E70">
        <v>1080</v>
      </c>
      <c r="F70" t="s">
        <v>790</v>
      </c>
      <c r="G70" s="112" t="s">
        <v>4223</v>
      </c>
      <c r="I70" s="116" t="s">
        <v>4626</v>
      </c>
      <c r="J70" s="116" t="s">
        <v>4627</v>
      </c>
      <c r="K70" s="116" t="s">
        <v>4000</v>
      </c>
      <c r="L70" s="116" t="s">
        <v>4628</v>
      </c>
      <c r="M70" s="116" t="s">
        <v>4629</v>
      </c>
      <c r="N70" s="116" t="s">
        <v>4630</v>
      </c>
      <c r="O70" s="116" t="s">
        <v>4631</v>
      </c>
      <c r="P70" s="116" t="s">
        <v>4000</v>
      </c>
      <c r="Q70" s="116" t="s">
        <v>4000</v>
      </c>
      <c r="R70" s="116" t="s">
        <v>4000</v>
      </c>
      <c r="S70" s="116" t="s">
        <v>4000</v>
      </c>
      <c r="T70" s="116" t="s">
        <v>4632</v>
      </c>
      <c r="U70" s="116" t="s">
        <v>4000</v>
      </c>
      <c r="V70" s="116" t="s">
        <v>4633</v>
      </c>
      <c r="W70" s="116" t="s">
        <v>4000</v>
      </c>
      <c r="X70" s="116" t="s">
        <v>4000</v>
      </c>
      <c r="Y70" s="116" t="s">
        <v>4000</v>
      </c>
      <c r="Z70" s="116" t="s">
        <v>4000</v>
      </c>
      <c r="AA70" s="116" t="s">
        <v>4000</v>
      </c>
      <c r="AB70" s="116" t="s">
        <v>4000</v>
      </c>
      <c r="AC70" s="116" t="s">
        <v>4000</v>
      </c>
      <c r="AD70" s="116" t="s">
        <v>4000</v>
      </c>
      <c r="AE70" s="116" t="s">
        <v>4000</v>
      </c>
      <c r="AF70" s="116" t="s">
        <v>4634</v>
      </c>
      <c r="AG70" s="116" t="s">
        <v>4000</v>
      </c>
      <c r="AH70" s="116" t="s">
        <v>4000</v>
      </c>
      <c r="AI70" s="116" t="s">
        <v>4000</v>
      </c>
      <c r="AJ70" s="116" t="s">
        <v>4000</v>
      </c>
      <c r="AK70" s="116" t="s">
        <v>4000</v>
      </c>
      <c r="AL70" s="116" t="s">
        <v>4000</v>
      </c>
      <c r="AM70" s="116" t="s">
        <v>4635</v>
      </c>
      <c r="AN70" s="116" t="s">
        <v>4000</v>
      </c>
      <c r="AO70" s="116" t="s">
        <v>4000</v>
      </c>
      <c r="AP70" s="116" t="s">
        <v>4000</v>
      </c>
      <c r="AQ70" s="116" t="s">
        <v>4000</v>
      </c>
      <c r="AR70" s="116" t="s">
        <v>4636</v>
      </c>
      <c r="AS70" s="116" t="s">
        <v>4000</v>
      </c>
      <c r="AT70" s="116" t="s">
        <v>4000</v>
      </c>
      <c r="AU70" s="116" t="s">
        <v>4000</v>
      </c>
      <c r="AV70" s="116" t="s">
        <v>4637</v>
      </c>
      <c r="AW70" s="116" t="s">
        <v>4000</v>
      </c>
      <c r="AX70" s="116" t="s">
        <v>4638</v>
      </c>
      <c r="AY70" s="116" t="e">
        <v>#N/A</v>
      </c>
      <c r="AZ70" s="116" t="s">
        <v>4639</v>
      </c>
      <c r="BA70" s="116" t="s">
        <v>4000</v>
      </c>
      <c r="BB70" s="116" t="s">
        <v>4640</v>
      </c>
      <c r="BC70" s="116" t="s">
        <v>4641</v>
      </c>
      <c r="BD70" s="116" t="s">
        <v>4000</v>
      </c>
      <c r="BE70" s="116" t="s">
        <v>4000</v>
      </c>
      <c r="BF70" s="116" t="s">
        <v>4000</v>
      </c>
      <c r="BG70" s="116" t="s">
        <v>4000</v>
      </c>
      <c r="BH70" s="116" t="s">
        <v>4000</v>
      </c>
      <c r="BI70" s="116" t="s">
        <v>4000</v>
      </c>
      <c r="BJ70" s="116" t="s">
        <v>4000</v>
      </c>
      <c r="BK70" s="116" t="s">
        <v>4642</v>
      </c>
      <c r="BL70" s="116" t="s">
        <v>4000</v>
      </c>
      <c r="BM70" s="116" t="s">
        <v>4643</v>
      </c>
      <c r="BN70" s="116" t="s">
        <v>4644</v>
      </c>
      <c r="BO70" s="116" t="s">
        <v>4000</v>
      </c>
      <c r="BP70" s="116" t="s">
        <v>4645</v>
      </c>
      <c r="BQ70" s="116" t="s">
        <v>4646</v>
      </c>
      <c r="BR70" s="116" t="s">
        <v>4647</v>
      </c>
      <c r="BS70" s="116" t="s">
        <v>4000</v>
      </c>
      <c r="BT70" s="116" t="s">
        <v>4000</v>
      </c>
      <c r="BU70" s="116" t="s">
        <v>4000</v>
      </c>
      <c r="BV70" s="116" t="s">
        <v>4648</v>
      </c>
      <c r="BW70" s="116" t="s">
        <v>4649</v>
      </c>
      <c r="BX70" s="116" t="s">
        <v>4650</v>
      </c>
      <c r="BY70" s="116" t="s">
        <v>4000</v>
      </c>
      <c r="BZ70" s="116" t="s">
        <v>4000</v>
      </c>
      <c r="CA70" s="116" t="s">
        <v>4000</v>
      </c>
      <c r="CB70" s="116" t="s">
        <v>4651</v>
      </c>
      <c r="CC70" s="116" t="s">
        <v>4000</v>
      </c>
      <c r="CD70" s="116" t="s">
        <v>4652</v>
      </c>
      <c r="CE70" s="116" t="s">
        <v>4000</v>
      </c>
      <c r="CF70" s="116" t="s">
        <v>4000</v>
      </c>
      <c r="CG70" s="116" t="s">
        <v>4653</v>
      </c>
      <c r="CH70" s="116" t="s">
        <v>4654</v>
      </c>
      <c r="CI70" s="116" t="s">
        <v>4655</v>
      </c>
      <c r="CJ70" s="116" t="s">
        <v>4656</v>
      </c>
      <c r="CK70" s="116" t="s">
        <v>4657</v>
      </c>
      <c r="CL70" s="116" t="e">
        <v>#N/A</v>
      </c>
      <c r="CM70" s="116" t="s">
        <v>4000</v>
      </c>
    </row>
    <row r="71" spans="2:91" ht="15" customHeight="1" x14ac:dyDescent="0.3">
      <c r="B71" t="s">
        <v>235</v>
      </c>
      <c r="C71" t="s">
        <v>1226</v>
      </c>
      <c r="D71" t="s">
        <v>4224</v>
      </c>
      <c r="E71">
        <v>1077</v>
      </c>
      <c r="F71" t="s">
        <v>1227</v>
      </c>
      <c r="G71" s="112" t="s">
        <v>4224</v>
      </c>
      <c r="I71" s="116" t="s">
        <v>4658</v>
      </c>
      <c r="J71" s="116" t="s">
        <v>4659</v>
      </c>
      <c r="K71" s="116" t="s">
        <v>4000</v>
      </c>
      <c r="L71" s="116" t="s">
        <v>4660</v>
      </c>
      <c r="M71" s="116" t="s">
        <v>4000</v>
      </c>
      <c r="N71" s="116" t="s">
        <v>4661</v>
      </c>
      <c r="O71" s="116" t="s">
        <v>4662</v>
      </c>
      <c r="P71" s="116" t="s">
        <v>4000</v>
      </c>
      <c r="Q71" s="116" t="s">
        <v>4000</v>
      </c>
      <c r="R71" s="116" t="s">
        <v>4000</v>
      </c>
      <c r="S71" s="116" t="s">
        <v>4000</v>
      </c>
      <c r="T71" s="116" t="s">
        <v>4663</v>
      </c>
      <c r="U71" s="116" t="s">
        <v>4000</v>
      </c>
      <c r="V71" s="116" t="s">
        <v>4664</v>
      </c>
      <c r="W71" s="116" t="s">
        <v>4000</v>
      </c>
      <c r="X71" s="116" t="s">
        <v>4000</v>
      </c>
      <c r="Y71" s="116" t="s">
        <v>4000</v>
      </c>
      <c r="Z71" s="116" t="s">
        <v>4000</v>
      </c>
      <c r="AA71" s="116" t="s">
        <v>4000</v>
      </c>
      <c r="AB71" s="116" t="s">
        <v>4000</v>
      </c>
      <c r="AC71" s="116" t="s">
        <v>4000</v>
      </c>
      <c r="AD71" s="116" t="s">
        <v>4000</v>
      </c>
      <c r="AE71" s="116" t="s">
        <v>4000</v>
      </c>
      <c r="AF71" s="116" t="s">
        <v>4665</v>
      </c>
      <c r="AG71" s="116" t="s">
        <v>4000</v>
      </c>
      <c r="AH71" s="116" t="s">
        <v>4000</v>
      </c>
      <c r="AI71" s="116" t="s">
        <v>4000</v>
      </c>
      <c r="AJ71" s="116" t="s">
        <v>4000</v>
      </c>
      <c r="AK71" s="116" t="s">
        <v>4000</v>
      </c>
      <c r="AL71" s="116" t="s">
        <v>4000</v>
      </c>
      <c r="AM71" s="116" t="s">
        <v>4666</v>
      </c>
      <c r="AN71" s="116" t="s">
        <v>4000</v>
      </c>
      <c r="AO71" s="116" t="s">
        <v>4000</v>
      </c>
      <c r="AP71" s="116" t="s">
        <v>4000</v>
      </c>
      <c r="AQ71" s="116" t="s">
        <v>4000</v>
      </c>
      <c r="AR71" s="116" t="s">
        <v>4667</v>
      </c>
      <c r="AS71" s="116" t="s">
        <v>4000</v>
      </c>
      <c r="AT71" s="116" t="s">
        <v>4000</v>
      </c>
      <c r="AU71" s="116" t="s">
        <v>4000</v>
      </c>
      <c r="AV71" s="116" t="s">
        <v>4668</v>
      </c>
      <c r="AW71" s="116" t="s">
        <v>4000</v>
      </c>
      <c r="AX71" s="116" t="s">
        <v>4669</v>
      </c>
      <c r="AY71" s="116" t="e">
        <v>#N/A</v>
      </c>
      <c r="AZ71" s="116" t="s">
        <v>4670</v>
      </c>
      <c r="BA71" s="116" t="s">
        <v>4000</v>
      </c>
      <c r="BB71" s="116" t="s">
        <v>4671</v>
      </c>
      <c r="BC71" s="116" t="s">
        <v>4672</v>
      </c>
      <c r="BD71" s="116" t="s">
        <v>4000</v>
      </c>
      <c r="BE71" s="116" t="s">
        <v>4000</v>
      </c>
      <c r="BF71" s="116" t="s">
        <v>4000</v>
      </c>
      <c r="BG71" s="116" t="s">
        <v>4000</v>
      </c>
      <c r="BH71" s="116" t="s">
        <v>4000</v>
      </c>
      <c r="BI71" s="116" t="s">
        <v>4000</v>
      </c>
      <c r="BJ71" s="116" t="s">
        <v>4000</v>
      </c>
      <c r="BK71" s="116" t="s">
        <v>4673</v>
      </c>
      <c r="BL71" s="116" t="s">
        <v>4000</v>
      </c>
      <c r="BM71" s="116" t="s">
        <v>4674</v>
      </c>
      <c r="BN71" s="116" t="s">
        <v>4675</v>
      </c>
      <c r="BO71" s="116" t="s">
        <v>4000</v>
      </c>
      <c r="BP71" s="116" t="s">
        <v>4676</v>
      </c>
      <c r="BQ71" s="116" t="s">
        <v>4677</v>
      </c>
      <c r="BR71" s="116" t="s">
        <v>4678</v>
      </c>
      <c r="BS71" s="116" t="s">
        <v>4000</v>
      </c>
      <c r="BT71" s="116" t="s">
        <v>4000</v>
      </c>
      <c r="BU71" s="116" t="s">
        <v>4000</v>
      </c>
      <c r="BV71" s="116" t="s">
        <v>4679</v>
      </c>
      <c r="BW71" s="116" t="s">
        <v>4680</v>
      </c>
      <c r="BX71" s="116" t="s">
        <v>4681</v>
      </c>
      <c r="BY71" s="116" t="s">
        <v>4000</v>
      </c>
      <c r="BZ71" s="116" t="s">
        <v>4000</v>
      </c>
      <c r="CA71" s="116" t="s">
        <v>4000</v>
      </c>
      <c r="CB71" s="116" t="s">
        <v>4682</v>
      </c>
      <c r="CC71" s="116" t="s">
        <v>4000</v>
      </c>
      <c r="CD71" s="116" t="s">
        <v>4683</v>
      </c>
      <c r="CE71" s="116" t="s">
        <v>4000</v>
      </c>
      <c r="CF71" s="116" t="s">
        <v>4000</v>
      </c>
      <c r="CG71" s="116" t="s">
        <v>4684</v>
      </c>
      <c r="CH71" s="116" t="s">
        <v>4685</v>
      </c>
      <c r="CI71" s="116" t="s">
        <v>4000</v>
      </c>
      <c r="CJ71" s="116" t="s">
        <v>4686</v>
      </c>
      <c r="CK71" s="116" t="s">
        <v>4687</v>
      </c>
      <c r="CL71" s="116" t="e">
        <v>#N/A</v>
      </c>
      <c r="CM71" s="116" t="s">
        <v>4000</v>
      </c>
    </row>
    <row r="72" spans="2:91" ht="15" customHeight="1" x14ac:dyDescent="0.3">
      <c r="B72" t="s">
        <v>236</v>
      </c>
      <c r="C72" t="s">
        <v>889</v>
      </c>
      <c r="D72" t="s">
        <v>4225</v>
      </c>
      <c r="E72">
        <v>1120</v>
      </c>
      <c r="F72" t="s">
        <v>890</v>
      </c>
      <c r="G72" s="112" t="s">
        <v>4225</v>
      </c>
      <c r="I72" s="116" t="s">
        <v>4688</v>
      </c>
      <c r="J72" s="116" t="s">
        <v>4689</v>
      </c>
      <c r="K72" s="116" t="s">
        <v>4000</v>
      </c>
      <c r="L72" s="116" t="s">
        <v>4000</v>
      </c>
      <c r="M72" s="116" t="s">
        <v>4000</v>
      </c>
      <c r="N72" s="116" t="s">
        <v>4690</v>
      </c>
      <c r="O72" s="116" t="s">
        <v>4691</v>
      </c>
      <c r="P72" s="116" t="s">
        <v>4000</v>
      </c>
      <c r="Q72" s="116" t="s">
        <v>4000</v>
      </c>
      <c r="R72" s="116" t="s">
        <v>4000</v>
      </c>
      <c r="S72" s="116" t="s">
        <v>4000</v>
      </c>
      <c r="T72" s="116" t="s">
        <v>4692</v>
      </c>
      <c r="U72" s="116" t="s">
        <v>4000</v>
      </c>
      <c r="V72" s="116" t="s">
        <v>4693</v>
      </c>
      <c r="W72" s="116" t="s">
        <v>4000</v>
      </c>
      <c r="X72" s="116" t="s">
        <v>4000</v>
      </c>
      <c r="Y72" s="116" t="s">
        <v>4000</v>
      </c>
      <c r="Z72" s="116" t="s">
        <v>4000</v>
      </c>
      <c r="AA72" s="116" t="s">
        <v>4000</v>
      </c>
      <c r="AB72" s="116" t="s">
        <v>4000</v>
      </c>
      <c r="AC72" s="116" t="s">
        <v>4000</v>
      </c>
      <c r="AD72" s="116" t="s">
        <v>4000</v>
      </c>
      <c r="AE72" s="116" t="s">
        <v>4000</v>
      </c>
      <c r="AF72" s="116" t="s">
        <v>4694</v>
      </c>
      <c r="AG72" s="116" t="s">
        <v>4000</v>
      </c>
      <c r="AH72" s="116" t="s">
        <v>4000</v>
      </c>
      <c r="AI72" s="116" t="s">
        <v>4000</v>
      </c>
      <c r="AJ72" s="116" t="s">
        <v>4000</v>
      </c>
      <c r="AK72" s="116" t="s">
        <v>4000</v>
      </c>
      <c r="AL72" s="116" t="s">
        <v>4000</v>
      </c>
      <c r="AM72" s="116" t="s">
        <v>4695</v>
      </c>
      <c r="AN72" s="116" t="s">
        <v>4000</v>
      </c>
      <c r="AO72" s="116" t="s">
        <v>4000</v>
      </c>
      <c r="AP72" s="116" t="s">
        <v>4000</v>
      </c>
      <c r="AQ72" s="116" t="s">
        <v>4000</v>
      </c>
      <c r="AR72" s="116" t="s">
        <v>4696</v>
      </c>
      <c r="AS72" s="116" t="s">
        <v>4000</v>
      </c>
      <c r="AT72" s="116" t="s">
        <v>4000</v>
      </c>
      <c r="AU72" s="116" t="s">
        <v>4000</v>
      </c>
      <c r="AV72" s="116" t="s">
        <v>4697</v>
      </c>
      <c r="AW72" s="116" t="s">
        <v>4000</v>
      </c>
      <c r="AX72" s="116" t="s">
        <v>4698</v>
      </c>
      <c r="AY72" s="116" t="s">
        <v>4000</v>
      </c>
      <c r="AZ72" s="116" t="s">
        <v>4699</v>
      </c>
      <c r="BA72" s="116" t="s">
        <v>4000</v>
      </c>
      <c r="BB72" s="116" t="s">
        <v>4000</v>
      </c>
      <c r="BC72" s="116" t="s">
        <v>4700</v>
      </c>
      <c r="BD72" s="116" t="s">
        <v>4000</v>
      </c>
      <c r="BE72" s="116" t="s">
        <v>4000</v>
      </c>
      <c r="BF72" s="116" t="s">
        <v>4000</v>
      </c>
      <c r="BG72" s="116" t="s">
        <v>4000</v>
      </c>
      <c r="BH72" s="116" t="s">
        <v>4000</v>
      </c>
      <c r="BI72" s="116" t="s">
        <v>4000</v>
      </c>
      <c r="BJ72" s="116" t="s">
        <v>4000</v>
      </c>
      <c r="BK72" s="116" t="s">
        <v>4701</v>
      </c>
      <c r="BL72" s="116" t="s">
        <v>4000</v>
      </c>
      <c r="BM72" s="116" t="s">
        <v>4702</v>
      </c>
      <c r="BN72" s="116" t="s">
        <v>4000</v>
      </c>
      <c r="BO72" s="116" t="s">
        <v>4000</v>
      </c>
      <c r="BP72" s="116" t="s">
        <v>4000</v>
      </c>
      <c r="BQ72" s="116" t="s">
        <v>4703</v>
      </c>
      <c r="BR72" s="116" t="s">
        <v>4704</v>
      </c>
      <c r="BS72" s="116" t="s">
        <v>4000</v>
      </c>
      <c r="BT72" s="116" t="s">
        <v>4000</v>
      </c>
      <c r="BU72" s="116" t="s">
        <v>4000</v>
      </c>
      <c r="BV72" s="116" t="s">
        <v>4000</v>
      </c>
      <c r="BW72" s="116" t="s">
        <v>4705</v>
      </c>
      <c r="BX72" s="116" t="s">
        <v>4000</v>
      </c>
      <c r="BY72" s="116" t="s">
        <v>4000</v>
      </c>
      <c r="BZ72" s="116" t="s">
        <v>4000</v>
      </c>
      <c r="CA72" s="116" t="s">
        <v>4000</v>
      </c>
      <c r="CB72" s="116" t="s">
        <v>4706</v>
      </c>
      <c r="CC72" s="116" t="s">
        <v>4000</v>
      </c>
      <c r="CD72" s="116" t="s">
        <v>4000</v>
      </c>
      <c r="CE72" s="116" t="s">
        <v>4000</v>
      </c>
      <c r="CF72" s="116" t="s">
        <v>4000</v>
      </c>
      <c r="CG72" s="116" t="s">
        <v>4707</v>
      </c>
      <c r="CH72" s="116" t="s">
        <v>4708</v>
      </c>
      <c r="CI72" s="116" t="s">
        <v>4000</v>
      </c>
      <c r="CJ72" s="116" t="s">
        <v>4709</v>
      </c>
      <c r="CK72" s="116" t="s">
        <v>4710</v>
      </c>
      <c r="CL72" s="116" t="e">
        <v>#N/A</v>
      </c>
      <c r="CM72" s="116" t="s">
        <v>4000</v>
      </c>
    </row>
    <row r="73" spans="2:91" ht="15" customHeight="1" x14ac:dyDescent="0.3">
      <c r="B73" t="s">
        <v>249</v>
      </c>
      <c r="D73" t="s">
        <v>1309</v>
      </c>
      <c r="E73">
        <v>1137</v>
      </c>
      <c r="F73" t="s">
        <v>1309</v>
      </c>
      <c r="G73" s="112" t="e">
        <v>#N/A</v>
      </c>
      <c r="I73" s="116" t="s">
        <v>4711</v>
      </c>
      <c r="J73" s="116" t="s">
        <v>4712</v>
      </c>
      <c r="K73" s="116" t="s">
        <v>4000</v>
      </c>
      <c r="L73" s="116" t="s">
        <v>4000</v>
      </c>
      <c r="M73" s="116" t="s">
        <v>4000</v>
      </c>
      <c r="N73" s="116" t="s">
        <v>4713</v>
      </c>
      <c r="O73" s="116" t="s">
        <v>4714</v>
      </c>
      <c r="P73" s="116" t="s">
        <v>4000</v>
      </c>
      <c r="Q73" s="116" t="s">
        <v>4000</v>
      </c>
      <c r="R73" s="116" t="s">
        <v>4000</v>
      </c>
      <c r="S73" s="116" t="s">
        <v>4000</v>
      </c>
      <c r="T73" s="116" t="s">
        <v>4715</v>
      </c>
      <c r="U73" s="116" t="s">
        <v>4000</v>
      </c>
      <c r="V73" s="116" t="s">
        <v>4716</v>
      </c>
      <c r="W73" s="116" t="s">
        <v>4000</v>
      </c>
      <c r="X73" s="116" t="s">
        <v>4000</v>
      </c>
      <c r="Y73" s="116" t="s">
        <v>4000</v>
      </c>
      <c r="Z73" s="116" t="s">
        <v>4000</v>
      </c>
      <c r="AA73" s="116" t="s">
        <v>4000</v>
      </c>
      <c r="AB73" s="116" t="s">
        <v>4000</v>
      </c>
      <c r="AC73" s="116" t="s">
        <v>4000</v>
      </c>
      <c r="AD73" s="116" t="s">
        <v>4000</v>
      </c>
      <c r="AE73" s="116" t="s">
        <v>4000</v>
      </c>
      <c r="AF73" s="116" t="s">
        <v>4000</v>
      </c>
      <c r="AG73" s="116" t="s">
        <v>4000</v>
      </c>
      <c r="AH73" s="116" t="s">
        <v>4000</v>
      </c>
      <c r="AI73" s="116" t="s">
        <v>4000</v>
      </c>
      <c r="AJ73" s="116" t="s">
        <v>4000</v>
      </c>
      <c r="AK73" s="116" t="s">
        <v>4000</v>
      </c>
      <c r="AL73" s="116" t="s">
        <v>4000</v>
      </c>
      <c r="AM73" s="116" t="s">
        <v>4000</v>
      </c>
      <c r="AN73" s="116" t="s">
        <v>4000</v>
      </c>
      <c r="AO73" s="116" t="s">
        <v>4000</v>
      </c>
      <c r="AP73" s="116" t="s">
        <v>4000</v>
      </c>
      <c r="AQ73" s="116" t="s">
        <v>4000</v>
      </c>
      <c r="AR73" s="116" t="s">
        <v>4717</v>
      </c>
      <c r="AS73" s="116" t="s">
        <v>4000</v>
      </c>
      <c r="AT73" s="116" t="s">
        <v>4000</v>
      </c>
      <c r="AU73" s="116" t="s">
        <v>4000</v>
      </c>
      <c r="AV73" s="116" t="s">
        <v>4718</v>
      </c>
      <c r="AW73" s="116" t="s">
        <v>4000</v>
      </c>
      <c r="AX73" s="116" t="s">
        <v>4719</v>
      </c>
      <c r="AY73" s="116" t="s">
        <v>4000</v>
      </c>
      <c r="AZ73" s="116" t="s">
        <v>4720</v>
      </c>
      <c r="BA73" s="116" t="s">
        <v>4000</v>
      </c>
      <c r="BB73" s="116" t="s">
        <v>4000</v>
      </c>
      <c r="BC73" s="116" t="s">
        <v>4721</v>
      </c>
      <c r="BD73" s="116" t="s">
        <v>4000</v>
      </c>
      <c r="BE73" s="116" t="s">
        <v>4000</v>
      </c>
      <c r="BF73" s="116" t="s">
        <v>4000</v>
      </c>
      <c r="BG73" s="116" t="s">
        <v>4000</v>
      </c>
      <c r="BH73" s="116" t="s">
        <v>4000</v>
      </c>
      <c r="BI73" s="116" t="s">
        <v>4000</v>
      </c>
      <c r="BJ73" s="116" t="s">
        <v>4000</v>
      </c>
      <c r="BK73" s="116" t="s">
        <v>4722</v>
      </c>
      <c r="BL73" s="116" t="s">
        <v>4000</v>
      </c>
      <c r="BM73" s="116" t="s">
        <v>4723</v>
      </c>
      <c r="BN73" s="116" t="s">
        <v>4000</v>
      </c>
      <c r="BO73" s="116" t="s">
        <v>4000</v>
      </c>
      <c r="BP73" s="116" t="s">
        <v>4000</v>
      </c>
      <c r="BQ73" s="116" t="s">
        <v>4724</v>
      </c>
      <c r="BR73" s="116" t="s">
        <v>4725</v>
      </c>
      <c r="BS73" s="116" t="s">
        <v>4000</v>
      </c>
      <c r="BT73" s="116" t="s">
        <v>4000</v>
      </c>
      <c r="BU73" s="116" t="s">
        <v>4000</v>
      </c>
      <c r="BV73" s="116" t="s">
        <v>4000</v>
      </c>
      <c r="BW73" s="116" t="s">
        <v>4726</v>
      </c>
      <c r="BX73" s="116" t="s">
        <v>4000</v>
      </c>
      <c r="BY73" s="116" t="s">
        <v>4000</v>
      </c>
      <c r="BZ73" s="116" t="s">
        <v>4000</v>
      </c>
      <c r="CA73" s="116" t="s">
        <v>4000</v>
      </c>
      <c r="CB73" s="116" t="s">
        <v>4727</v>
      </c>
      <c r="CC73" s="116" t="s">
        <v>4000</v>
      </c>
      <c r="CD73" s="116" t="s">
        <v>4000</v>
      </c>
      <c r="CE73" s="116" t="s">
        <v>4000</v>
      </c>
      <c r="CF73" s="116" t="s">
        <v>4000</v>
      </c>
      <c r="CG73" s="116" t="s">
        <v>4728</v>
      </c>
      <c r="CH73" s="116" t="s">
        <v>4729</v>
      </c>
      <c r="CI73" s="116" t="s">
        <v>4000</v>
      </c>
      <c r="CJ73" s="116" t="s">
        <v>4730</v>
      </c>
      <c r="CK73" s="116" t="s">
        <v>4731</v>
      </c>
      <c r="CL73" s="116" t="e">
        <v>#N/A</v>
      </c>
      <c r="CM73" s="116" t="s">
        <v>4000</v>
      </c>
    </row>
    <row r="74" spans="2:91" ht="15" customHeight="1" x14ac:dyDescent="0.3">
      <c r="B74" t="s">
        <v>237</v>
      </c>
      <c r="C74" t="s">
        <v>989</v>
      </c>
      <c r="D74" t="s">
        <v>4226</v>
      </c>
      <c r="E74">
        <v>1101</v>
      </c>
      <c r="F74" t="s">
        <v>990</v>
      </c>
      <c r="G74" s="112" t="s">
        <v>4226</v>
      </c>
      <c r="I74" s="116" t="s">
        <v>4732</v>
      </c>
      <c r="J74" s="116" t="s">
        <v>4733</v>
      </c>
      <c r="K74" s="116" t="s">
        <v>4000</v>
      </c>
      <c r="L74" s="116" t="s">
        <v>4000</v>
      </c>
      <c r="M74" s="116" t="s">
        <v>4000</v>
      </c>
      <c r="N74" s="116" t="s">
        <v>4734</v>
      </c>
      <c r="O74" s="116" t="s">
        <v>4735</v>
      </c>
      <c r="P74" s="116" t="s">
        <v>4000</v>
      </c>
      <c r="Q74" s="116" t="s">
        <v>4000</v>
      </c>
      <c r="R74" s="116" t="s">
        <v>4000</v>
      </c>
      <c r="S74" s="116" t="s">
        <v>4000</v>
      </c>
      <c r="T74" s="116" t="s">
        <v>4736</v>
      </c>
      <c r="U74" s="116" t="s">
        <v>4000</v>
      </c>
      <c r="V74" s="116" t="s">
        <v>4737</v>
      </c>
      <c r="W74" s="116" t="s">
        <v>4000</v>
      </c>
      <c r="X74" s="116" t="s">
        <v>4000</v>
      </c>
      <c r="Y74" s="116" t="s">
        <v>4000</v>
      </c>
      <c r="Z74" s="116" t="s">
        <v>4000</v>
      </c>
      <c r="AA74" s="116" t="s">
        <v>4000</v>
      </c>
      <c r="AB74" s="116" t="s">
        <v>4000</v>
      </c>
      <c r="AC74" s="116" t="s">
        <v>4000</v>
      </c>
      <c r="AD74" s="116" t="s">
        <v>4000</v>
      </c>
      <c r="AE74" s="116" t="s">
        <v>4000</v>
      </c>
      <c r="AF74" s="116" t="s">
        <v>4000</v>
      </c>
      <c r="AG74" s="116" t="s">
        <v>4000</v>
      </c>
      <c r="AH74" s="116" t="s">
        <v>4000</v>
      </c>
      <c r="AI74" s="116" t="s">
        <v>4000</v>
      </c>
      <c r="AJ74" s="116" t="s">
        <v>4000</v>
      </c>
      <c r="AK74" s="116" t="s">
        <v>4000</v>
      </c>
      <c r="AL74" s="116" t="s">
        <v>4000</v>
      </c>
      <c r="AM74" s="116" t="s">
        <v>4000</v>
      </c>
      <c r="AN74" s="116" t="s">
        <v>4000</v>
      </c>
      <c r="AO74" s="116" t="s">
        <v>4000</v>
      </c>
      <c r="AP74" s="116" t="s">
        <v>4000</v>
      </c>
      <c r="AQ74" s="116" t="s">
        <v>4000</v>
      </c>
      <c r="AR74" s="116" t="s">
        <v>4738</v>
      </c>
      <c r="AS74" s="116" t="s">
        <v>4000</v>
      </c>
      <c r="AT74" s="116" t="s">
        <v>4000</v>
      </c>
      <c r="AU74" s="116" t="s">
        <v>4000</v>
      </c>
      <c r="AV74" s="116" t="s">
        <v>4739</v>
      </c>
      <c r="AW74" s="116" t="s">
        <v>4000</v>
      </c>
      <c r="AX74" s="116" t="s">
        <v>4740</v>
      </c>
      <c r="AY74" s="116" t="s">
        <v>4000</v>
      </c>
      <c r="AZ74" s="116" t="s">
        <v>4741</v>
      </c>
      <c r="BA74" s="116" t="s">
        <v>4000</v>
      </c>
      <c r="BB74" s="116" t="s">
        <v>4000</v>
      </c>
      <c r="BC74" s="116" t="s">
        <v>4742</v>
      </c>
      <c r="BD74" s="116" t="s">
        <v>4000</v>
      </c>
      <c r="BE74" s="116" t="s">
        <v>4000</v>
      </c>
      <c r="BF74" s="116" t="s">
        <v>4000</v>
      </c>
      <c r="BG74" s="116" t="s">
        <v>4000</v>
      </c>
      <c r="BH74" s="116" t="s">
        <v>4000</v>
      </c>
      <c r="BI74" s="116" t="s">
        <v>4000</v>
      </c>
      <c r="BJ74" s="116" t="s">
        <v>4000</v>
      </c>
      <c r="BK74" s="116" t="s">
        <v>4743</v>
      </c>
      <c r="BL74" s="116" t="s">
        <v>4000</v>
      </c>
      <c r="BM74" s="116" t="s">
        <v>4744</v>
      </c>
      <c r="BN74" s="116" t="s">
        <v>4000</v>
      </c>
      <c r="BO74" s="116" t="s">
        <v>4000</v>
      </c>
      <c r="BP74" s="116" t="s">
        <v>4000</v>
      </c>
      <c r="BQ74" s="116" t="s">
        <v>4745</v>
      </c>
      <c r="BR74" s="116" t="s">
        <v>4746</v>
      </c>
      <c r="BS74" s="116" t="s">
        <v>4000</v>
      </c>
      <c r="BT74" s="116" t="s">
        <v>4000</v>
      </c>
      <c r="BU74" s="116" t="s">
        <v>4000</v>
      </c>
      <c r="BV74" s="116" t="s">
        <v>4000</v>
      </c>
      <c r="BW74" s="116" t="s">
        <v>4000</v>
      </c>
      <c r="BX74" s="116" t="s">
        <v>4000</v>
      </c>
      <c r="BY74" s="116" t="s">
        <v>4000</v>
      </c>
      <c r="BZ74" s="116" t="s">
        <v>4000</v>
      </c>
      <c r="CA74" s="116" t="s">
        <v>4000</v>
      </c>
      <c r="CB74" s="116" t="s">
        <v>4747</v>
      </c>
      <c r="CC74" s="116" t="s">
        <v>4000</v>
      </c>
      <c r="CD74" s="116" t="s">
        <v>4000</v>
      </c>
      <c r="CE74" s="116" t="s">
        <v>4000</v>
      </c>
      <c r="CF74" s="116" t="s">
        <v>4000</v>
      </c>
      <c r="CG74" s="116" t="s">
        <v>4748</v>
      </c>
      <c r="CH74" s="116" t="s">
        <v>4749</v>
      </c>
      <c r="CI74" s="116" t="s">
        <v>4000</v>
      </c>
      <c r="CJ74" s="116" t="s">
        <v>4750</v>
      </c>
      <c r="CK74" s="116" t="s">
        <v>4751</v>
      </c>
      <c r="CL74" s="116" t="e">
        <v>#N/A</v>
      </c>
      <c r="CM74" s="116" t="s">
        <v>4000</v>
      </c>
    </row>
    <row r="75" spans="2:91" ht="15" customHeight="1" x14ac:dyDescent="0.3">
      <c r="B75" t="s">
        <v>238</v>
      </c>
      <c r="D75" t="s">
        <v>4227</v>
      </c>
      <c r="E75">
        <v>1129</v>
      </c>
      <c r="F75" t="s">
        <v>846</v>
      </c>
      <c r="G75" s="112" t="s">
        <v>4227</v>
      </c>
      <c r="I75" s="116" t="s">
        <v>4000</v>
      </c>
      <c r="J75" s="116" t="s">
        <v>4000</v>
      </c>
      <c r="K75" s="116" t="s">
        <v>4000</v>
      </c>
      <c r="L75" s="116" t="s">
        <v>4000</v>
      </c>
      <c r="M75" s="116" t="s">
        <v>4000</v>
      </c>
      <c r="N75" s="116" t="s">
        <v>4752</v>
      </c>
      <c r="O75" s="116" t="s">
        <v>4753</v>
      </c>
      <c r="P75" s="116" t="s">
        <v>4000</v>
      </c>
      <c r="Q75" s="116" t="s">
        <v>4000</v>
      </c>
      <c r="R75" s="116" t="s">
        <v>4000</v>
      </c>
      <c r="S75" s="116" t="s">
        <v>4000</v>
      </c>
      <c r="T75" s="116" t="s">
        <v>4754</v>
      </c>
      <c r="U75" s="116" t="s">
        <v>4000</v>
      </c>
      <c r="V75" s="116" t="s">
        <v>4755</v>
      </c>
      <c r="W75" s="116" t="s">
        <v>4000</v>
      </c>
      <c r="X75" s="116" t="s">
        <v>4000</v>
      </c>
      <c r="Y75" s="116" t="s">
        <v>4000</v>
      </c>
      <c r="Z75" s="116" t="s">
        <v>4000</v>
      </c>
      <c r="AA75" s="116" t="s">
        <v>4000</v>
      </c>
      <c r="AB75" s="116" t="s">
        <v>4000</v>
      </c>
      <c r="AC75" s="116" t="s">
        <v>4000</v>
      </c>
      <c r="AD75" s="116" t="s">
        <v>4000</v>
      </c>
      <c r="AE75" s="116" t="s">
        <v>4000</v>
      </c>
      <c r="AF75" s="116" t="s">
        <v>4000</v>
      </c>
      <c r="AG75" s="116" t="s">
        <v>4000</v>
      </c>
      <c r="AH75" s="116" t="s">
        <v>4000</v>
      </c>
      <c r="AI75" s="116" t="s">
        <v>4000</v>
      </c>
      <c r="AJ75" s="116" t="s">
        <v>4000</v>
      </c>
      <c r="AK75" s="116" t="s">
        <v>4000</v>
      </c>
      <c r="AL75" s="116" t="s">
        <v>4000</v>
      </c>
      <c r="AM75" s="116" t="s">
        <v>4000</v>
      </c>
      <c r="AN75" s="116" t="s">
        <v>4000</v>
      </c>
      <c r="AO75" s="116" t="s">
        <v>4000</v>
      </c>
      <c r="AP75" s="116" t="s">
        <v>4000</v>
      </c>
      <c r="AQ75" s="116" t="s">
        <v>4000</v>
      </c>
      <c r="AR75" s="116" t="s">
        <v>4756</v>
      </c>
      <c r="AS75" s="116" t="s">
        <v>4000</v>
      </c>
      <c r="AT75" s="116" t="s">
        <v>4000</v>
      </c>
      <c r="AU75" s="116" t="s">
        <v>4000</v>
      </c>
      <c r="AV75" s="116" t="s">
        <v>4757</v>
      </c>
      <c r="AW75" s="116" t="s">
        <v>4000</v>
      </c>
      <c r="AX75" s="116" t="s">
        <v>4758</v>
      </c>
      <c r="AY75" s="116" t="s">
        <v>4000</v>
      </c>
      <c r="AZ75" s="116" t="s">
        <v>4759</v>
      </c>
      <c r="BA75" s="116" t="s">
        <v>4000</v>
      </c>
      <c r="BB75" s="116" t="s">
        <v>4000</v>
      </c>
      <c r="BC75" s="116" t="s">
        <v>4760</v>
      </c>
      <c r="BD75" s="116" t="s">
        <v>4000</v>
      </c>
      <c r="BE75" s="116" t="s">
        <v>4000</v>
      </c>
      <c r="BF75" s="116" t="s">
        <v>4000</v>
      </c>
      <c r="BG75" s="116" t="s">
        <v>4000</v>
      </c>
      <c r="BH75" s="116" t="s">
        <v>4000</v>
      </c>
      <c r="BI75" s="116" t="s">
        <v>4000</v>
      </c>
      <c r="BJ75" s="116" t="s">
        <v>4000</v>
      </c>
      <c r="BK75" s="116" t="s">
        <v>4000</v>
      </c>
      <c r="BL75" s="116" t="s">
        <v>4000</v>
      </c>
      <c r="BM75" s="116" t="s">
        <v>4000</v>
      </c>
      <c r="BN75" s="116" t="s">
        <v>4000</v>
      </c>
      <c r="BO75" s="116" t="s">
        <v>4000</v>
      </c>
      <c r="BP75" s="116" t="s">
        <v>4000</v>
      </c>
      <c r="BQ75" s="116" t="s">
        <v>4761</v>
      </c>
      <c r="BR75" s="116" t="s">
        <v>4762</v>
      </c>
      <c r="BS75" s="116" t="s">
        <v>4000</v>
      </c>
      <c r="BT75" s="116" t="s">
        <v>4000</v>
      </c>
      <c r="BU75" s="116" t="s">
        <v>4000</v>
      </c>
      <c r="BV75" s="116" t="s">
        <v>4000</v>
      </c>
      <c r="BW75" s="116" t="s">
        <v>4000</v>
      </c>
      <c r="BX75" s="116" t="s">
        <v>4000</v>
      </c>
      <c r="BY75" s="116" t="s">
        <v>4000</v>
      </c>
      <c r="BZ75" s="116" t="s">
        <v>4000</v>
      </c>
      <c r="CA75" s="116" t="s">
        <v>4000</v>
      </c>
      <c r="CB75" s="116" t="s">
        <v>4763</v>
      </c>
      <c r="CC75" s="116" t="s">
        <v>4000</v>
      </c>
      <c r="CD75" s="116" t="s">
        <v>4000</v>
      </c>
      <c r="CE75" s="116" t="s">
        <v>4000</v>
      </c>
      <c r="CF75" s="116" t="s">
        <v>4000</v>
      </c>
      <c r="CG75" s="116" t="s">
        <v>4000</v>
      </c>
      <c r="CH75" s="116" t="s">
        <v>4764</v>
      </c>
      <c r="CI75" s="116" t="s">
        <v>4000</v>
      </c>
      <c r="CJ75" s="116" t="s">
        <v>4000</v>
      </c>
      <c r="CK75" s="116" t="s">
        <v>4000</v>
      </c>
      <c r="CL75" s="116" t="e">
        <v>#N/A</v>
      </c>
      <c r="CM75" s="116" t="s">
        <v>4000</v>
      </c>
    </row>
    <row r="76" spans="2:91" ht="15" customHeight="1" x14ac:dyDescent="0.3">
      <c r="B76" t="s">
        <v>285</v>
      </c>
      <c r="C76" t="s">
        <v>1064</v>
      </c>
      <c r="D76" t="s">
        <v>4229</v>
      </c>
      <c r="E76">
        <v>1074</v>
      </c>
      <c r="F76" t="s">
        <v>1065</v>
      </c>
      <c r="G76" s="112" t="s">
        <v>4229</v>
      </c>
      <c r="I76" s="116" t="s">
        <v>4000</v>
      </c>
      <c r="J76" s="116" t="s">
        <v>4000</v>
      </c>
      <c r="K76" s="116" t="s">
        <v>4000</v>
      </c>
      <c r="L76" s="116" t="s">
        <v>4000</v>
      </c>
      <c r="M76" s="116" t="s">
        <v>4000</v>
      </c>
      <c r="N76" s="116" t="s">
        <v>4765</v>
      </c>
      <c r="O76" s="116" t="s">
        <v>4766</v>
      </c>
      <c r="P76" s="116" t="s">
        <v>4000</v>
      </c>
      <c r="Q76" s="116" t="s">
        <v>4000</v>
      </c>
      <c r="R76" s="116" t="s">
        <v>4000</v>
      </c>
      <c r="S76" s="116" t="s">
        <v>4000</v>
      </c>
      <c r="T76" s="116" t="s">
        <v>4767</v>
      </c>
      <c r="U76" s="116" t="s">
        <v>4000</v>
      </c>
      <c r="V76" s="116" t="s">
        <v>4000</v>
      </c>
      <c r="W76" s="116" t="s">
        <v>4000</v>
      </c>
      <c r="X76" s="116" t="s">
        <v>4000</v>
      </c>
      <c r="Y76" s="116" t="s">
        <v>4000</v>
      </c>
      <c r="Z76" s="116" t="s">
        <v>4000</v>
      </c>
      <c r="AA76" s="116" t="s">
        <v>4000</v>
      </c>
      <c r="AB76" s="116" t="s">
        <v>4000</v>
      </c>
      <c r="AC76" s="116" t="s">
        <v>4000</v>
      </c>
      <c r="AD76" s="116" t="s">
        <v>4000</v>
      </c>
      <c r="AE76" s="116" t="s">
        <v>4000</v>
      </c>
      <c r="AF76" s="116" t="s">
        <v>4000</v>
      </c>
      <c r="AG76" s="116" t="s">
        <v>4000</v>
      </c>
      <c r="AH76" s="116" t="s">
        <v>4000</v>
      </c>
      <c r="AI76" s="116" t="s">
        <v>4000</v>
      </c>
      <c r="AJ76" s="116" t="s">
        <v>4000</v>
      </c>
      <c r="AK76" s="116" t="s">
        <v>4000</v>
      </c>
      <c r="AL76" s="116" t="s">
        <v>4000</v>
      </c>
      <c r="AM76" s="116" t="s">
        <v>4000</v>
      </c>
      <c r="AN76" s="116" t="s">
        <v>4000</v>
      </c>
      <c r="AO76" s="116" t="s">
        <v>4000</v>
      </c>
      <c r="AP76" s="116" t="s">
        <v>4000</v>
      </c>
      <c r="AQ76" s="116" t="s">
        <v>4000</v>
      </c>
      <c r="AR76" s="116" t="s">
        <v>4000</v>
      </c>
      <c r="AS76" s="116" t="s">
        <v>4000</v>
      </c>
      <c r="AT76" s="116" t="s">
        <v>4000</v>
      </c>
      <c r="AU76" s="116" t="s">
        <v>4000</v>
      </c>
      <c r="AV76" s="116" t="s">
        <v>4768</v>
      </c>
      <c r="AW76" s="116" t="s">
        <v>4000</v>
      </c>
      <c r="AX76" s="116" t="s">
        <v>4769</v>
      </c>
      <c r="AY76" s="116" t="s">
        <v>4000</v>
      </c>
      <c r="AZ76" s="116" t="s">
        <v>4770</v>
      </c>
      <c r="BA76" s="116" t="s">
        <v>4000</v>
      </c>
      <c r="BB76" s="116" t="s">
        <v>4000</v>
      </c>
      <c r="BC76" s="116" t="s">
        <v>4771</v>
      </c>
      <c r="BD76" s="116" t="s">
        <v>4000</v>
      </c>
      <c r="BE76" s="116" t="s">
        <v>4000</v>
      </c>
      <c r="BF76" s="116" t="s">
        <v>4000</v>
      </c>
      <c r="BG76" s="116" t="s">
        <v>4000</v>
      </c>
      <c r="BH76" s="116" t="s">
        <v>4000</v>
      </c>
      <c r="BI76" s="116" t="s">
        <v>4000</v>
      </c>
      <c r="BJ76" s="116" t="s">
        <v>4000</v>
      </c>
      <c r="BK76" s="116" t="s">
        <v>4000</v>
      </c>
      <c r="BL76" s="116" t="s">
        <v>4000</v>
      </c>
      <c r="BM76" s="116" t="s">
        <v>4000</v>
      </c>
      <c r="BN76" s="116" t="s">
        <v>4000</v>
      </c>
      <c r="BO76" s="116" t="s">
        <v>4000</v>
      </c>
      <c r="BP76" s="116" t="s">
        <v>4000</v>
      </c>
      <c r="BQ76" s="116" t="s">
        <v>4000</v>
      </c>
      <c r="BR76" s="116" t="s">
        <v>4772</v>
      </c>
      <c r="BS76" s="116" t="s">
        <v>4000</v>
      </c>
      <c r="BT76" s="116" t="s">
        <v>4000</v>
      </c>
      <c r="BU76" s="116" t="s">
        <v>4000</v>
      </c>
      <c r="BV76" s="116" t="s">
        <v>4000</v>
      </c>
      <c r="BW76" s="116" t="s">
        <v>4000</v>
      </c>
      <c r="BX76" s="116" t="s">
        <v>4000</v>
      </c>
      <c r="BY76" s="116" t="s">
        <v>4000</v>
      </c>
      <c r="BZ76" s="116" t="s">
        <v>4000</v>
      </c>
      <c r="CA76" s="116" t="s">
        <v>4000</v>
      </c>
      <c r="CB76" s="116" t="s">
        <v>4773</v>
      </c>
      <c r="CC76" s="116" t="s">
        <v>4000</v>
      </c>
      <c r="CD76" s="116" t="s">
        <v>4000</v>
      </c>
      <c r="CE76" s="116" t="s">
        <v>4000</v>
      </c>
      <c r="CF76" s="116" t="s">
        <v>4000</v>
      </c>
      <c r="CG76" s="116" t="s">
        <v>4000</v>
      </c>
      <c r="CH76" s="116" t="s">
        <v>4774</v>
      </c>
      <c r="CI76" s="116" t="s">
        <v>4000</v>
      </c>
      <c r="CJ76" s="116" t="s">
        <v>4000</v>
      </c>
      <c r="CK76" s="116" t="s">
        <v>4000</v>
      </c>
      <c r="CL76" s="116" t="e">
        <v>#N/A</v>
      </c>
      <c r="CM76" s="116" t="s">
        <v>4000</v>
      </c>
    </row>
    <row r="77" spans="2:91" ht="15" customHeight="1" x14ac:dyDescent="0.3">
      <c r="B77" t="s">
        <v>240</v>
      </c>
      <c r="D77" t="s">
        <v>4230</v>
      </c>
      <c r="E77">
        <v>1070</v>
      </c>
      <c r="F77" t="s">
        <v>926</v>
      </c>
      <c r="G77" s="112" t="s">
        <v>4230</v>
      </c>
      <c r="I77" s="116" t="s">
        <v>4000</v>
      </c>
      <c r="J77" s="116" t="s">
        <v>4000</v>
      </c>
      <c r="K77" s="116" t="s">
        <v>4000</v>
      </c>
      <c r="L77" s="116" t="s">
        <v>4000</v>
      </c>
      <c r="M77" s="116" t="s">
        <v>4000</v>
      </c>
      <c r="N77" s="116" t="s">
        <v>4775</v>
      </c>
      <c r="O77" s="116" t="s">
        <v>4776</v>
      </c>
      <c r="P77" s="116" t="s">
        <v>4000</v>
      </c>
      <c r="Q77" s="116" t="s">
        <v>4000</v>
      </c>
      <c r="R77" s="116" t="s">
        <v>4000</v>
      </c>
      <c r="S77" s="116" t="s">
        <v>4000</v>
      </c>
      <c r="T77" s="116" t="s">
        <v>4777</v>
      </c>
      <c r="U77" s="116" t="s">
        <v>4000</v>
      </c>
      <c r="V77" s="116" t="s">
        <v>4000</v>
      </c>
      <c r="W77" s="116" t="s">
        <v>4000</v>
      </c>
      <c r="X77" s="116" t="s">
        <v>4000</v>
      </c>
      <c r="Y77" s="116" t="s">
        <v>4000</v>
      </c>
      <c r="Z77" s="116" t="s">
        <v>4000</v>
      </c>
      <c r="AA77" s="116" t="s">
        <v>4000</v>
      </c>
      <c r="AB77" s="116" t="s">
        <v>4000</v>
      </c>
      <c r="AC77" s="116" t="s">
        <v>4000</v>
      </c>
      <c r="AD77" s="116" t="s">
        <v>4000</v>
      </c>
      <c r="AE77" s="116" t="s">
        <v>4000</v>
      </c>
      <c r="AF77" s="116" t="s">
        <v>4000</v>
      </c>
      <c r="AG77" s="116" t="s">
        <v>4000</v>
      </c>
      <c r="AH77" s="116" t="s">
        <v>4000</v>
      </c>
      <c r="AI77" s="116" t="s">
        <v>4000</v>
      </c>
      <c r="AJ77" s="116" t="s">
        <v>4000</v>
      </c>
      <c r="AK77" s="116" t="s">
        <v>4000</v>
      </c>
      <c r="AL77" s="116" t="s">
        <v>4000</v>
      </c>
      <c r="AM77" s="116" t="s">
        <v>4000</v>
      </c>
      <c r="AN77" s="116" t="s">
        <v>4000</v>
      </c>
      <c r="AO77" s="116" t="s">
        <v>4000</v>
      </c>
      <c r="AP77" s="116" t="s">
        <v>4000</v>
      </c>
      <c r="AQ77" s="116" t="s">
        <v>4000</v>
      </c>
      <c r="AR77" s="116" t="s">
        <v>4000</v>
      </c>
      <c r="AS77" s="116" t="s">
        <v>4000</v>
      </c>
      <c r="AT77" s="116" t="s">
        <v>4000</v>
      </c>
      <c r="AU77" s="116" t="s">
        <v>4000</v>
      </c>
      <c r="AV77" s="116" t="s">
        <v>4778</v>
      </c>
      <c r="AW77" s="116" t="s">
        <v>4000</v>
      </c>
      <c r="AX77" s="116" t="s">
        <v>4779</v>
      </c>
      <c r="AY77" s="116" t="s">
        <v>4000</v>
      </c>
      <c r="AZ77" s="116" t="s">
        <v>4000</v>
      </c>
      <c r="BA77" s="116" t="s">
        <v>4000</v>
      </c>
      <c r="BB77" s="116" t="s">
        <v>4000</v>
      </c>
      <c r="BC77" s="116" t="s">
        <v>4780</v>
      </c>
      <c r="BD77" s="116" t="s">
        <v>4000</v>
      </c>
      <c r="BE77" s="116" t="s">
        <v>4000</v>
      </c>
      <c r="BF77" s="116" t="s">
        <v>4000</v>
      </c>
      <c r="BG77" s="116" t="s">
        <v>4000</v>
      </c>
      <c r="BH77" s="116" t="s">
        <v>4000</v>
      </c>
      <c r="BI77" s="116" t="s">
        <v>4000</v>
      </c>
      <c r="BJ77" s="116" t="s">
        <v>4000</v>
      </c>
      <c r="BK77" s="116" t="s">
        <v>4000</v>
      </c>
      <c r="BL77" s="116" t="s">
        <v>4000</v>
      </c>
      <c r="BM77" s="116" t="s">
        <v>4000</v>
      </c>
      <c r="BN77" s="116" t="s">
        <v>4000</v>
      </c>
      <c r="BO77" s="116" t="s">
        <v>4000</v>
      </c>
      <c r="BP77" s="116" t="s">
        <v>4000</v>
      </c>
      <c r="BQ77" s="116" t="s">
        <v>4000</v>
      </c>
      <c r="BR77" s="116" t="s">
        <v>4781</v>
      </c>
      <c r="BS77" s="116" t="s">
        <v>4000</v>
      </c>
      <c r="BT77" s="116" t="s">
        <v>4000</v>
      </c>
      <c r="BU77" s="116" t="s">
        <v>4000</v>
      </c>
      <c r="BV77" s="116" t="s">
        <v>4000</v>
      </c>
      <c r="BW77" s="116" t="s">
        <v>4000</v>
      </c>
      <c r="BX77" s="116" t="s">
        <v>4000</v>
      </c>
      <c r="BY77" s="116" t="s">
        <v>4000</v>
      </c>
      <c r="BZ77" s="116" t="s">
        <v>4000</v>
      </c>
      <c r="CA77" s="116" t="s">
        <v>4000</v>
      </c>
      <c r="CB77" s="116" t="s">
        <v>4000</v>
      </c>
      <c r="CC77" s="116" t="s">
        <v>4000</v>
      </c>
      <c r="CD77" s="116" t="s">
        <v>4000</v>
      </c>
      <c r="CE77" s="116" t="s">
        <v>4000</v>
      </c>
      <c r="CF77" s="116" t="s">
        <v>4000</v>
      </c>
      <c r="CG77" s="116" t="s">
        <v>4000</v>
      </c>
      <c r="CH77" s="116" t="s">
        <v>4782</v>
      </c>
      <c r="CI77" s="116" t="s">
        <v>4000</v>
      </c>
      <c r="CJ77" s="116" t="s">
        <v>4000</v>
      </c>
      <c r="CK77" s="116" t="s">
        <v>4000</v>
      </c>
      <c r="CL77" s="116" t="e">
        <v>#N/A</v>
      </c>
      <c r="CM77" s="116" t="s">
        <v>4000</v>
      </c>
    </row>
    <row r="78" spans="2:91" ht="15" customHeight="1" x14ac:dyDescent="0.3">
      <c r="B78" t="s">
        <v>239</v>
      </c>
      <c r="D78" t="s">
        <v>4228</v>
      </c>
      <c r="E78">
        <v>1152</v>
      </c>
      <c r="F78" t="s">
        <v>803</v>
      </c>
      <c r="G78" s="112" t="s">
        <v>4228</v>
      </c>
      <c r="I78" s="116" t="s">
        <v>4000</v>
      </c>
      <c r="J78" s="116" t="s">
        <v>4000</v>
      </c>
      <c r="K78" s="116" t="s">
        <v>4000</v>
      </c>
      <c r="L78" s="116" t="s">
        <v>4000</v>
      </c>
      <c r="M78" s="116" t="s">
        <v>4000</v>
      </c>
      <c r="N78" s="116" t="s">
        <v>4000</v>
      </c>
      <c r="O78" s="116" t="s">
        <v>4783</v>
      </c>
      <c r="P78" s="116" t="s">
        <v>4000</v>
      </c>
      <c r="Q78" s="116" t="s">
        <v>4000</v>
      </c>
      <c r="R78" s="116" t="s">
        <v>4000</v>
      </c>
      <c r="S78" s="116" t="s">
        <v>4000</v>
      </c>
      <c r="T78" s="116" t="s">
        <v>4000</v>
      </c>
      <c r="U78" s="116" t="s">
        <v>4000</v>
      </c>
      <c r="V78" s="116" t="s">
        <v>4000</v>
      </c>
      <c r="W78" s="116" t="s">
        <v>4000</v>
      </c>
      <c r="X78" s="116" t="s">
        <v>4000</v>
      </c>
      <c r="Y78" s="116" t="s">
        <v>4000</v>
      </c>
      <c r="Z78" s="116" t="s">
        <v>4000</v>
      </c>
      <c r="AA78" s="116" t="s">
        <v>4000</v>
      </c>
      <c r="AB78" s="116" t="s">
        <v>4000</v>
      </c>
      <c r="AC78" s="116" t="s">
        <v>4000</v>
      </c>
      <c r="AD78" s="116" t="s">
        <v>4000</v>
      </c>
      <c r="AE78" s="116" t="s">
        <v>4000</v>
      </c>
      <c r="AF78" s="116" t="s">
        <v>4000</v>
      </c>
      <c r="AG78" s="116" t="s">
        <v>4000</v>
      </c>
      <c r="AH78" s="116" t="s">
        <v>4000</v>
      </c>
      <c r="AI78" s="116" t="s">
        <v>4000</v>
      </c>
      <c r="AJ78" s="116" t="s">
        <v>4000</v>
      </c>
      <c r="AK78" s="116" t="s">
        <v>4000</v>
      </c>
      <c r="AL78" s="116" t="s">
        <v>4000</v>
      </c>
      <c r="AM78" s="116" t="s">
        <v>4000</v>
      </c>
      <c r="AN78" s="116" t="s">
        <v>4000</v>
      </c>
      <c r="AO78" s="116" t="s">
        <v>4000</v>
      </c>
      <c r="AP78" s="116" t="s">
        <v>4000</v>
      </c>
      <c r="AQ78" s="116" t="s">
        <v>4000</v>
      </c>
      <c r="AR78" s="116" t="s">
        <v>4000</v>
      </c>
      <c r="AS78" s="116" t="s">
        <v>4000</v>
      </c>
      <c r="AT78" s="116" t="s">
        <v>4000</v>
      </c>
      <c r="AU78" s="116" t="s">
        <v>4000</v>
      </c>
      <c r="AV78" s="116" t="s">
        <v>4784</v>
      </c>
      <c r="AW78" s="116" t="s">
        <v>4000</v>
      </c>
      <c r="AX78" s="116" t="s">
        <v>4000</v>
      </c>
      <c r="AY78" s="116" t="s">
        <v>4000</v>
      </c>
      <c r="AZ78" s="116" t="s">
        <v>4000</v>
      </c>
      <c r="BA78" s="116" t="s">
        <v>4000</v>
      </c>
      <c r="BB78" s="116" t="s">
        <v>4000</v>
      </c>
      <c r="BC78" s="116" t="s">
        <v>4785</v>
      </c>
      <c r="BD78" s="116" t="s">
        <v>4000</v>
      </c>
      <c r="BE78" s="116" t="s">
        <v>4000</v>
      </c>
      <c r="BF78" s="116" t="s">
        <v>4000</v>
      </c>
      <c r="BG78" s="116" t="s">
        <v>4000</v>
      </c>
      <c r="BH78" s="116" t="s">
        <v>4000</v>
      </c>
      <c r="BI78" s="116" t="s">
        <v>4000</v>
      </c>
      <c r="BJ78" s="116" t="s">
        <v>4000</v>
      </c>
      <c r="BK78" s="116" t="s">
        <v>4000</v>
      </c>
      <c r="BL78" s="116" t="s">
        <v>4000</v>
      </c>
      <c r="BM78" s="116" t="s">
        <v>4000</v>
      </c>
      <c r="BN78" s="116" t="s">
        <v>4000</v>
      </c>
      <c r="BO78" s="116" t="s">
        <v>4000</v>
      </c>
      <c r="BP78" s="116" t="s">
        <v>4000</v>
      </c>
      <c r="BQ78" s="116" t="s">
        <v>4000</v>
      </c>
      <c r="BR78" s="116" t="s">
        <v>4000</v>
      </c>
      <c r="BS78" s="116" t="s">
        <v>4000</v>
      </c>
      <c r="BT78" s="116" t="s">
        <v>4000</v>
      </c>
      <c r="BU78" s="116" t="s">
        <v>4000</v>
      </c>
      <c r="BV78" s="116" t="s">
        <v>4000</v>
      </c>
      <c r="BW78" s="116" t="s">
        <v>4000</v>
      </c>
      <c r="BX78" s="116" t="s">
        <v>4000</v>
      </c>
      <c r="BY78" s="116" t="s">
        <v>4000</v>
      </c>
      <c r="BZ78" s="116" t="s">
        <v>4000</v>
      </c>
      <c r="CA78" s="116" t="s">
        <v>4000</v>
      </c>
      <c r="CB78" s="116" t="s">
        <v>4000</v>
      </c>
      <c r="CC78" s="116" t="s">
        <v>4000</v>
      </c>
      <c r="CD78" s="116" t="s">
        <v>4000</v>
      </c>
      <c r="CE78" s="116" t="s">
        <v>4000</v>
      </c>
      <c r="CF78" s="116" t="s">
        <v>4000</v>
      </c>
      <c r="CG78" s="116" t="s">
        <v>4000</v>
      </c>
      <c r="CH78" s="116" t="s">
        <v>4786</v>
      </c>
      <c r="CI78" s="116" t="s">
        <v>4000</v>
      </c>
      <c r="CJ78" s="116" t="s">
        <v>4000</v>
      </c>
      <c r="CK78" s="116" t="s">
        <v>4000</v>
      </c>
      <c r="CL78" s="116" t="e">
        <v>#N/A</v>
      </c>
      <c r="CM78" s="116" t="s">
        <v>4000</v>
      </c>
    </row>
    <row r="79" spans="2:91" ht="15" customHeight="1" x14ac:dyDescent="0.3">
      <c r="B79" t="s">
        <v>241</v>
      </c>
      <c r="D79" t="s">
        <v>241</v>
      </c>
      <c r="E79">
        <v>1083</v>
      </c>
      <c r="F79" t="s">
        <v>1299</v>
      </c>
      <c r="G79" s="112" t="e">
        <v>#N/A</v>
      </c>
      <c r="I79" s="116" t="s">
        <v>4000</v>
      </c>
      <c r="J79" s="116" t="s">
        <v>4000</v>
      </c>
      <c r="K79" s="116" t="s">
        <v>4000</v>
      </c>
      <c r="L79" s="116" t="s">
        <v>4000</v>
      </c>
      <c r="M79" s="116" t="s">
        <v>4000</v>
      </c>
      <c r="N79" s="116" t="s">
        <v>4000</v>
      </c>
      <c r="O79" s="116" t="s">
        <v>4787</v>
      </c>
      <c r="P79" s="116" t="s">
        <v>4000</v>
      </c>
      <c r="Q79" s="116" t="s">
        <v>4000</v>
      </c>
      <c r="R79" s="116" t="s">
        <v>4000</v>
      </c>
      <c r="S79" s="116" t="s">
        <v>4000</v>
      </c>
      <c r="T79" s="116" t="s">
        <v>4000</v>
      </c>
      <c r="U79" s="116" t="s">
        <v>4000</v>
      </c>
      <c r="V79" s="116" t="s">
        <v>4000</v>
      </c>
      <c r="W79" s="116" t="s">
        <v>4000</v>
      </c>
      <c r="X79" s="116" t="s">
        <v>4000</v>
      </c>
      <c r="Y79" s="116" t="s">
        <v>4000</v>
      </c>
      <c r="Z79" s="116" t="s">
        <v>4000</v>
      </c>
      <c r="AA79" s="116" t="s">
        <v>4000</v>
      </c>
      <c r="AB79" s="116" t="s">
        <v>4000</v>
      </c>
      <c r="AC79" s="116" t="s">
        <v>4000</v>
      </c>
      <c r="AD79" s="116" t="s">
        <v>4000</v>
      </c>
      <c r="AE79" s="116" t="s">
        <v>4000</v>
      </c>
      <c r="AF79" s="116" t="s">
        <v>4000</v>
      </c>
      <c r="AG79" s="116" t="s">
        <v>4000</v>
      </c>
      <c r="AH79" s="116" t="s">
        <v>4000</v>
      </c>
      <c r="AI79" s="116" t="s">
        <v>4000</v>
      </c>
      <c r="AJ79" s="116" t="s">
        <v>4000</v>
      </c>
      <c r="AK79" s="116" t="s">
        <v>4000</v>
      </c>
      <c r="AL79" s="116" t="s">
        <v>4000</v>
      </c>
      <c r="AM79" s="116" t="s">
        <v>4000</v>
      </c>
      <c r="AN79" s="116" t="s">
        <v>4000</v>
      </c>
      <c r="AO79" s="116" t="s">
        <v>4000</v>
      </c>
      <c r="AP79" s="116" t="s">
        <v>4000</v>
      </c>
      <c r="AQ79" s="116" t="s">
        <v>4000</v>
      </c>
      <c r="AR79" s="116" t="s">
        <v>4000</v>
      </c>
      <c r="AS79" s="116" t="s">
        <v>4000</v>
      </c>
      <c r="AT79" s="116" t="s">
        <v>4000</v>
      </c>
      <c r="AU79" s="116" t="s">
        <v>4000</v>
      </c>
      <c r="AV79" s="116" t="s">
        <v>4788</v>
      </c>
      <c r="AW79" s="116" t="s">
        <v>4000</v>
      </c>
      <c r="AX79" s="116" t="s">
        <v>4000</v>
      </c>
      <c r="AY79" s="116" t="s">
        <v>4000</v>
      </c>
      <c r="AZ79" s="116" t="s">
        <v>4000</v>
      </c>
      <c r="BA79" s="116" t="s">
        <v>4000</v>
      </c>
      <c r="BB79" s="116" t="s">
        <v>4000</v>
      </c>
      <c r="BC79" s="116" t="s">
        <v>4789</v>
      </c>
      <c r="BD79" s="116" t="s">
        <v>4000</v>
      </c>
      <c r="BE79" s="116" t="s">
        <v>4000</v>
      </c>
      <c r="BF79" s="116" t="s">
        <v>4000</v>
      </c>
      <c r="BG79" s="116" t="s">
        <v>4000</v>
      </c>
      <c r="BH79" s="116" t="s">
        <v>4000</v>
      </c>
      <c r="BI79" s="116" t="s">
        <v>4000</v>
      </c>
      <c r="BJ79" s="116" t="s">
        <v>4000</v>
      </c>
      <c r="BK79" s="116" t="s">
        <v>4000</v>
      </c>
      <c r="BL79" s="116" t="s">
        <v>4000</v>
      </c>
      <c r="BM79" s="116" t="s">
        <v>4000</v>
      </c>
      <c r="BN79" s="116" t="s">
        <v>4000</v>
      </c>
      <c r="BO79" s="116" t="s">
        <v>4000</v>
      </c>
      <c r="BP79" s="116" t="s">
        <v>4000</v>
      </c>
      <c r="BQ79" s="116" t="s">
        <v>4000</v>
      </c>
      <c r="BR79" s="116" t="s">
        <v>4000</v>
      </c>
      <c r="BS79" s="116" t="s">
        <v>4000</v>
      </c>
      <c r="BT79" s="116" t="s">
        <v>4000</v>
      </c>
      <c r="BU79" s="116" t="s">
        <v>4000</v>
      </c>
      <c r="BV79" s="116" t="s">
        <v>4000</v>
      </c>
      <c r="BW79" s="116" t="s">
        <v>4000</v>
      </c>
      <c r="BX79" s="116" t="s">
        <v>4000</v>
      </c>
      <c r="BY79" s="116" t="s">
        <v>4000</v>
      </c>
      <c r="BZ79" s="116" t="s">
        <v>4000</v>
      </c>
      <c r="CA79" s="116" t="s">
        <v>4000</v>
      </c>
      <c r="CB79" s="116" t="s">
        <v>4000</v>
      </c>
      <c r="CC79" s="116" t="s">
        <v>4000</v>
      </c>
      <c r="CD79" s="116" t="s">
        <v>4000</v>
      </c>
      <c r="CE79" s="116" t="s">
        <v>4000</v>
      </c>
      <c r="CF79" s="116" t="s">
        <v>4000</v>
      </c>
      <c r="CG79" s="116" t="s">
        <v>4000</v>
      </c>
      <c r="CH79" s="116" t="s">
        <v>4790</v>
      </c>
      <c r="CI79" s="116" t="s">
        <v>4000</v>
      </c>
      <c r="CJ79" s="116" t="s">
        <v>4000</v>
      </c>
      <c r="CK79" s="116" t="s">
        <v>4000</v>
      </c>
      <c r="CL79" s="116" t="e">
        <v>#N/A</v>
      </c>
      <c r="CM79" s="116" t="s">
        <v>4000</v>
      </c>
    </row>
    <row r="80" spans="2:91" ht="15" customHeight="1" x14ac:dyDescent="0.3">
      <c r="B80" t="s">
        <v>244</v>
      </c>
      <c r="C80" t="s">
        <v>670</v>
      </c>
      <c r="D80" t="s">
        <v>4232</v>
      </c>
      <c r="E80">
        <v>1102</v>
      </c>
      <c r="F80" t="s">
        <v>671</v>
      </c>
      <c r="G80" s="112" t="s">
        <v>4232</v>
      </c>
      <c r="I80" s="116" t="s">
        <v>4000</v>
      </c>
      <c r="J80" s="116" t="s">
        <v>4000</v>
      </c>
      <c r="K80" s="116" t="s">
        <v>4000</v>
      </c>
      <c r="L80" s="116" t="s">
        <v>4000</v>
      </c>
      <c r="M80" s="116" t="s">
        <v>4000</v>
      </c>
      <c r="N80" s="116" t="s">
        <v>4000</v>
      </c>
      <c r="O80" s="116" t="s">
        <v>4791</v>
      </c>
      <c r="P80" s="116" t="s">
        <v>4000</v>
      </c>
      <c r="Q80" s="116" t="s">
        <v>4000</v>
      </c>
      <c r="R80" s="116" t="s">
        <v>4000</v>
      </c>
      <c r="S80" s="116" t="s">
        <v>4000</v>
      </c>
      <c r="T80" s="116" t="s">
        <v>4000</v>
      </c>
      <c r="U80" s="116" t="s">
        <v>4000</v>
      </c>
      <c r="V80" s="116" t="s">
        <v>4000</v>
      </c>
      <c r="W80" s="116" t="s">
        <v>4000</v>
      </c>
      <c r="X80" s="116" t="s">
        <v>4000</v>
      </c>
      <c r="Y80" s="116" t="s">
        <v>4000</v>
      </c>
      <c r="Z80" s="116" t="s">
        <v>4000</v>
      </c>
      <c r="AA80" s="116" t="s">
        <v>4000</v>
      </c>
      <c r="AB80" s="116" t="s">
        <v>4000</v>
      </c>
      <c r="AC80" s="116" t="s">
        <v>4000</v>
      </c>
      <c r="AD80" s="116" t="s">
        <v>4000</v>
      </c>
      <c r="AE80" s="116" t="s">
        <v>4000</v>
      </c>
      <c r="AF80" s="116" t="s">
        <v>4000</v>
      </c>
      <c r="AG80" s="116" t="s">
        <v>4000</v>
      </c>
      <c r="AH80" s="116" t="s">
        <v>4000</v>
      </c>
      <c r="AI80" s="116" t="s">
        <v>4000</v>
      </c>
      <c r="AJ80" s="116" t="s">
        <v>4000</v>
      </c>
      <c r="AK80" s="116" t="s">
        <v>4000</v>
      </c>
      <c r="AL80" s="116" t="s">
        <v>4000</v>
      </c>
      <c r="AM80" s="116" t="s">
        <v>4000</v>
      </c>
      <c r="AN80" s="116" t="s">
        <v>4000</v>
      </c>
      <c r="AO80" s="116" t="s">
        <v>4000</v>
      </c>
      <c r="AP80" s="116" t="s">
        <v>4000</v>
      </c>
      <c r="AQ80" s="116" t="s">
        <v>4000</v>
      </c>
      <c r="AR80" s="116" t="s">
        <v>4000</v>
      </c>
      <c r="AS80" s="116" t="s">
        <v>4000</v>
      </c>
      <c r="AT80" s="116" t="s">
        <v>4000</v>
      </c>
      <c r="AU80" s="116" t="s">
        <v>4000</v>
      </c>
      <c r="AV80" s="116" t="s">
        <v>4792</v>
      </c>
      <c r="AW80" s="116" t="s">
        <v>4000</v>
      </c>
      <c r="AX80" s="116" t="s">
        <v>4000</v>
      </c>
      <c r="AY80" s="116" t="s">
        <v>4000</v>
      </c>
      <c r="AZ80" s="116" t="s">
        <v>4000</v>
      </c>
      <c r="BA80" s="116" t="s">
        <v>4000</v>
      </c>
      <c r="BB80" s="116" t="s">
        <v>4000</v>
      </c>
      <c r="BC80" s="116" t="s">
        <v>4793</v>
      </c>
      <c r="BD80" s="116" t="s">
        <v>4000</v>
      </c>
      <c r="BE80" s="116" t="s">
        <v>4000</v>
      </c>
      <c r="BF80" s="116" t="s">
        <v>4000</v>
      </c>
      <c r="BG80" s="116" t="s">
        <v>4000</v>
      </c>
      <c r="BH80" s="116" t="s">
        <v>4000</v>
      </c>
      <c r="BI80" s="116" t="s">
        <v>4000</v>
      </c>
      <c r="BJ80" s="116" t="s">
        <v>4000</v>
      </c>
      <c r="BK80" s="116" t="s">
        <v>4000</v>
      </c>
      <c r="BL80" s="116" t="s">
        <v>4000</v>
      </c>
      <c r="BM80" s="116" t="s">
        <v>4000</v>
      </c>
      <c r="BN80" s="116" t="s">
        <v>4000</v>
      </c>
      <c r="BO80" s="116" t="s">
        <v>4000</v>
      </c>
      <c r="BP80" s="116" t="s">
        <v>4000</v>
      </c>
      <c r="BQ80" s="116" t="s">
        <v>4000</v>
      </c>
      <c r="BR80" s="116" t="s">
        <v>4000</v>
      </c>
      <c r="BS80" s="116" t="s">
        <v>4000</v>
      </c>
      <c r="BT80" s="116" t="s">
        <v>4000</v>
      </c>
      <c r="BU80" s="116" t="s">
        <v>4000</v>
      </c>
      <c r="BV80" s="116" t="s">
        <v>4000</v>
      </c>
      <c r="BW80" s="116" t="s">
        <v>4000</v>
      </c>
      <c r="BX80" s="116" t="s">
        <v>4000</v>
      </c>
      <c r="BY80" s="116" t="s">
        <v>4000</v>
      </c>
      <c r="BZ80" s="116" t="s">
        <v>4000</v>
      </c>
      <c r="CA80" s="116" t="s">
        <v>4000</v>
      </c>
      <c r="CB80" s="116" t="s">
        <v>4000</v>
      </c>
      <c r="CC80" s="116" t="s">
        <v>4000</v>
      </c>
      <c r="CD80" s="116" t="s">
        <v>4000</v>
      </c>
      <c r="CE80" s="116" t="s">
        <v>4000</v>
      </c>
      <c r="CF80" s="116" t="s">
        <v>4000</v>
      </c>
      <c r="CG80" s="116" t="s">
        <v>4000</v>
      </c>
      <c r="CH80" s="116" t="s">
        <v>4794</v>
      </c>
      <c r="CI80" s="116" t="s">
        <v>4000</v>
      </c>
      <c r="CJ80" s="116" t="s">
        <v>4000</v>
      </c>
      <c r="CK80" s="116" t="s">
        <v>4000</v>
      </c>
      <c r="CL80" s="116" t="e">
        <v>#N/A</v>
      </c>
      <c r="CM80" s="116" t="s">
        <v>4000</v>
      </c>
    </row>
    <row r="81" spans="2:91" ht="15" customHeight="1" x14ac:dyDescent="0.3">
      <c r="B81" t="s">
        <v>242</v>
      </c>
      <c r="C81" t="s">
        <v>1105</v>
      </c>
      <c r="D81" t="s">
        <v>4231</v>
      </c>
      <c r="E81">
        <v>1131</v>
      </c>
      <c r="F81" t="s">
        <v>1106</v>
      </c>
      <c r="G81" s="112" t="s">
        <v>4231</v>
      </c>
      <c r="I81" s="116" t="s">
        <v>4000</v>
      </c>
      <c r="J81" s="116" t="s">
        <v>4000</v>
      </c>
      <c r="K81" s="116" t="s">
        <v>4000</v>
      </c>
      <c r="L81" s="116" t="s">
        <v>4000</v>
      </c>
      <c r="M81" s="116" t="s">
        <v>4000</v>
      </c>
      <c r="N81" s="116" t="s">
        <v>4000</v>
      </c>
      <c r="O81" s="116" t="s">
        <v>4795</v>
      </c>
      <c r="P81" s="116" t="s">
        <v>4000</v>
      </c>
      <c r="Q81" s="116" t="s">
        <v>4000</v>
      </c>
      <c r="R81" s="116" t="s">
        <v>4000</v>
      </c>
      <c r="S81" s="116" t="s">
        <v>4000</v>
      </c>
      <c r="T81" s="116" t="s">
        <v>4000</v>
      </c>
      <c r="U81" s="116" t="s">
        <v>4000</v>
      </c>
      <c r="V81" s="116" t="s">
        <v>4000</v>
      </c>
      <c r="W81" s="116" t="s">
        <v>4000</v>
      </c>
      <c r="X81" s="116" t="s">
        <v>4000</v>
      </c>
      <c r="Y81" s="116" t="s">
        <v>4000</v>
      </c>
      <c r="Z81" s="116" t="s">
        <v>4000</v>
      </c>
      <c r="AA81" s="116" t="s">
        <v>4000</v>
      </c>
      <c r="AB81" s="116" t="s">
        <v>4000</v>
      </c>
      <c r="AC81" s="116" t="s">
        <v>4000</v>
      </c>
      <c r="AD81" s="116" t="s">
        <v>4000</v>
      </c>
      <c r="AE81" s="116" t="s">
        <v>4000</v>
      </c>
      <c r="AF81" s="116" t="s">
        <v>4000</v>
      </c>
      <c r="AG81" s="116" t="s">
        <v>4000</v>
      </c>
      <c r="AH81" s="116" t="s">
        <v>4000</v>
      </c>
      <c r="AI81" s="116" t="s">
        <v>4000</v>
      </c>
      <c r="AJ81" s="116" t="s">
        <v>4000</v>
      </c>
      <c r="AK81" s="116" t="s">
        <v>4000</v>
      </c>
      <c r="AL81" s="116" t="s">
        <v>4000</v>
      </c>
      <c r="AM81" s="116" t="s">
        <v>4000</v>
      </c>
      <c r="AN81" s="116" t="s">
        <v>4000</v>
      </c>
      <c r="AO81" s="116" t="s">
        <v>4000</v>
      </c>
      <c r="AP81" s="116" t="s">
        <v>4000</v>
      </c>
      <c r="AQ81" s="116" t="s">
        <v>4000</v>
      </c>
      <c r="AR81" s="116" t="s">
        <v>4000</v>
      </c>
      <c r="AS81" s="116" t="s">
        <v>4000</v>
      </c>
      <c r="AT81" s="116" t="s">
        <v>4000</v>
      </c>
      <c r="AU81" s="116" t="s">
        <v>4000</v>
      </c>
      <c r="AV81" s="116" t="s">
        <v>4796</v>
      </c>
      <c r="AW81" s="116" t="s">
        <v>4000</v>
      </c>
      <c r="AX81" s="116" t="s">
        <v>4000</v>
      </c>
      <c r="AY81" s="116" t="s">
        <v>4000</v>
      </c>
      <c r="AZ81" s="116" t="s">
        <v>4000</v>
      </c>
      <c r="BA81" s="116" t="s">
        <v>4000</v>
      </c>
      <c r="BB81" s="116" t="s">
        <v>4000</v>
      </c>
      <c r="BC81" s="116" t="s">
        <v>4000</v>
      </c>
      <c r="BD81" s="116" t="s">
        <v>4000</v>
      </c>
      <c r="BE81" s="116" t="s">
        <v>4000</v>
      </c>
      <c r="BF81" s="116" t="s">
        <v>4000</v>
      </c>
      <c r="BG81" s="116" t="s">
        <v>4000</v>
      </c>
      <c r="BH81" s="116" t="s">
        <v>4000</v>
      </c>
      <c r="BI81" s="116" t="s">
        <v>4000</v>
      </c>
      <c r="BJ81" s="116" t="s">
        <v>4000</v>
      </c>
      <c r="BK81" s="116" t="s">
        <v>4000</v>
      </c>
      <c r="BL81" s="116" t="s">
        <v>4000</v>
      </c>
      <c r="BM81" s="116" t="s">
        <v>4000</v>
      </c>
      <c r="BN81" s="116" t="s">
        <v>4000</v>
      </c>
      <c r="BO81" s="116" t="s">
        <v>4000</v>
      </c>
      <c r="BP81" s="116" t="s">
        <v>4000</v>
      </c>
      <c r="BQ81" s="116" t="s">
        <v>4000</v>
      </c>
      <c r="BR81" s="116" t="s">
        <v>4000</v>
      </c>
      <c r="BS81" s="116" t="s">
        <v>4000</v>
      </c>
      <c r="BT81" s="116" t="s">
        <v>4000</v>
      </c>
      <c r="BU81" s="116" t="s">
        <v>4000</v>
      </c>
      <c r="BV81" s="116" t="s">
        <v>4000</v>
      </c>
      <c r="BW81" s="116" t="s">
        <v>4000</v>
      </c>
      <c r="BX81" s="116" t="s">
        <v>4000</v>
      </c>
      <c r="BY81" s="116" t="s">
        <v>4000</v>
      </c>
      <c r="BZ81" s="116" t="s">
        <v>4000</v>
      </c>
      <c r="CA81" s="116" t="s">
        <v>4000</v>
      </c>
      <c r="CB81" s="116" t="s">
        <v>4000</v>
      </c>
      <c r="CC81" s="116" t="s">
        <v>4000</v>
      </c>
      <c r="CD81" s="116" t="s">
        <v>4000</v>
      </c>
      <c r="CE81" s="116" t="s">
        <v>4000</v>
      </c>
      <c r="CF81" s="116" t="s">
        <v>4000</v>
      </c>
      <c r="CG81" s="116" t="s">
        <v>4000</v>
      </c>
      <c r="CH81" s="116" t="s">
        <v>4797</v>
      </c>
      <c r="CI81" s="116" t="s">
        <v>4000</v>
      </c>
      <c r="CJ81" s="116" t="s">
        <v>4000</v>
      </c>
      <c r="CK81" s="116" t="s">
        <v>4000</v>
      </c>
      <c r="CL81" s="116" t="e">
        <v>#N/A</v>
      </c>
      <c r="CM81" s="116" t="s">
        <v>4000</v>
      </c>
    </row>
    <row r="82" spans="2:91" ht="15" customHeight="1" x14ac:dyDescent="0.3">
      <c r="B82" t="s">
        <v>207</v>
      </c>
      <c r="C82" t="s">
        <v>723</v>
      </c>
      <c r="D82" t="s">
        <v>4194</v>
      </c>
      <c r="E82">
        <v>1133</v>
      </c>
      <c r="F82" t="s">
        <v>724</v>
      </c>
      <c r="G82" s="112" t="s">
        <v>4194</v>
      </c>
      <c r="I82" s="116" t="s">
        <v>4000</v>
      </c>
      <c r="J82" s="116" t="s">
        <v>4000</v>
      </c>
      <c r="K82" s="116" t="s">
        <v>4000</v>
      </c>
      <c r="L82" s="116" t="s">
        <v>4000</v>
      </c>
      <c r="M82" s="116" t="s">
        <v>4000</v>
      </c>
      <c r="N82" s="116" t="s">
        <v>4000</v>
      </c>
      <c r="O82" s="116" t="s">
        <v>4000</v>
      </c>
      <c r="P82" s="116" t="s">
        <v>4000</v>
      </c>
      <c r="Q82" s="116" t="s">
        <v>4000</v>
      </c>
      <c r="R82" s="116" t="s">
        <v>4000</v>
      </c>
      <c r="S82" s="116" t="s">
        <v>4000</v>
      </c>
      <c r="T82" s="116" t="s">
        <v>4000</v>
      </c>
      <c r="U82" s="116" t="s">
        <v>4000</v>
      </c>
      <c r="V82" s="116" t="s">
        <v>4000</v>
      </c>
      <c r="W82" s="116" t="s">
        <v>4000</v>
      </c>
      <c r="X82" s="116" t="s">
        <v>4000</v>
      </c>
      <c r="Y82" s="116" t="s">
        <v>4000</v>
      </c>
      <c r="Z82" s="116" t="s">
        <v>4000</v>
      </c>
      <c r="AA82" s="116" t="s">
        <v>4000</v>
      </c>
      <c r="AB82" s="116" t="s">
        <v>4000</v>
      </c>
      <c r="AC82" s="116" t="s">
        <v>4000</v>
      </c>
      <c r="AD82" s="116" t="s">
        <v>4000</v>
      </c>
      <c r="AE82" s="116" t="s">
        <v>4000</v>
      </c>
      <c r="AF82" s="116" t="s">
        <v>4000</v>
      </c>
      <c r="AG82" s="116" t="s">
        <v>4000</v>
      </c>
      <c r="AH82" s="116" t="s">
        <v>4000</v>
      </c>
      <c r="AI82" s="116" t="s">
        <v>4000</v>
      </c>
      <c r="AJ82" s="116" t="s">
        <v>4000</v>
      </c>
      <c r="AK82" s="116" t="s">
        <v>4000</v>
      </c>
      <c r="AL82" s="116" t="s">
        <v>4000</v>
      </c>
      <c r="AM82" s="116" t="s">
        <v>4000</v>
      </c>
      <c r="AN82" s="116" t="s">
        <v>4000</v>
      </c>
      <c r="AO82" s="116" t="s">
        <v>4000</v>
      </c>
      <c r="AP82" s="116" t="s">
        <v>4000</v>
      </c>
      <c r="AQ82" s="116" t="s">
        <v>4000</v>
      </c>
      <c r="AR82" s="116" t="s">
        <v>4000</v>
      </c>
      <c r="AS82" s="116" t="s">
        <v>4000</v>
      </c>
      <c r="AT82" s="116" t="s">
        <v>4000</v>
      </c>
      <c r="AU82" s="116" t="s">
        <v>4000</v>
      </c>
      <c r="AV82" s="116" t="s">
        <v>4798</v>
      </c>
      <c r="AW82" s="116" t="s">
        <v>4000</v>
      </c>
      <c r="AX82" s="116" t="s">
        <v>4000</v>
      </c>
      <c r="AY82" s="116" t="s">
        <v>4000</v>
      </c>
      <c r="AZ82" s="116" t="s">
        <v>4000</v>
      </c>
      <c r="BA82" s="116" t="s">
        <v>4000</v>
      </c>
      <c r="BB82" s="116" t="s">
        <v>4000</v>
      </c>
      <c r="BC82" s="116" t="s">
        <v>4000</v>
      </c>
      <c r="BD82" s="116" t="s">
        <v>4000</v>
      </c>
      <c r="BE82" s="116" t="s">
        <v>4000</v>
      </c>
      <c r="BF82" s="116" t="s">
        <v>4000</v>
      </c>
      <c r="BG82" s="116" t="s">
        <v>4000</v>
      </c>
      <c r="BH82" s="116" t="s">
        <v>4000</v>
      </c>
      <c r="BI82" s="116" t="s">
        <v>4000</v>
      </c>
      <c r="BJ82" s="116" t="s">
        <v>4000</v>
      </c>
      <c r="BK82" s="116" t="s">
        <v>4000</v>
      </c>
      <c r="BL82" s="116" t="s">
        <v>4000</v>
      </c>
      <c r="BM82" s="116" t="s">
        <v>4000</v>
      </c>
      <c r="BN82" s="116" t="s">
        <v>4000</v>
      </c>
      <c r="BO82" s="116" t="s">
        <v>4000</v>
      </c>
      <c r="BP82" s="116" t="s">
        <v>4000</v>
      </c>
      <c r="BQ82" s="116" t="s">
        <v>4000</v>
      </c>
      <c r="BR82" s="116" t="s">
        <v>4000</v>
      </c>
      <c r="BS82" s="116" t="s">
        <v>4000</v>
      </c>
      <c r="BT82" s="116" t="s">
        <v>4000</v>
      </c>
      <c r="BU82" s="116" t="s">
        <v>4000</v>
      </c>
      <c r="BV82" s="116" t="s">
        <v>4000</v>
      </c>
      <c r="BW82" s="116" t="s">
        <v>4000</v>
      </c>
      <c r="BX82" s="116" t="s">
        <v>4000</v>
      </c>
      <c r="BY82" s="116" t="s">
        <v>4000</v>
      </c>
      <c r="BZ82" s="116" t="s">
        <v>4000</v>
      </c>
      <c r="CA82" s="116" t="s">
        <v>4000</v>
      </c>
      <c r="CB82" s="116" t="s">
        <v>4000</v>
      </c>
      <c r="CC82" s="116" t="s">
        <v>4000</v>
      </c>
      <c r="CD82" s="116" t="s">
        <v>4000</v>
      </c>
      <c r="CE82" s="116" t="s">
        <v>4000</v>
      </c>
      <c r="CF82" s="116" t="s">
        <v>4000</v>
      </c>
      <c r="CG82" s="116" t="s">
        <v>4000</v>
      </c>
      <c r="CH82" s="116" t="s">
        <v>4799</v>
      </c>
      <c r="CI82" s="116" t="s">
        <v>4000</v>
      </c>
      <c r="CJ82" s="116" t="s">
        <v>4000</v>
      </c>
      <c r="CK82" s="116" t="s">
        <v>4000</v>
      </c>
      <c r="CL82" s="116" t="e">
        <v>#N/A</v>
      </c>
      <c r="CM82" s="116" t="s">
        <v>4000</v>
      </c>
    </row>
    <row r="83" spans="2:91" ht="15" customHeight="1" x14ac:dyDescent="0.3">
      <c r="B83" t="s">
        <v>243</v>
      </c>
      <c r="D83" t="s">
        <v>243</v>
      </c>
      <c r="E83">
        <v>1113</v>
      </c>
      <c r="F83" t="s">
        <v>1295</v>
      </c>
      <c r="G83" s="112" t="e">
        <v>#N/A</v>
      </c>
      <c r="I83" s="116" t="s">
        <v>4000</v>
      </c>
      <c r="J83" s="116" t="s">
        <v>4000</v>
      </c>
      <c r="K83" s="116" t="s">
        <v>4000</v>
      </c>
      <c r="L83" s="116" t="s">
        <v>4000</v>
      </c>
      <c r="M83" s="116" t="s">
        <v>4000</v>
      </c>
      <c r="N83" s="116" t="s">
        <v>4000</v>
      </c>
      <c r="O83" s="116" t="s">
        <v>4000</v>
      </c>
      <c r="P83" s="116" t="s">
        <v>4000</v>
      </c>
      <c r="Q83" s="116" t="s">
        <v>4000</v>
      </c>
      <c r="R83" s="116" t="s">
        <v>4000</v>
      </c>
      <c r="S83" s="116" t="s">
        <v>4000</v>
      </c>
      <c r="T83" s="116" t="s">
        <v>4000</v>
      </c>
      <c r="U83" s="116" t="s">
        <v>4000</v>
      </c>
      <c r="V83" s="116" t="s">
        <v>4000</v>
      </c>
      <c r="W83" s="116" t="s">
        <v>4000</v>
      </c>
      <c r="X83" s="116" t="s">
        <v>4000</v>
      </c>
      <c r="Y83" s="116" t="s">
        <v>4000</v>
      </c>
      <c r="Z83" s="116" t="s">
        <v>4000</v>
      </c>
      <c r="AA83" s="116" t="s">
        <v>4000</v>
      </c>
      <c r="AB83" s="116" t="s">
        <v>4000</v>
      </c>
      <c r="AC83" s="116" t="s">
        <v>4000</v>
      </c>
      <c r="AD83" s="116" t="s">
        <v>4000</v>
      </c>
      <c r="AE83" s="116" t="s">
        <v>4000</v>
      </c>
      <c r="AF83" s="116" t="s">
        <v>4000</v>
      </c>
      <c r="AG83" s="116" t="s">
        <v>4000</v>
      </c>
      <c r="AH83" s="116" t="s">
        <v>4000</v>
      </c>
      <c r="AI83" s="116" t="s">
        <v>4000</v>
      </c>
      <c r="AJ83" s="116" t="s">
        <v>4000</v>
      </c>
      <c r="AK83" s="116" t="s">
        <v>4000</v>
      </c>
      <c r="AL83" s="116" t="s">
        <v>4000</v>
      </c>
      <c r="AM83" s="116" t="s">
        <v>4000</v>
      </c>
      <c r="AN83" s="116" t="s">
        <v>4000</v>
      </c>
      <c r="AO83" s="116" t="s">
        <v>4000</v>
      </c>
      <c r="AP83" s="116" t="s">
        <v>4000</v>
      </c>
      <c r="AQ83" s="116" t="s">
        <v>4000</v>
      </c>
      <c r="AR83" s="116" t="s">
        <v>4000</v>
      </c>
      <c r="AS83" s="116" t="s">
        <v>4000</v>
      </c>
      <c r="AT83" s="116" t="s">
        <v>4000</v>
      </c>
      <c r="AU83" s="116" t="s">
        <v>4000</v>
      </c>
      <c r="AV83" s="116" t="s">
        <v>4800</v>
      </c>
      <c r="AW83" s="116" t="s">
        <v>4000</v>
      </c>
      <c r="AX83" s="116" t="s">
        <v>4000</v>
      </c>
      <c r="AY83" s="116" t="s">
        <v>4000</v>
      </c>
      <c r="AZ83" s="116" t="s">
        <v>4000</v>
      </c>
      <c r="BA83" s="116" t="s">
        <v>4000</v>
      </c>
      <c r="BB83" s="116" t="s">
        <v>4000</v>
      </c>
      <c r="BC83" s="116" t="s">
        <v>4000</v>
      </c>
      <c r="BD83" s="116" t="s">
        <v>4000</v>
      </c>
      <c r="BE83" s="116" t="s">
        <v>4000</v>
      </c>
      <c r="BF83" s="116" t="s">
        <v>4000</v>
      </c>
      <c r="BG83" s="116" t="s">
        <v>4000</v>
      </c>
      <c r="BH83" s="116" t="s">
        <v>4000</v>
      </c>
      <c r="BI83" s="116" t="s">
        <v>4000</v>
      </c>
      <c r="BJ83" s="116" t="s">
        <v>4000</v>
      </c>
      <c r="BK83" s="116" t="s">
        <v>4000</v>
      </c>
      <c r="BL83" s="116" t="s">
        <v>4000</v>
      </c>
      <c r="BM83" s="116" t="s">
        <v>4000</v>
      </c>
      <c r="BN83" s="116" t="s">
        <v>4000</v>
      </c>
      <c r="BO83" s="116" t="s">
        <v>4000</v>
      </c>
      <c r="BP83" s="116" t="s">
        <v>4000</v>
      </c>
      <c r="BQ83" s="116" t="s">
        <v>4000</v>
      </c>
      <c r="BR83" s="116" t="s">
        <v>4000</v>
      </c>
      <c r="BS83" s="116" t="s">
        <v>4000</v>
      </c>
      <c r="BT83" s="116" t="s">
        <v>4000</v>
      </c>
      <c r="BU83" s="116" t="s">
        <v>4000</v>
      </c>
      <c r="BV83" s="116" t="s">
        <v>4000</v>
      </c>
      <c r="BW83" s="116" t="s">
        <v>4000</v>
      </c>
      <c r="BX83" s="116" t="s">
        <v>4000</v>
      </c>
      <c r="BY83" s="116" t="s">
        <v>4000</v>
      </c>
      <c r="BZ83" s="116" t="s">
        <v>4000</v>
      </c>
      <c r="CA83" s="116" t="s">
        <v>4000</v>
      </c>
      <c r="CB83" s="116" t="s">
        <v>4000</v>
      </c>
      <c r="CC83" s="116" t="s">
        <v>4000</v>
      </c>
      <c r="CD83" s="116" t="s">
        <v>4000</v>
      </c>
      <c r="CE83" s="116" t="s">
        <v>4000</v>
      </c>
      <c r="CF83" s="116" t="s">
        <v>4000</v>
      </c>
      <c r="CG83" s="116" t="s">
        <v>4000</v>
      </c>
      <c r="CH83" s="116" t="s">
        <v>4801</v>
      </c>
      <c r="CI83" s="116" t="s">
        <v>4000</v>
      </c>
      <c r="CJ83" s="116" t="s">
        <v>4000</v>
      </c>
      <c r="CK83" s="116" t="s">
        <v>4000</v>
      </c>
      <c r="CL83" s="116" t="e">
        <v>#N/A</v>
      </c>
      <c r="CM83" s="116" t="s">
        <v>4000</v>
      </c>
    </row>
    <row r="84" spans="2:91" ht="15" customHeight="1" x14ac:dyDescent="0.3">
      <c r="B84" t="s">
        <v>245</v>
      </c>
      <c r="D84" t="s">
        <v>245</v>
      </c>
      <c r="E84">
        <v>1142</v>
      </c>
      <c r="F84" t="s">
        <v>1287</v>
      </c>
      <c r="G84" s="112" t="e">
        <v>#N/A</v>
      </c>
      <c r="I84" s="116" t="s">
        <v>4000</v>
      </c>
      <c r="J84" s="116" t="s">
        <v>4000</v>
      </c>
      <c r="K84" s="116" t="s">
        <v>4000</v>
      </c>
      <c r="L84" s="116" t="s">
        <v>4000</v>
      </c>
      <c r="M84" s="116" t="s">
        <v>4000</v>
      </c>
      <c r="N84" s="116" t="s">
        <v>4000</v>
      </c>
      <c r="O84" s="116" t="s">
        <v>4000</v>
      </c>
      <c r="P84" s="116" t="s">
        <v>4000</v>
      </c>
      <c r="Q84" s="116" t="s">
        <v>4000</v>
      </c>
      <c r="R84" s="116" t="s">
        <v>4000</v>
      </c>
      <c r="S84" s="116" t="s">
        <v>4000</v>
      </c>
      <c r="T84" s="116" t="s">
        <v>4000</v>
      </c>
      <c r="U84" s="116" t="s">
        <v>4000</v>
      </c>
      <c r="V84" s="116" t="s">
        <v>4000</v>
      </c>
      <c r="W84" s="116" t="s">
        <v>4000</v>
      </c>
      <c r="X84" s="116" t="s">
        <v>4000</v>
      </c>
      <c r="Y84" s="116" t="s">
        <v>4000</v>
      </c>
      <c r="Z84" s="116" t="s">
        <v>4000</v>
      </c>
      <c r="AA84" s="116" t="s">
        <v>4000</v>
      </c>
      <c r="AB84" s="116" t="s">
        <v>4000</v>
      </c>
      <c r="AC84" s="116" t="s">
        <v>4000</v>
      </c>
      <c r="AD84" s="116" t="s">
        <v>4000</v>
      </c>
      <c r="AE84" s="116" t="s">
        <v>4000</v>
      </c>
      <c r="AF84" s="116" t="s">
        <v>4000</v>
      </c>
      <c r="AG84" s="116" t="s">
        <v>4000</v>
      </c>
      <c r="AH84" s="116" t="s">
        <v>4000</v>
      </c>
      <c r="AI84" s="116" t="s">
        <v>4000</v>
      </c>
      <c r="AJ84" s="116" t="s">
        <v>4000</v>
      </c>
      <c r="AK84" s="116" t="s">
        <v>4000</v>
      </c>
      <c r="AL84" s="116" t="s">
        <v>4000</v>
      </c>
      <c r="AM84" s="116" t="s">
        <v>4000</v>
      </c>
      <c r="AN84" s="116" t="s">
        <v>4000</v>
      </c>
      <c r="AO84" s="116" t="s">
        <v>4000</v>
      </c>
      <c r="AP84" s="116" t="s">
        <v>4000</v>
      </c>
      <c r="AQ84" s="116" t="s">
        <v>4000</v>
      </c>
      <c r="AR84" s="116" t="s">
        <v>4000</v>
      </c>
      <c r="AS84" s="116" t="s">
        <v>4000</v>
      </c>
      <c r="AT84" s="116" t="s">
        <v>4000</v>
      </c>
      <c r="AU84" s="116" t="s">
        <v>4000</v>
      </c>
      <c r="AV84" s="116" t="s">
        <v>4802</v>
      </c>
      <c r="AW84" s="116" t="s">
        <v>4000</v>
      </c>
      <c r="AX84" s="116" t="s">
        <v>4000</v>
      </c>
      <c r="AY84" s="116" t="s">
        <v>4000</v>
      </c>
      <c r="AZ84" s="116" t="s">
        <v>4000</v>
      </c>
      <c r="BA84" s="116" t="s">
        <v>4000</v>
      </c>
      <c r="BB84" s="116" t="s">
        <v>4000</v>
      </c>
      <c r="BC84" s="116" t="s">
        <v>4000</v>
      </c>
      <c r="BD84" s="116" t="s">
        <v>4000</v>
      </c>
      <c r="BE84" s="116" t="s">
        <v>4000</v>
      </c>
      <c r="BF84" s="116" t="s">
        <v>4000</v>
      </c>
      <c r="BG84" s="116" t="s">
        <v>4000</v>
      </c>
      <c r="BH84" s="116" t="s">
        <v>4000</v>
      </c>
      <c r="BI84" s="116" t="s">
        <v>4000</v>
      </c>
      <c r="BJ84" s="116" t="s">
        <v>4000</v>
      </c>
      <c r="BK84" s="116" t="s">
        <v>4000</v>
      </c>
      <c r="BL84" s="116" t="s">
        <v>4000</v>
      </c>
      <c r="BM84" s="116" t="s">
        <v>4000</v>
      </c>
      <c r="BN84" s="116" t="s">
        <v>4000</v>
      </c>
      <c r="BO84" s="116" t="s">
        <v>4000</v>
      </c>
      <c r="BP84" s="116" t="s">
        <v>4000</v>
      </c>
      <c r="BQ84" s="116" t="s">
        <v>4000</v>
      </c>
      <c r="BR84" s="116" t="s">
        <v>4000</v>
      </c>
      <c r="BS84" s="116" t="s">
        <v>4000</v>
      </c>
      <c r="BT84" s="116" t="s">
        <v>4000</v>
      </c>
      <c r="BU84" s="116" t="s">
        <v>4000</v>
      </c>
      <c r="BV84" s="116" t="s">
        <v>4000</v>
      </c>
      <c r="BW84" s="116" t="s">
        <v>4000</v>
      </c>
      <c r="BX84" s="116" t="s">
        <v>4000</v>
      </c>
      <c r="BY84" s="116" t="s">
        <v>4000</v>
      </c>
      <c r="BZ84" s="116" t="s">
        <v>4000</v>
      </c>
      <c r="CA84" s="116" t="s">
        <v>4000</v>
      </c>
      <c r="CB84" s="116" t="s">
        <v>4000</v>
      </c>
      <c r="CC84" s="116" t="s">
        <v>4000</v>
      </c>
      <c r="CD84" s="116" t="s">
        <v>4000</v>
      </c>
      <c r="CE84" s="116" t="s">
        <v>4000</v>
      </c>
      <c r="CF84" s="116" t="s">
        <v>4000</v>
      </c>
      <c r="CG84" s="116" t="s">
        <v>4000</v>
      </c>
      <c r="CH84" s="116" t="s">
        <v>4803</v>
      </c>
      <c r="CI84" s="116" t="s">
        <v>4000</v>
      </c>
      <c r="CJ84" s="116" t="s">
        <v>4000</v>
      </c>
      <c r="CK84" s="116" t="s">
        <v>4000</v>
      </c>
      <c r="CL84" s="116" t="e">
        <v>#N/A</v>
      </c>
      <c r="CM84" s="116" t="s">
        <v>4000</v>
      </c>
    </row>
    <row r="85" spans="2:91" ht="15" customHeight="1" x14ac:dyDescent="0.3">
      <c r="B85" t="s">
        <v>246</v>
      </c>
      <c r="D85" t="s">
        <v>246</v>
      </c>
      <c r="E85">
        <v>1084</v>
      </c>
      <c r="F85" t="s">
        <v>1290</v>
      </c>
      <c r="G85" s="112" t="e">
        <v>#N/A</v>
      </c>
      <c r="I85" s="116" t="s">
        <v>4000</v>
      </c>
      <c r="J85" s="116" t="s">
        <v>4000</v>
      </c>
      <c r="K85" s="116" t="s">
        <v>4000</v>
      </c>
      <c r="L85" s="116" t="s">
        <v>4000</v>
      </c>
      <c r="M85" s="116" t="s">
        <v>4000</v>
      </c>
      <c r="N85" s="116" t="s">
        <v>4000</v>
      </c>
      <c r="O85" s="116" t="s">
        <v>4000</v>
      </c>
      <c r="P85" s="116" t="s">
        <v>4000</v>
      </c>
      <c r="Q85" s="116" t="s">
        <v>4000</v>
      </c>
      <c r="R85" s="116" t="s">
        <v>4000</v>
      </c>
      <c r="S85" s="116" t="s">
        <v>4000</v>
      </c>
      <c r="T85" s="116" t="s">
        <v>4000</v>
      </c>
      <c r="U85" s="116" t="s">
        <v>4000</v>
      </c>
      <c r="V85" s="116" t="s">
        <v>4000</v>
      </c>
      <c r="W85" s="116" t="s">
        <v>4000</v>
      </c>
      <c r="X85" s="116" t="s">
        <v>4000</v>
      </c>
      <c r="Y85" s="116" t="s">
        <v>4000</v>
      </c>
      <c r="Z85" s="116" t="s">
        <v>4000</v>
      </c>
      <c r="AA85" s="116" t="s">
        <v>4000</v>
      </c>
      <c r="AB85" s="116" t="s">
        <v>4000</v>
      </c>
      <c r="AC85" s="116" t="s">
        <v>4000</v>
      </c>
      <c r="AD85" s="116" t="s">
        <v>4000</v>
      </c>
      <c r="AE85" s="116" t="s">
        <v>4000</v>
      </c>
      <c r="AF85" s="116" t="s">
        <v>4000</v>
      </c>
      <c r="AG85" s="116" t="s">
        <v>4000</v>
      </c>
      <c r="AH85" s="116" t="s">
        <v>4000</v>
      </c>
      <c r="AI85" s="116" t="s">
        <v>4000</v>
      </c>
      <c r="AJ85" s="116" t="s">
        <v>4000</v>
      </c>
      <c r="AK85" s="116" t="s">
        <v>4000</v>
      </c>
      <c r="AL85" s="116" t="s">
        <v>4000</v>
      </c>
      <c r="AM85" s="116" t="s">
        <v>4000</v>
      </c>
      <c r="AN85" s="116" t="s">
        <v>4000</v>
      </c>
      <c r="AO85" s="116" t="s">
        <v>4000</v>
      </c>
      <c r="AP85" s="116" t="s">
        <v>4000</v>
      </c>
      <c r="AQ85" s="116" t="s">
        <v>4000</v>
      </c>
      <c r="AR85" s="116" t="s">
        <v>4000</v>
      </c>
      <c r="AS85" s="116" t="s">
        <v>4000</v>
      </c>
      <c r="AT85" s="116" t="s">
        <v>4000</v>
      </c>
      <c r="AU85" s="116" t="s">
        <v>4000</v>
      </c>
      <c r="AV85" s="116" t="s">
        <v>4804</v>
      </c>
      <c r="AW85" s="116" t="s">
        <v>4000</v>
      </c>
      <c r="AX85" s="116" t="s">
        <v>4000</v>
      </c>
      <c r="AY85" s="116" t="s">
        <v>4000</v>
      </c>
      <c r="AZ85" s="116" t="s">
        <v>4000</v>
      </c>
      <c r="BA85" s="116" t="s">
        <v>4000</v>
      </c>
      <c r="BB85" s="116" t="s">
        <v>4000</v>
      </c>
      <c r="BC85" s="116" t="s">
        <v>4000</v>
      </c>
      <c r="BD85" s="116" t="s">
        <v>4000</v>
      </c>
      <c r="BE85" s="116" t="s">
        <v>4000</v>
      </c>
      <c r="BF85" s="116" t="s">
        <v>4000</v>
      </c>
      <c r="BG85" s="116" t="s">
        <v>4000</v>
      </c>
      <c r="BH85" s="116" t="s">
        <v>4000</v>
      </c>
      <c r="BI85" s="116" t="s">
        <v>4000</v>
      </c>
      <c r="BJ85" s="116" t="s">
        <v>4000</v>
      </c>
      <c r="BK85" s="116" t="s">
        <v>4000</v>
      </c>
      <c r="BL85" s="116" t="s">
        <v>4000</v>
      </c>
      <c r="BM85" s="116" t="s">
        <v>4000</v>
      </c>
      <c r="BN85" s="116" t="s">
        <v>4000</v>
      </c>
      <c r="BO85" s="116" t="s">
        <v>4000</v>
      </c>
      <c r="BP85" s="116" t="s">
        <v>4000</v>
      </c>
      <c r="BQ85" s="116" t="s">
        <v>4000</v>
      </c>
      <c r="BR85" s="116" t="s">
        <v>4000</v>
      </c>
      <c r="BS85" s="116" t="s">
        <v>4000</v>
      </c>
      <c r="BT85" s="116" t="s">
        <v>4000</v>
      </c>
      <c r="BU85" s="116" t="s">
        <v>4000</v>
      </c>
      <c r="BV85" s="116" t="s">
        <v>4000</v>
      </c>
      <c r="BW85" s="116" t="s">
        <v>4000</v>
      </c>
      <c r="BX85" s="116" t="s">
        <v>4000</v>
      </c>
      <c r="BY85" s="116" t="s">
        <v>4000</v>
      </c>
      <c r="BZ85" s="116" t="s">
        <v>4000</v>
      </c>
      <c r="CA85" s="116" t="s">
        <v>4000</v>
      </c>
      <c r="CB85" s="116" t="s">
        <v>4000</v>
      </c>
      <c r="CC85" s="116" t="s">
        <v>4000</v>
      </c>
      <c r="CD85" s="116" t="s">
        <v>4000</v>
      </c>
      <c r="CE85" s="116" t="s">
        <v>4000</v>
      </c>
      <c r="CF85" s="116" t="s">
        <v>4000</v>
      </c>
      <c r="CG85" s="116" t="s">
        <v>4000</v>
      </c>
      <c r="CH85" s="116" t="s">
        <v>4805</v>
      </c>
      <c r="CI85" s="116" t="s">
        <v>4000</v>
      </c>
      <c r="CJ85" s="116" t="s">
        <v>4000</v>
      </c>
      <c r="CK85" s="116" t="s">
        <v>4000</v>
      </c>
      <c r="CL85" s="116" t="e">
        <v>#N/A</v>
      </c>
      <c r="CM85" s="116" t="s">
        <v>4000</v>
      </c>
    </row>
    <row r="86" spans="2:91" ht="15" customHeight="1" x14ac:dyDescent="0.3">
      <c r="B86" t="s">
        <v>247</v>
      </c>
      <c r="C86" t="s">
        <v>815</v>
      </c>
      <c r="D86" t="s">
        <v>4233</v>
      </c>
      <c r="E86">
        <v>1138</v>
      </c>
      <c r="F86" t="s">
        <v>816</v>
      </c>
      <c r="G86" s="112" t="s">
        <v>4233</v>
      </c>
      <c r="I86" s="116" t="s">
        <v>4000</v>
      </c>
      <c r="J86" s="116" t="s">
        <v>4000</v>
      </c>
      <c r="K86" s="116" t="s">
        <v>4000</v>
      </c>
      <c r="L86" s="116" t="s">
        <v>4000</v>
      </c>
      <c r="M86" s="116" t="s">
        <v>4000</v>
      </c>
      <c r="N86" s="116" t="s">
        <v>4000</v>
      </c>
      <c r="O86" s="116" t="s">
        <v>4000</v>
      </c>
      <c r="P86" s="116" t="s">
        <v>4000</v>
      </c>
      <c r="Q86" s="116" t="s">
        <v>4000</v>
      </c>
      <c r="R86" s="116" t="s">
        <v>4000</v>
      </c>
      <c r="S86" s="116" t="s">
        <v>4000</v>
      </c>
      <c r="T86" s="116" t="s">
        <v>4000</v>
      </c>
      <c r="U86" s="116" t="s">
        <v>4000</v>
      </c>
      <c r="V86" s="116" t="s">
        <v>4000</v>
      </c>
      <c r="W86" s="116" t="s">
        <v>4000</v>
      </c>
      <c r="X86" s="116" t="s">
        <v>4000</v>
      </c>
      <c r="Y86" s="116" t="s">
        <v>4000</v>
      </c>
      <c r="Z86" s="116" t="s">
        <v>4000</v>
      </c>
      <c r="AA86" s="116" t="s">
        <v>4000</v>
      </c>
      <c r="AB86" s="116" t="s">
        <v>4000</v>
      </c>
      <c r="AC86" s="116" t="s">
        <v>4000</v>
      </c>
      <c r="AD86" s="116" t="s">
        <v>4000</v>
      </c>
      <c r="AE86" s="116" t="s">
        <v>4000</v>
      </c>
      <c r="AF86" s="116" t="s">
        <v>4000</v>
      </c>
      <c r="AG86" s="116" t="s">
        <v>4000</v>
      </c>
      <c r="AH86" s="116" t="s">
        <v>4000</v>
      </c>
      <c r="AI86" s="116" t="s">
        <v>4000</v>
      </c>
      <c r="AJ86" s="116" t="s">
        <v>4000</v>
      </c>
      <c r="AK86" s="116" t="s">
        <v>4000</v>
      </c>
      <c r="AL86" s="116" t="s">
        <v>4000</v>
      </c>
      <c r="AM86" s="116" t="s">
        <v>4000</v>
      </c>
      <c r="AN86" s="116" t="s">
        <v>4000</v>
      </c>
      <c r="AO86" s="116" t="s">
        <v>4000</v>
      </c>
      <c r="AP86" s="116" t="s">
        <v>4000</v>
      </c>
      <c r="AQ86" s="116" t="s">
        <v>4000</v>
      </c>
      <c r="AR86" s="116" t="s">
        <v>4000</v>
      </c>
      <c r="AS86" s="116" t="s">
        <v>4000</v>
      </c>
      <c r="AT86" s="116" t="s">
        <v>4000</v>
      </c>
      <c r="AU86" s="116" t="s">
        <v>4000</v>
      </c>
      <c r="AV86" s="116" t="s">
        <v>4000</v>
      </c>
      <c r="AW86" s="116" t="s">
        <v>4000</v>
      </c>
      <c r="AX86" s="116" t="s">
        <v>4000</v>
      </c>
      <c r="AY86" s="116" t="s">
        <v>4000</v>
      </c>
      <c r="AZ86" s="116" t="s">
        <v>4000</v>
      </c>
      <c r="BA86" s="116" t="s">
        <v>4000</v>
      </c>
      <c r="BB86" s="116" t="s">
        <v>4000</v>
      </c>
      <c r="BC86" s="116" t="s">
        <v>4000</v>
      </c>
      <c r="BD86" s="116" t="s">
        <v>4000</v>
      </c>
      <c r="BE86" s="116" t="s">
        <v>4000</v>
      </c>
      <c r="BF86" s="116" t="s">
        <v>4000</v>
      </c>
      <c r="BG86" s="116" t="s">
        <v>4000</v>
      </c>
      <c r="BH86" s="116" t="s">
        <v>4000</v>
      </c>
      <c r="BI86" s="116" t="s">
        <v>4000</v>
      </c>
      <c r="BJ86" s="116" t="s">
        <v>4000</v>
      </c>
      <c r="BK86" s="116" t="s">
        <v>4000</v>
      </c>
      <c r="BL86" s="116" t="s">
        <v>4000</v>
      </c>
      <c r="BM86" s="116" t="s">
        <v>4000</v>
      </c>
      <c r="BN86" s="116" t="s">
        <v>4000</v>
      </c>
      <c r="BO86" s="116" t="s">
        <v>4000</v>
      </c>
      <c r="BP86" s="116" t="s">
        <v>4000</v>
      </c>
      <c r="BQ86" s="116" t="s">
        <v>4000</v>
      </c>
      <c r="BR86" s="116" t="s">
        <v>4000</v>
      </c>
      <c r="BS86" s="116" t="s">
        <v>4000</v>
      </c>
      <c r="BT86" s="116" t="s">
        <v>4000</v>
      </c>
      <c r="BU86" s="116" t="s">
        <v>4000</v>
      </c>
      <c r="BV86" s="116" t="s">
        <v>4000</v>
      </c>
      <c r="BW86" s="116" t="s">
        <v>4000</v>
      </c>
      <c r="BX86" s="116" t="s">
        <v>4000</v>
      </c>
      <c r="BY86" s="116" t="s">
        <v>4000</v>
      </c>
      <c r="BZ86" s="116" t="s">
        <v>4000</v>
      </c>
      <c r="CA86" s="116" t="s">
        <v>4000</v>
      </c>
      <c r="CB86" s="116" t="s">
        <v>4000</v>
      </c>
      <c r="CC86" s="116" t="s">
        <v>4000</v>
      </c>
      <c r="CD86" s="116" t="s">
        <v>4000</v>
      </c>
      <c r="CE86" s="116" t="s">
        <v>4000</v>
      </c>
      <c r="CF86" s="116" t="s">
        <v>4000</v>
      </c>
      <c r="CG86" s="116" t="s">
        <v>4000</v>
      </c>
      <c r="CH86" s="116" t="s">
        <v>4000</v>
      </c>
      <c r="CI86" s="116" t="s">
        <v>4000</v>
      </c>
      <c r="CJ86" s="116" t="s">
        <v>4000</v>
      </c>
      <c r="CK86" s="116" t="s">
        <v>4000</v>
      </c>
      <c r="CL86" s="116" t="e">
        <v>#N/A</v>
      </c>
      <c r="CM86" s="116" t="s">
        <v>4000</v>
      </c>
    </row>
    <row r="87" spans="2:91" ht="15" customHeight="1" x14ac:dyDescent="0.3">
      <c r="B87" t="s">
        <v>248</v>
      </c>
      <c r="C87" t="s">
        <v>1214</v>
      </c>
      <c r="D87" t="s">
        <v>4234</v>
      </c>
      <c r="E87" s="18">
        <v>1132</v>
      </c>
      <c r="F87" t="s">
        <v>1215</v>
      </c>
      <c r="G87" s="112" t="s">
        <v>4234</v>
      </c>
      <c r="I87" s="116" t="s">
        <v>4000</v>
      </c>
      <c r="J87" s="116" t="s">
        <v>4000</v>
      </c>
      <c r="K87" s="116" t="s">
        <v>4000</v>
      </c>
      <c r="L87" s="116" t="s">
        <v>4000</v>
      </c>
      <c r="M87" s="116" t="s">
        <v>4000</v>
      </c>
      <c r="N87" s="116" t="s">
        <v>4000</v>
      </c>
      <c r="O87" s="116" t="s">
        <v>4000</v>
      </c>
      <c r="P87" s="116" t="s">
        <v>4000</v>
      </c>
      <c r="Q87" s="116" t="s">
        <v>4000</v>
      </c>
      <c r="R87" s="116" t="s">
        <v>4000</v>
      </c>
      <c r="S87" s="116" t="s">
        <v>4000</v>
      </c>
      <c r="T87" s="116" t="s">
        <v>4000</v>
      </c>
      <c r="U87" s="116" t="s">
        <v>4000</v>
      </c>
      <c r="V87" s="116" t="s">
        <v>4000</v>
      </c>
      <c r="W87" s="116" t="s">
        <v>4000</v>
      </c>
      <c r="X87" s="116" t="s">
        <v>4000</v>
      </c>
      <c r="Y87" s="116" t="s">
        <v>4000</v>
      </c>
      <c r="Z87" s="116" t="s">
        <v>4000</v>
      </c>
      <c r="AA87" s="116" t="s">
        <v>4000</v>
      </c>
      <c r="AB87" s="116" t="s">
        <v>4000</v>
      </c>
      <c r="AC87" s="116" t="s">
        <v>4000</v>
      </c>
      <c r="AD87" s="116" t="s">
        <v>4000</v>
      </c>
      <c r="AE87" s="116" t="s">
        <v>4000</v>
      </c>
      <c r="AF87" s="116" t="s">
        <v>4000</v>
      </c>
      <c r="AG87" s="116" t="s">
        <v>4000</v>
      </c>
      <c r="AH87" s="116" t="s">
        <v>4000</v>
      </c>
      <c r="AI87" s="116" t="s">
        <v>4000</v>
      </c>
      <c r="AJ87" s="116" t="s">
        <v>4000</v>
      </c>
      <c r="AK87" s="116" t="s">
        <v>4000</v>
      </c>
      <c r="AL87" s="116" t="s">
        <v>4000</v>
      </c>
      <c r="AM87" s="116" t="s">
        <v>4000</v>
      </c>
      <c r="AN87" s="116" t="s">
        <v>4000</v>
      </c>
      <c r="AO87" s="116" t="s">
        <v>4000</v>
      </c>
      <c r="AP87" s="116" t="s">
        <v>4000</v>
      </c>
      <c r="AQ87" s="116" t="s">
        <v>4000</v>
      </c>
      <c r="AR87" s="116" t="s">
        <v>4000</v>
      </c>
      <c r="AS87" s="116" t="s">
        <v>4000</v>
      </c>
      <c r="AT87" s="116" t="s">
        <v>4000</v>
      </c>
      <c r="AU87" s="116" t="s">
        <v>4000</v>
      </c>
      <c r="AV87" s="116" t="s">
        <v>4000</v>
      </c>
      <c r="AW87" s="116" t="s">
        <v>4000</v>
      </c>
      <c r="AX87" s="116" t="s">
        <v>4000</v>
      </c>
      <c r="AY87" s="116" t="s">
        <v>4000</v>
      </c>
      <c r="AZ87" s="116" t="s">
        <v>4000</v>
      </c>
      <c r="BA87" s="116" t="s">
        <v>4000</v>
      </c>
      <c r="BB87" s="116" t="s">
        <v>4000</v>
      </c>
      <c r="BC87" s="116" t="s">
        <v>4000</v>
      </c>
      <c r="BD87" s="116" t="s">
        <v>4000</v>
      </c>
      <c r="BE87" s="116" t="s">
        <v>4000</v>
      </c>
      <c r="BF87" s="116" t="s">
        <v>4000</v>
      </c>
      <c r="BG87" s="116" t="s">
        <v>4000</v>
      </c>
      <c r="BH87" s="116" t="s">
        <v>4000</v>
      </c>
      <c r="BI87" s="116" t="s">
        <v>4000</v>
      </c>
      <c r="BJ87" s="116" t="s">
        <v>4000</v>
      </c>
      <c r="BK87" s="116" t="s">
        <v>4000</v>
      </c>
      <c r="BL87" s="116" t="s">
        <v>4000</v>
      </c>
      <c r="BM87" s="116" t="s">
        <v>4000</v>
      </c>
      <c r="BN87" s="116" t="s">
        <v>4000</v>
      </c>
      <c r="BO87" s="116" t="s">
        <v>4000</v>
      </c>
      <c r="BP87" s="116" t="s">
        <v>4000</v>
      </c>
      <c r="BQ87" s="116" t="s">
        <v>4000</v>
      </c>
      <c r="BR87" s="116" t="s">
        <v>4000</v>
      </c>
      <c r="BS87" s="116" t="s">
        <v>4000</v>
      </c>
      <c r="BT87" s="116" t="s">
        <v>4000</v>
      </c>
      <c r="BU87" s="116" t="s">
        <v>4000</v>
      </c>
      <c r="BV87" s="116" t="s">
        <v>4000</v>
      </c>
      <c r="BW87" s="116" t="s">
        <v>4000</v>
      </c>
      <c r="BX87" s="116" t="s">
        <v>4000</v>
      </c>
      <c r="BY87" s="116" t="s">
        <v>4000</v>
      </c>
      <c r="BZ87" s="116" t="s">
        <v>4000</v>
      </c>
      <c r="CA87" s="116" t="s">
        <v>4000</v>
      </c>
      <c r="CB87" s="116" t="s">
        <v>4000</v>
      </c>
      <c r="CC87" s="116" t="s">
        <v>4000</v>
      </c>
      <c r="CD87" s="116" t="s">
        <v>4000</v>
      </c>
      <c r="CE87" s="116" t="s">
        <v>4000</v>
      </c>
      <c r="CF87" s="116" t="s">
        <v>4000</v>
      </c>
      <c r="CG87" s="116" t="s">
        <v>4000</v>
      </c>
      <c r="CH87" s="116" t="s">
        <v>4000</v>
      </c>
      <c r="CI87" s="116" t="s">
        <v>4000</v>
      </c>
      <c r="CJ87" s="116" t="s">
        <v>4000</v>
      </c>
      <c r="CK87" s="116" t="s">
        <v>4000</v>
      </c>
      <c r="CL87" s="116" t="s">
        <v>4000</v>
      </c>
      <c r="CM87" s="116" t="s">
        <v>4000</v>
      </c>
    </row>
    <row r="88" spans="2:91" ht="15" customHeight="1" x14ac:dyDescent="0.3"/>
    <row r="89" spans="2:91" ht="15" customHeight="1" x14ac:dyDescent="0.3"/>
    <row r="90" spans="2:91" ht="15" customHeight="1" x14ac:dyDescent="0.3"/>
    <row r="91" spans="2:91" ht="15" customHeight="1" x14ac:dyDescent="0.3"/>
    <row r="92" spans="2:91" ht="15" customHeight="1" x14ac:dyDescent="0.3"/>
    <row r="93" spans="2:91" ht="15" customHeight="1" x14ac:dyDescent="0.3"/>
    <row r="94" spans="2:91" ht="15" customHeight="1" x14ac:dyDescent="0.3"/>
    <row r="95" spans="2:91" ht="15" customHeight="1" x14ac:dyDescent="0.3"/>
    <row r="96" spans="2:91" ht="15" customHeight="1" x14ac:dyDescent="0.3"/>
    <row r="97" spans="3:15" ht="15" customHeight="1" x14ac:dyDescent="0.3"/>
    <row r="98" spans="3:15" ht="15" customHeight="1" x14ac:dyDescent="0.3"/>
    <row r="99" spans="3:15" ht="15" customHeight="1" x14ac:dyDescent="0.3"/>
    <row r="100" spans="3:15" ht="15" customHeight="1" x14ac:dyDescent="0.3"/>
    <row r="101" spans="3:15" ht="15" customHeight="1" x14ac:dyDescent="0.3">
      <c r="C101" t="s">
        <v>2708</v>
      </c>
      <c r="D101" t="s">
        <v>4806</v>
      </c>
      <c r="I101" t="s">
        <v>4807</v>
      </c>
      <c r="J101" t="s">
        <v>4808</v>
      </c>
      <c r="K101" t="s">
        <v>4809</v>
      </c>
      <c r="L101" t="s">
        <v>4810</v>
      </c>
      <c r="M101" t="s">
        <v>4811</v>
      </c>
      <c r="N101" t="s">
        <v>4812</v>
      </c>
      <c r="O101" t="s">
        <v>4813</v>
      </c>
    </row>
    <row r="102" spans="3:15" ht="15" hidden="1" customHeight="1" x14ac:dyDescent="0.3">
      <c r="C102">
        <v>1085</v>
      </c>
      <c r="D102" t="s">
        <v>179</v>
      </c>
      <c r="I102" t="s">
        <v>3407</v>
      </c>
      <c r="J102" t="s">
        <v>1891</v>
      </c>
      <c r="K102" t="s">
        <v>3260</v>
      </c>
      <c r="L102" t="s">
        <v>728</v>
      </c>
      <c r="M102" t="s">
        <v>186</v>
      </c>
      <c r="N102">
        <v>2487</v>
      </c>
      <c r="O102" t="e">
        <f>VLOOKUP(Table21[[#This Row],[compID]],[1]!Table121[[COMP_ID]:[IATI_IDENTIFIER]],20,FALSE)</f>
        <v>#REF!</v>
      </c>
    </row>
    <row r="103" spans="3:15" ht="15" hidden="1" customHeight="1" x14ac:dyDescent="0.3">
      <c r="C103">
        <v>1081</v>
      </c>
      <c r="D103" t="s">
        <v>1297</v>
      </c>
      <c r="I103" t="s">
        <v>3408</v>
      </c>
      <c r="J103" t="s">
        <v>1891</v>
      </c>
      <c r="K103" t="s">
        <v>3260</v>
      </c>
      <c r="L103" t="s">
        <v>728</v>
      </c>
      <c r="M103" t="s">
        <v>186</v>
      </c>
      <c r="N103">
        <v>2488</v>
      </c>
      <c r="O103" t="e">
        <f>VLOOKUP(Table21[[#This Row],[compID]],[1]!Table121[[COMP_ID]:[IATI_IDENTIFIER]],20,FALSE)</f>
        <v>#REF!</v>
      </c>
    </row>
    <row r="104" spans="3:15" ht="15" hidden="1" customHeight="1" x14ac:dyDescent="0.3">
      <c r="C104">
        <v>1112</v>
      </c>
      <c r="D104" t="s">
        <v>1296</v>
      </c>
      <c r="I104" t="s">
        <v>3409</v>
      </c>
      <c r="J104" t="s">
        <v>1891</v>
      </c>
      <c r="K104" t="s">
        <v>3260</v>
      </c>
      <c r="L104" t="s">
        <v>1168</v>
      </c>
      <c r="M104" t="s">
        <v>197</v>
      </c>
      <c r="N104">
        <v>2544</v>
      </c>
      <c r="O104" t="e">
        <f>VLOOKUP(Table21[[#This Row],[compID]],[1]!Table121[[COMP_ID]:[IATI_IDENTIFIER]],20,FALSE)</f>
        <v>#REF!</v>
      </c>
    </row>
    <row r="105" spans="3:15" ht="15" hidden="1" customHeight="1" x14ac:dyDescent="0.3">
      <c r="C105">
        <v>1082</v>
      </c>
      <c r="D105" t="s">
        <v>1292</v>
      </c>
      <c r="I105" t="s">
        <v>3410</v>
      </c>
      <c r="J105" t="s">
        <v>53</v>
      </c>
      <c r="K105" t="s">
        <v>2244</v>
      </c>
      <c r="L105" t="s">
        <v>1168</v>
      </c>
      <c r="M105" t="s">
        <v>197</v>
      </c>
      <c r="N105">
        <v>2546</v>
      </c>
      <c r="O105" t="e">
        <f>VLOOKUP(Table21[[#This Row],[compID]],[1]!Table121[[COMP_ID]:[IATI_IDENTIFIER]],20,FALSE)</f>
        <v>#REF!</v>
      </c>
    </row>
    <row r="106" spans="3:15" ht="15" hidden="1" customHeight="1" x14ac:dyDescent="0.3">
      <c r="C106">
        <v>1107</v>
      </c>
      <c r="D106" t="s">
        <v>1381</v>
      </c>
      <c r="I106" t="s">
        <v>3411</v>
      </c>
      <c r="J106" t="s">
        <v>1891</v>
      </c>
      <c r="K106" t="s">
        <v>3260</v>
      </c>
      <c r="L106" t="s">
        <v>1199</v>
      </c>
      <c r="M106" t="s">
        <v>198</v>
      </c>
      <c r="N106">
        <v>2542</v>
      </c>
      <c r="O106" t="e">
        <f>VLOOKUP(Table21[[#This Row],[compID]],[1]!Table121[[COMP_ID]:[IATI_IDENTIFIER]],20,FALSE)</f>
        <v>#REF!</v>
      </c>
    </row>
    <row r="107" spans="3:15" ht="15" hidden="1" customHeight="1" x14ac:dyDescent="0.3">
      <c r="C107">
        <v>1111</v>
      </c>
      <c r="D107" t="s">
        <v>1301</v>
      </c>
      <c r="I107" t="s">
        <v>3412</v>
      </c>
      <c r="J107" t="s">
        <v>1891</v>
      </c>
      <c r="K107" t="s">
        <v>3260</v>
      </c>
      <c r="L107" t="s">
        <v>1144</v>
      </c>
      <c r="M107" t="s">
        <v>202</v>
      </c>
      <c r="N107">
        <v>2568</v>
      </c>
      <c r="O107" t="e">
        <f>VLOOKUP(Table21[[#This Row],[compID]],[1]!Table121[[COMP_ID]:[IATI_IDENTIFIER]],20,FALSE)</f>
        <v>#REF!</v>
      </c>
    </row>
    <row r="108" spans="3:15" ht="15" hidden="1" customHeight="1" x14ac:dyDescent="0.3">
      <c r="C108">
        <v>1097</v>
      </c>
      <c r="D108" t="s">
        <v>835</v>
      </c>
      <c r="I108" t="s">
        <v>3413</v>
      </c>
      <c r="J108" t="s">
        <v>1891</v>
      </c>
      <c r="K108" t="s">
        <v>3260</v>
      </c>
      <c r="L108" t="s">
        <v>1144</v>
      </c>
      <c r="M108" t="s">
        <v>202</v>
      </c>
      <c r="N108">
        <v>2567</v>
      </c>
      <c r="O108" t="e">
        <f>VLOOKUP(Table21[[#This Row],[compID]],[1]!Table121[[COMP_ID]:[IATI_IDENTIFIER]],20,FALSE)</f>
        <v>#REF!</v>
      </c>
    </row>
    <row r="109" spans="3:15" ht="15" hidden="1" customHeight="1" x14ac:dyDescent="0.3">
      <c r="C109">
        <v>1134</v>
      </c>
      <c r="D109" t="s">
        <v>820</v>
      </c>
      <c r="I109" t="s">
        <v>3414</v>
      </c>
      <c r="J109" t="s">
        <v>1891</v>
      </c>
      <c r="K109" t="s">
        <v>3260</v>
      </c>
      <c r="L109" t="s">
        <v>1217</v>
      </c>
      <c r="M109" t="s">
        <v>223</v>
      </c>
      <c r="N109">
        <v>2731</v>
      </c>
      <c r="O109" t="e">
        <f>VLOOKUP(Table21[[#This Row],[compID]],[1]!Table121[[COMP_ID]:[IATI_IDENTIFIER]],20,FALSE)</f>
        <v>#REF!</v>
      </c>
    </row>
    <row r="110" spans="3:15" ht="15" hidden="1" customHeight="1" x14ac:dyDescent="0.3">
      <c r="C110">
        <v>1090</v>
      </c>
      <c r="D110" t="s">
        <v>1242</v>
      </c>
      <c r="I110" t="s">
        <v>3415</v>
      </c>
      <c r="J110" t="s">
        <v>1891</v>
      </c>
      <c r="K110" t="s">
        <v>3260</v>
      </c>
      <c r="L110" t="s">
        <v>1884</v>
      </c>
      <c r="M110" t="s">
        <v>230</v>
      </c>
      <c r="N110">
        <v>2800</v>
      </c>
      <c r="O110" t="e">
        <f>VLOOKUP(Table21[[#This Row],[compID]],[1]!Table121[[COMP_ID]:[IATI_IDENTIFIER]],20,FALSE)</f>
        <v>#REF!</v>
      </c>
    </row>
    <row r="111" spans="3:15" ht="15" hidden="1" customHeight="1" x14ac:dyDescent="0.3">
      <c r="C111">
        <v>1071</v>
      </c>
      <c r="D111" t="s">
        <v>1210</v>
      </c>
      <c r="I111" t="s">
        <v>3416</v>
      </c>
      <c r="J111" t="s">
        <v>1891</v>
      </c>
      <c r="K111" t="s">
        <v>3260</v>
      </c>
      <c r="L111" t="s">
        <v>1884</v>
      </c>
      <c r="M111" t="s">
        <v>230</v>
      </c>
      <c r="N111">
        <v>2799</v>
      </c>
      <c r="O111" t="e">
        <f>VLOOKUP(Table21[[#This Row],[compID]],[1]!Table121[[COMP_ID]:[IATI_IDENTIFIER]],20,FALSE)</f>
        <v>#REF!</v>
      </c>
    </row>
    <row r="112" spans="3:15" ht="15" hidden="1" customHeight="1" x14ac:dyDescent="0.3">
      <c r="C112">
        <v>1110</v>
      </c>
      <c r="D112" t="s">
        <v>953</v>
      </c>
      <c r="I112" t="s">
        <v>3417</v>
      </c>
      <c r="J112" t="s">
        <v>1891</v>
      </c>
      <c r="K112" t="s">
        <v>3260</v>
      </c>
      <c r="L112" t="s">
        <v>926</v>
      </c>
      <c r="M112" t="s">
        <v>240</v>
      </c>
      <c r="N112">
        <v>3097</v>
      </c>
      <c r="O112" t="e">
        <f>VLOOKUP(Table21[[#This Row],[compID]],[1]!Table121[[COMP_ID]:[IATI_IDENTIFIER]],20,FALSE)</f>
        <v>#REF!</v>
      </c>
    </row>
    <row r="113" spans="3:15" ht="15" hidden="1" customHeight="1" x14ac:dyDescent="0.3">
      <c r="C113">
        <v>1124</v>
      </c>
      <c r="D113" t="s">
        <v>974</v>
      </c>
      <c r="I113" t="s">
        <v>3418</v>
      </c>
      <c r="J113" t="s">
        <v>1891</v>
      </c>
      <c r="K113" t="s">
        <v>3260</v>
      </c>
      <c r="L113" t="s">
        <v>926</v>
      </c>
      <c r="M113" t="s">
        <v>240</v>
      </c>
      <c r="N113">
        <v>3095</v>
      </c>
      <c r="O113" t="e">
        <f>VLOOKUP(Table21[[#This Row],[compID]],[1]!Table121[[COMP_ID]:[IATI_IDENTIFIER]],20,FALSE)</f>
        <v>#REF!</v>
      </c>
    </row>
    <row r="114" spans="3:15" ht="15" hidden="1" customHeight="1" x14ac:dyDescent="0.3">
      <c r="C114">
        <v>1078</v>
      </c>
      <c r="D114" t="s">
        <v>996</v>
      </c>
      <c r="I114" t="s">
        <v>3419</v>
      </c>
      <c r="J114" t="s">
        <v>1891</v>
      </c>
      <c r="K114" t="s">
        <v>3260</v>
      </c>
      <c r="L114" t="s">
        <v>926</v>
      </c>
      <c r="M114" t="s">
        <v>240</v>
      </c>
      <c r="N114">
        <v>3096</v>
      </c>
      <c r="O114" t="e">
        <f>VLOOKUP(Table21[[#This Row],[compID]],[1]!Table121[[COMP_ID]:[IATI_IDENTIFIER]],20,FALSE)</f>
        <v>#REF!</v>
      </c>
    </row>
    <row r="115" spans="3:15" ht="15" hidden="1" customHeight="1" x14ac:dyDescent="0.3">
      <c r="C115">
        <v>1091</v>
      </c>
      <c r="D115" t="s">
        <v>1201</v>
      </c>
      <c r="I115" t="s">
        <v>3420</v>
      </c>
      <c r="J115" t="s">
        <v>53</v>
      </c>
      <c r="K115" t="s">
        <v>2244</v>
      </c>
      <c r="L115" t="s">
        <v>1210</v>
      </c>
      <c r="M115" t="s">
        <v>178</v>
      </c>
      <c r="N115">
        <v>2413</v>
      </c>
      <c r="O115" t="e">
        <f>VLOOKUP(Table21[[#This Row],[compID]],[1]!Table121[[COMP_ID]:[IATI_IDENTIFIER]],20,FALSE)</f>
        <v>#REF!</v>
      </c>
    </row>
    <row r="116" spans="3:15" ht="15" hidden="1" customHeight="1" x14ac:dyDescent="0.3">
      <c r="C116">
        <v>1125</v>
      </c>
      <c r="D116" t="s">
        <v>1233</v>
      </c>
      <c r="I116" t="s">
        <v>3421</v>
      </c>
      <c r="J116" t="s">
        <v>145</v>
      </c>
      <c r="K116" t="s">
        <v>2417</v>
      </c>
      <c r="L116" t="s">
        <v>1210</v>
      </c>
      <c r="M116" t="s">
        <v>178</v>
      </c>
      <c r="N116">
        <v>2414</v>
      </c>
      <c r="O116" t="e">
        <f>VLOOKUP(Table21[[#This Row],[compID]],[1]!Table121[[COMP_ID]:[IATI_IDENTIFIER]],20,FALSE)</f>
        <v>#REF!</v>
      </c>
    </row>
    <row r="117" spans="3:15" ht="15" hidden="1" customHeight="1" x14ac:dyDescent="0.3">
      <c r="C117">
        <v>1119</v>
      </c>
      <c r="D117" t="s">
        <v>1051</v>
      </c>
      <c r="I117" t="s">
        <v>3422</v>
      </c>
      <c r="J117" t="s">
        <v>147</v>
      </c>
      <c r="K117" t="s">
        <v>3224</v>
      </c>
      <c r="L117" t="s">
        <v>1210</v>
      </c>
      <c r="M117" t="s">
        <v>178</v>
      </c>
      <c r="N117">
        <v>2415</v>
      </c>
      <c r="O117" t="e">
        <f>VLOOKUP(Table21[[#This Row],[compID]],[1]!Table121[[COMP_ID]:[IATI_IDENTIFIER]],20,FALSE)</f>
        <v>#REF!</v>
      </c>
    </row>
    <row r="118" spans="3:15" ht="15" hidden="1" customHeight="1" x14ac:dyDescent="0.3">
      <c r="C118">
        <v>1103</v>
      </c>
      <c r="D118" t="s">
        <v>1055</v>
      </c>
      <c r="I118" t="s">
        <v>3423</v>
      </c>
      <c r="J118" t="s">
        <v>164</v>
      </c>
      <c r="K118" t="s">
        <v>2438</v>
      </c>
      <c r="L118" t="s">
        <v>1210</v>
      </c>
      <c r="M118" t="s">
        <v>178</v>
      </c>
      <c r="N118">
        <v>2416</v>
      </c>
      <c r="O118" t="e">
        <f>VLOOKUP(Table21[[#This Row],[compID]],[1]!Table121[[COMP_ID]:[IATI_IDENTIFIER]],20,FALSE)</f>
        <v>#REF!</v>
      </c>
    </row>
    <row r="119" spans="3:15" ht="15" hidden="1" customHeight="1" x14ac:dyDescent="0.3">
      <c r="C119">
        <v>1074</v>
      </c>
      <c r="D119" t="s">
        <v>1065</v>
      </c>
      <c r="I119" t="s">
        <v>3424</v>
      </c>
      <c r="J119" t="s">
        <v>94</v>
      </c>
      <c r="K119" t="s">
        <v>2948</v>
      </c>
      <c r="L119" t="s">
        <v>1210</v>
      </c>
      <c r="M119" t="s">
        <v>178</v>
      </c>
      <c r="N119">
        <v>2418</v>
      </c>
      <c r="O119" t="e">
        <f>VLOOKUP(Table21[[#This Row],[compID]],[1]!Table121[[COMP_ID]:[IATI_IDENTIFIER]],20,FALSE)</f>
        <v>#REF!</v>
      </c>
    </row>
    <row r="120" spans="3:15" ht="15" hidden="1" customHeight="1" x14ac:dyDescent="0.3">
      <c r="C120">
        <v>1115</v>
      </c>
      <c r="D120" t="s">
        <v>1015</v>
      </c>
      <c r="I120" t="s">
        <v>3425</v>
      </c>
      <c r="J120" t="s">
        <v>1891</v>
      </c>
      <c r="K120" t="s">
        <v>3260</v>
      </c>
      <c r="L120" t="s">
        <v>1210</v>
      </c>
      <c r="M120" t="s">
        <v>178</v>
      </c>
      <c r="N120">
        <v>2409</v>
      </c>
      <c r="O120" t="e">
        <f>VLOOKUP(Table21[[#This Row],[compID]],[1]!Table121[[COMP_ID]:[IATI_IDENTIFIER]],20,FALSE)</f>
        <v>#REF!</v>
      </c>
    </row>
    <row r="121" spans="3:15" ht="15" hidden="1" customHeight="1" x14ac:dyDescent="0.3">
      <c r="C121">
        <v>1092</v>
      </c>
      <c r="D121" t="s">
        <v>1236</v>
      </c>
      <c r="I121" t="s">
        <v>3426</v>
      </c>
      <c r="J121" t="s">
        <v>1891</v>
      </c>
      <c r="K121" t="s">
        <v>3260</v>
      </c>
      <c r="L121" t="s">
        <v>1210</v>
      </c>
      <c r="M121" t="s">
        <v>178</v>
      </c>
      <c r="N121">
        <v>2411</v>
      </c>
      <c r="O121" t="e">
        <f>VLOOKUP(Table21[[#This Row],[compID]],[1]!Table121[[COMP_ID]:[IATI_IDENTIFIER]],20,FALSE)</f>
        <v>#REF!</v>
      </c>
    </row>
    <row r="122" spans="3:15" ht="15" hidden="1" customHeight="1" x14ac:dyDescent="0.3">
      <c r="C122">
        <v>1114</v>
      </c>
      <c r="D122" t="s">
        <v>1219</v>
      </c>
      <c r="I122" t="s">
        <v>3427</v>
      </c>
      <c r="J122" t="s">
        <v>1891</v>
      </c>
      <c r="K122" t="s">
        <v>3260</v>
      </c>
      <c r="L122" t="s">
        <v>1210</v>
      </c>
      <c r="M122" t="s">
        <v>178</v>
      </c>
      <c r="N122">
        <v>2412</v>
      </c>
      <c r="O122" t="e">
        <f>VLOOKUP(Table21[[#This Row],[compID]],[1]!Table121[[COMP_ID]:[IATI_IDENTIFIER]],20,FALSE)</f>
        <v>#REF!</v>
      </c>
    </row>
    <row r="123" spans="3:15" ht="15" hidden="1" customHeight="1" x14ac:dyDescent="0.3">
      <c r="C123">
        <v>1064</v>
      </c>
      <c r="D123" t="s">
        <v>728</v>
      </c>
      <c r="I123" t="s">
        <v>3428</v>
      </c>
      <c r="J123" t="s">
        <v>1891</v>
      </c>
      <c r="K123" t="s">
        <v>3260</v>
      </c>
      <c r="L123" t="s">
        <v>1210</v>
      </c>
      <c r="M123" t="s">
        <v>178</v>
      </c>
      <c r="N123">
        <v>2410</v>
      </c>
      <c r="O123" t="e">
        <f>VLOOKUP(Table21[[#This Row],[compID]],[1]!Table121[[COMP_ID]:[IATI_IDENTIFIER]],20,FALSE)</f>
        <v>#REF!</v>
      </c>
    </row>
    <row r="124" spans="3:15" ht="15" hidden="1" customHeight="1" x14ac:dyDescent="0.3">
      <c r="C124">
        <v>1104</v>
      </c>
      <c r="D124" t="s">
        <v>825</v>
      </c>
      <c r="I124" t="s">
        <v>3429</v>
      </c>
      <c r="J124" t="s">
        <v>1891</v>
      </c>
      <c r="K124" t="s">
        <v>3260</v>
      </c>
      <c r="L124" t="s">
        <v>1117</v>
      </c>
      <c r="M124" t="s">
        <v>206</v>
      </c>
      <c r="N124">
        <v>2969</v>
      </c>
      <c r="O124" t="e">
        <f>VLOOKUP(Table21[[#This Row],[compID]],[1]!Table121[[COMP_ID]:[IATI_IDENTIFIER]],20,FALSE)</f>
        <v>#REF!</v>
      </c>
    </row>
    <row r="125" spans="3:15" ht="15" hidden="1" customHeight="1" x14ac:dyDescent="0.3">
      <c r="C125">
        <v>1143</v>
      </c>
      <c r="D125" t="s">
        <v>1061</v>
      </c>
      <c r="I125" t="s">
        <v>3430</v>
      </c>
      <c r="J125" t="s">
        <v>1891</v>
      </c>
      <c r="K125" t="s">
        <v>3260</v>
      </c>
      <c r="L125" t="s">
        <v>1117</v>
      </c>
      <c r="M125" t="s">
        <v>206</v>
      </c>
      <c r="N125">
        <v>2968</v>
      </c>
      <c r="O125" t="e">
        <f>VLOOKUP(Table21[[#This Row],[compID]],[1]!Table121[[COMP_ID]:[IATI_IDENTIFIER]],20,FALSE)</f>
        <v>#REF!</v>
      </c>
    </row>
    <row r="126" spans="3:15" ht="15" hidden="1" customHeight="1" x14ac:dyDescent="0.3">
      <c r="C126">
        <v>1153</v>
      </c>
      <c r="D126" t="s">
        <v>1072</v>
      </c>
      <c r="I126" t="s">
        <v>3431</v>
      </c>
      <c r="J126" t="s">
        <v>1891</v>
      </c>
      <c r="K126" t="s">
        <v>3260</v>
      </c>
      <c r="L126" t="s">
        <v>1117</v>
      </c>
      <c r="M126" t="s">
        <v>206</v>
      </c>
      <c r="N126">
        <v>2967</v>
      </c>
      <c r="O126" t="e">
        <f>VLOOKUP(Table21[[#This Row],[compID]],[1]!Table121[[COMP_ID]:[IATI_IDENTIFIER]],20,FALSE)</f>
        <v>#REF!</v>
      </c>
    </row>
    <row r="127" spans="3:15" ht="15" hidden="1" customHeight="1" x14ac:dyDescent="0.3">
      <c r="C127">
        <v>1089</v>
      </c>
      <c r="D127" t="s">
        <v>693</v>
      </c>
      <c r="I127" t="s">
        <v>3432</v>
      </c>
      <c r="J127" t="s">
        <v>1891</v>
      </c>
      <c r="K127" t="s">
        <v>3260</v>
      </c>
      <c r="L127" t="s">
        <v>1117</v>
      </c>
      <c r="M127" t="s">
        <v>206</v>
      </c>
      <c r="N127">
        <v>2966</v>
      </c>
      <c r="O127" t="e">
        <f>VLOOKUP(Table21[[#This Row],[compID]],[1]!Table121[[COMP_ID]:[IATI_IDENTIFIER]],20,FALSE)</f>
        <v>#REF!</v>
      </c>
    </row>
    <row r="128" spans="3:15" ht="15" hidden="1" customHeight="1" x14ac:dyDescent="0.3">
      <c r="C128">
        <v>1093</v>
      </c>
      <c r="D128" t="s">
        <v>1156</v>
      </c>
      <c r="I128" t="s">
        <v>3433</v>
      </c>
      <c r="J128" t="s">
        <v>1891</v>
      </c>
      <c r="K128" t="s">
        <v>3260</v>
      </c>
      <c r="L128" t="s">
        <v>961</v>
      </c>
      <c r="M128" t="s">
        <v>284</v>
      </c>
      <c r="N128">
        <v>2681</v>
      </c>
      <c r="O128" t="e">
        <f>VLOOKUP(Table21[[#This Row],[compID]],[1]!Table121[[COMP_ID]:[IATI_IDENTIFIER]],20,FALSE)</f>
        <v>#REF!</v>
      </c>
    </row>
    <row r="129" spans="3:15" ht="15" hidden="1" customHeight="1" x14ac:dyDescent="0.3">
      <c r="C129">
        <v>1121</v>
      </c>
      <c r="D129" t="s">
        <v>1220</v>
      </c>
      <c r="I129" t="s">
        <v>3434</v>
      </c>
      <c r="J129" t="s">
        <v>1891</v>
      </c>
      <c r="K129" t="s">
        <v>3260</v>
      </c>
      <c r="L129" t="s">
        <v>961</v>
      </c>
      <c r="M129" t="s">
        <v>284</v>
      </c>
      <c r="N129">
        <v>2682</v>
      </c>
      <c r="O129" t="e">
        <f>VLOOKUP(Table21[[#This Row],[compID]],[1]!Table121[[COMP_ID]:[IATI_IDENTIFIER]],20,FALSE)</f>
        <v>#REF!</v>
      </c>
    </row>
    <row r="130" spans="3:15" ht="15" hidden="1" customHeight="1" x14ac:dyDescent="0.3">
      <c r="C130">
        <v>1065</v>
      </c>
      <c r="D130" t="s">
        <v>1168</v>
      </c>
      <c r="I130" t="s">
        <v>3435</v>
      </c>
      <c r="J130" t="s">
        <v>1891</v>
      </c>
      <c r="K130" t="s">
        <v>3260</v>
      </c>
      <c r="L130" t="s">
        <v>961</v>
      </c>
      <c r="M130" t="s">
        <v>284</v>
      </c>
      <c r="N130">
        <v>2683</v>
      </c>
      <c r="O130" t="e">
        <f>VLOOKUP(Table21[[#This Row],[compID]],[1]!Table121[[COMP_ID]:[IATI_IDENTIFIER]],20,FALSE)</f>
        <v>#REF!</v>
      </c>
    </row>
    <row r="131" spans="3:15" ht="15" hidden="1" customHeight="1" x14ac:dyDescent="0.3">
      <c r="C131">
        <v>1066</v>
      </c>
      <c r="D131" t="s">
        <v>1199</v>
      </c>
      <c r="I131" t="s">
        <v>3436</v>
      </c>
      <c r="J131" t="s">
        <v>1891</v>
      </c>
      <c r="K131" t="s">
        <v>3260</v>
      </c>
      <c r="L131" t="s">
        <v>961</v>
      </c>
      <c r="M131" t="s">
        <v>284</v>
      </c>
      <c r="N131">
        <v>2684</v>
      </c>
      <c r="O131" t="e">
        <f>VLOOKUP(Table21[[#This Row],[compID]],[1]!Table121[[COMP_ID]:[IATI_IDENTIFIER]],20,FALSE)</f>
        <v>#REF!</v>
      </c>
    </row>
    <row r="132" spans="3:15" ht="15" hidden="1" customHeight="1" x14ac:dyDescent="0.3">
      <c r="C132">
        <v>1095</v>
      </c>
      <c r="D132" t="s">
        <v>1209</v>
      </c>
      <c r="I132" t="s">
        <v>3437</v>
      </c>
      <c r="J132" t="s">
        <v>57</v>
      </c>
      <c r="K132" t="s">
        <v>2223</v>
      </c>
      <c r="L132" t="s">
        <v>961</v>
      </c>
      <c r="M132" t="s">
        <v>284</v>
      </c>
      <c r="N132">
        <v>2689</v>
      </c>
      <c r="O132" t="e">
        <f>VLOOKUP(Table21[[#This Row],[compID]],[1]!Table121[[COMP_ID]:[IATI_IDENTIFIER]],20,FALSE)</f>
        <v>#REF!</v>
      </c>
    </row>
    <row r="133" spans="3:15" ht="15" hidden="1" customHeight="1" x14ac:dyDescent="0.3">
      <c r="C133">
        <v>1075</v>
      </c>
      <c r="D133" t="s">
        <v>1221</v>
      </c>
      <c r="I133" t="s">
        <v>3438</v>
      </c>
      <c r="J133" t="s">
        <v>57</v>
      </c>
      <c r="K133" t="s">
        <v>2223</v>
      </c>
      <c r="L133" t="s">
        <v>961</v>
      </c>
      <c r="M133" t="s">
        <v>284</v>
      </c>
      <c r="N133">
        <v>2690</v>
      </c>
      <c r="O133" t="e">
        <f>VLOOKUP(Table21[[#This Row],[compID]],[1]!Table121[[COMP_ID]:[IATI_IDENTIFIER]],20,FALSE)</f>
        <v>#REF!</v>
      </c>
    </row>
    <row r="134" spans="3:15" ht="15" hidden="1" customHeight="1" x14ac:dyDescent="0.3">
      <c r="C134">
        <v>1096</v>
      </c>
      <c r="D134" t="s">
        <v>1025</v>
      </c>
      <c r="I134" t="s">
        <v>3439</v>
      </c>
      <c r="J134" t="s">
        <v>53</v>
      </c>
      <c r="K134" t="s">
        <v>2244</v>
      </c>
      <c r="L134" t="s">
        <v>961</v>
      </c>
      <c r="M134" t="s">
        <v>284</v>
      </c>
      <c r="N134">
        <v>2685</v>
      </c>
      <c r="O134" t="e">
        <f>VLOOKUP(Table21[[#This Row],[compID]],[1]!Table121[[COMP_ID]:[IATI_IDENTIFIER]],20,FALSE)</f>
        <v>#REF!</v>
      </c>
    </row>
    <row r="135" spans="3:15" ht="15" hidden="1" customHeight="1" x14ac:dyDescent="0.3">
      <c r="C135">
        <v>1067</v>
      </c>
      <c r="D135" t="s">
        <v>1144</v>
      </c>
      <c r="I135" t="s">
        <v>3440</v>
      </c>
      <c r="J135" t="s">
        <v>53</v>
      </c>
      <c r="K135" t="s">
        <v>2244</v>
      </c>
      <c r="L135" t="s">
        <v>961</v>
      </c>
      <c r="M135" t="s">
        <v>284</v>
      </c>
      <c r="N135">
        <v>2686</v>
      </c>
      <c r="O135" t="e">
        <f>VLOOKUP(Table21[[#This Row],[compID]],[1]!Table121[[COMP_ID]:[IATI_IDENTIFIER]],20,FALSE)</f>
        <v>#REF!</v>
      </c>
    </row>
    <row r="136" spans="3:15" ht="15" hidden="1" customHeight="1" x14ac:dyDescent="0.3">
      <c r="C136">
        <v>1122</v>
      </c>
      <c r="D136" t="s">
        <v>1207</v>
      </c>
      <c r="I136" t="s">
        <v>3441</v>
      </c>
      <c r="J136" t="s">
        <v>145</v>
      </c>
      <c r="K136" t="s">
        <v>2417</v>
      </c>
      <c r="L136" t="s">
        <v>961</v>
      </c>
      <c r="M136" t="s">
        <v>284</v>
      </c>
      <c r="N136">
        <v>2691</v>
      </c>
      <c r="O136" t="e">
        <f>VLOOKUP(Table21[[#This Row],[compID]],[1]!Table121[[COMP_ID]:[IATI_IDENTIFIER]],20,FALSE)</f>
        <v>#REF!</v>
      </c>
    </row>
    <row r="137" spans="3:15" ht="15" hidden="1" customHeight="1" x14ac:dyDescent="0.3">
      <c r="C137">
        <v>1144</v>
      </c>
      <c r="D137" t="s">
        <v>1135</v>
      </c>
      <c r="I137" t="s">
        <v>3442</v>
      </c>
      <c r="J137" t="s">
        <v>145</v>
      </c>
      <c r="K137" t="s">
        <v>2417</v>
      </c>
      <c r="L137" t="s">
        <v>961</v>
      </c>
      <c r="M137" t="s">
        <v>284</v>
      </c>
      <c r="N137">
        <v>2692</v>
      </c>
      <c r="O137" t="e">
        <f>VLOOKUP(Table21[[#This Row],[compID]],[1]!Table121[[COMP_ID]:[IATI_IDENTIFIER]],20,FALSE)</f>
        <v>#REF!</v>
      </c>
    </row>
    <row r="138" spans="3:15" ht="15" hidden="1" customHeight="1" x14ac:dyDescent="0.3">
      <c r="C138">
        <v>1094</v>
      </c>
      <c r="D138" t="s">
        <v>1090</v>
      </c>
      <c r="I138" t="s">
        <v>3443</v>
      </c>
      <c r="J138" t="s">
        <v>1893</v>
      </c>
      <c r="K138" t="s">
        <v>3089</v>
      </c>
      <c r="L138" t="s">
        <v>961</v>
      </c>
      <c r="M138" t="s">
        <v>284</v>
      </c>
      <c r="N138">
        <v>2695</v>
      </c>
      <c r="O138" t="e">
        <f>VLOOKUP(Table21[[#This Row],[compID]],[1]!Table121[[COMP_ID]:[IATI_IDENTIFIER]],20,FALSE)</f>
        <v>#REF!</v>
      </c>
    </row>
    <row r="139" spans="3:15" ht="15" hidden="1" customHeight="1" x14ac:dyDescent="0.3">
      <c r="C139">
        <v>1149</v>
      </c>
      <c r="D139" t="s">
        <v>1125</v>
      </c>
      <c r="I139" t="s">
        <v>3444</v>
      </c>
      <c r="J139" t="s">
        <v>1893</v>
      </c>
      <c r="K139" t="s">
        <v>3089</v>
      </c>
      <c r="L139" t="s">
        <v>961</v>
      </c>
      <c r="M139" t="s">
        <v>284</v>
      </c>
      <c r="N139">
        <v>2696</v>
      </c>
      <c r="O139" t="e">
        <f>VLOOKUP(Table21[[#This Row],[compID]],[1]!Table121[[COMP_ID]:[IATI_IDENTIFIER]],20,FALSE)</f>
        <v>#REF!</v>
      </c>
    </row>
    <row r="140" spans="3:15" ht="15" hidden="1" customHeight="1" x14ac:dyDescent="0.3">
      <c r="C140">
        <v>1072</v>
      </c>
      <c r="D140" t="s">
        <v>1117</v>
      </c>
      <c r="I140" t="s">
        <v>3445</v>
      </c>
      <c r="J140" t="s">
        <v>147</v>
      </c>
      <c r="K140" t="s">
        <v>3224</v>
      </c>
      <c r="L140" t="s">
        <v>961</v>
      </c>
      <c r="M140" t="s">
        <v>284</v>
      </c>
      <c r="N140">
        <v>2693</v>
      </c>
      <c r="O140" t="e">
        <f>VLOOKUP(Table21[[#This Row],[compID]],[1]!Table121[[COMP_ID]:[IATI_IDENTIFIER]],20,FALSE)</f>
        <v>#REF!</v>
      </c>
    </row>
    <row r="141" spans="3:15" ht="15" hidden="1" customHeight="1" x14ac:dyDescent="0.3">
      <c r="C141">
        <v>1126</v>
      </c>
      <c r="D141" t="s">
        <v>1213</v>
      </c>
      <c r="I141" t="s">
        <v>3446</v>
      </c>
      <c r="J141" t="s">
        <v>147</v>
      </c>
      <c r="K141" t="s">
        <v>3224</v>
      </c>
      <c r="L141" t="s">
        <v>961</v>
      </c>
      <c r="M141" t="s">
        <v>284</v>
      </c>
      <c r="N141">
        <v>2694</v>
      </c>
      <c r="O141" t="e">
        <f>VLOOKUP(Table21[[#This Row],[compID]],[1]!Table121[[COMP_ID]:[IATI_IDENTIFIER]],20,FALSE)</f>
        <v>#REF!</v>
      </c>
    </row>
    <row r="142" spans="3:15" ht="15" hidden="1" customHeight="1" x14ac:dyDescent="0.3">
      <c r="C142">
        <v>1161</v>
      </c>
      <c r="D142" t="s">
        <v>1222</v>
      </c>
      <c r="I142" t="s">
        <v>3447</v>
      </c>
      <c r="J142" t="s">
        <v>158</v>
      </c>
      <c r="K142" t="s">
        <v>3100</v>
      </c>
      <c r="L142" t="s">
        <v>961</v>
      </c>
      <c r="M142" t="s">
        <v>284</v>
      </c>
      <c r="N142">
        <v>2697</v>
      </c>
      <c r="O142" t="e">
        <f>VLOOKUP(Table21[[#This Row],[compID]],[1]!Table121[[COMP_ID]:[IATI_IDENTIFIER]],20,FALSE)</f>
        <v>#REF!</v>
      </c>
    </row>
    <row r="143" spans="3:15" ht="15" hidden="1" customHeight="1" x14ac:dyDescent="0.3">
      <c r="C143">
        <v>1079</v>
      </c>
      <c r="D143" t="s">
        <v>807</v>
      </c>
      <c r="I143" t="s">
        <v>3448</v>
      </c>
      <c r="J143" t="s">
        <v>158</v>
      </c>
      <c r="K143" t="s">
        <v>3100</v>
      </c>
      <c r="L143" t="s">
        <v>961</v>
      </c>
      <c r="M143" t="s">
        <v>284</v>
      </c>
      <c r="N143">
        <v>2698</v>
      </c>
      <c r="O143" t="e">
        <f>VLOOKUP(Table21[[#This Row],[compID]],[1]!Table121[[COMP_ID]:[IATI_IDENTIFIER]],20,FALSE)</f>
        <v>#REF!</v>
      </c>
    </row>
    <row r="144" spans="3:15" ht="15" hidden="1" customHeight="1" x14ac:dyDescent="0.3">
      <c r="C144">
        <v>1118</v>
      </c>
      <c r="D144" t="s">
        <v>1028</v>
      </c>
      <c r="I144" t="s">
        <v>3449</v>
      </c>
      <c r="J144" t="s">
        <v>169</v>
      </c>
      <c r="K144" t="s">
        <v>3117</v>
      </c>
      <c r="L144" t="s">
        <v>961</v>
      </c>
      <c r="M144" t="s">
        <v>284</v>
      </c>
      <c r="N144">
        <v>2687</v>
      </c>
      <c r="O144" t="e">
        <f>VLOOKUP(Table21[[#This Row],[compID]],[1]!Table121[[COMP_ID]:[IATI_IDENTIFIER]],20,FALSE)</f>
        <v>#REF!</v>
      </c>
    </row>
    <row r="145" spans="3:15" ht="15" hidden="1" customHeight="1" x14ac:dyDescent="0.3">
      <c r="C145">
        <v>1116</v>
      </c>
      <c r="D145" t="s">
        <v>1224</v>
      </c>
      <c r="I145" t="s">
        <v>3450</v>
      </c>
      <c r="J145" t="s">
        <v>169</v>
      </c>
      <c r="K145" t="s">
        <v>3117</v>
      </c>
      <c r="L145" t="s">
        <v>961</v>
      </c>
      <c r="M145" t="s">
        <v>284</v>
      </c>
      <c r="N145">
        <v>2688</v>
      </c>
      <c r="O145" t="e">
        <f>VLOOKUP(Table21[[#This Row],[compID]],[1]!Table121[[COMP_ID]:[IATI_IDENTIFIER]],20,FALSE)</f>
        <v>#REF!</v>
      </c>
    </row>
    <row r="146" spans="3:15" ht="15" hidden="1" customHeight="1" x14ac:dyDescent="0.3">
      <c r="C146">
        <v>1098</v>
      </c>
      <c r="D146" t="s">
        <v>1231</v>
      </c>
      <c r="I146" t="s">
        <v>3451</v>
      </c>
      <c r="J146" t="s">
        <v>56</v>
      </c>
      <c r="K146" t="s">
        <v>3118</v>
      </c>
      <c r="L146" t="s">
        <v>1065</v>
      </c>
      <c r="M146" t="s">
        <v>285</v>
      </c>
      <c r="N146">
        <v>2974</v>
      </c>
      <c r="O146" t="e">
        <f>VLOOKUP(Table21[[#This Row],[compID]],[1]!Table121[[COMP_ID]:[IATI_IDENTIFIER]],20,FALSE)</f>
        <v>#REF!</v>
      </c>
    </row>
    <row r="147" spans="3:15" ht="15" hidden="1" customHeight="1" x14ac:dyDescent="0.3">
      <c r="C147">
        <v>1073</v>
      </c>
      <c r="D147" t="s">
        <v>961</v>
      </c>
      <c r="I147" t="s">
        <v>3452</v>
      </c>
      <c r="J147" t="s">
        <v>1893</v>
      </c>
      <c r="K147" t="s">
        <v>3089</v>
      </c>
      <c r="L147" t="s">
        <v>1065</v>
      </c>
      <c r="M147" t="s">
        <v>285</v>
      </c>
      <c r="N147">
        <v>2977</v>
      </c>
      <c r="O147" t="e">
        <f>VLOOKUP(Table21[[#This Row],[compID]],[1]!Table121[[COMP_ID]:[IATI_IDENTIFIER]],20,FALSE)</f>
        <v>#REF!</v>
      </c>
    </row>
    <row r="148" spans="3:15" ht="15" hidden="1" customHeight="1" x14ac:dyDescent="0.3">
      <c r="C148">
        <v>1133</v>
      </c>
      <c r="D148" t="s">
        <v>724</v>
      </c>
      <c r="I148" t="s">
        <v>3453</v>
      </c>
      <c r="J148" t="s">
        <v>1893</v>
      </c>
      <c r="K148" t="s">
        <v>3089</v>
      </c>
      <c r="L148" t="s">
        <v>1065</v>
      </c>
      <c r="M148" t="s">
        <v>285</v>
      </c>
      <c r="N148">
        <v>2976</v>
      </c>
      <c r="O148" t="e">
        <f>VLOOKUP(Table21[[#This Row],[compID]],[1]!Table121[[COMP_ID]:[IATI_IDENTIFIER]],20,FALSE)</f>
        <v>#REF!</v>
      </c>
    </row>
    <row r="149" spans="3:15" ht="15" hidden="1" customHeight="1" x14ac:dyDescent="0.3">
      <c r="C149">
        <v>1148</v>
      </c>
      <c r="D149" t="s">
        <v>878</v>
      </c>
      <c r="I149" t="s">
        <v>3454</v>
      </c>
      <c r="J149" t="s">
        <v>1893</v>
      </c>
      <c r="K149" t="s">
        <v>3089</v>
      </c>
      <c r="L149" t="s">
        <v>1065</v>
      </c>
      <c r="M149" t="s">
        <v>285</v>
      </c>
      <c r="N149">
        <v>2975</v>
      </c>
      <c r="O149" t="e">
        <f>VLOOKUP(Table21[[#This Row],[compID]],[1]!Table121[[COMP_ID]:[IATI_IDENTIFIER]],20,FALSE)</f>
        <v>#REF!</v>
      </c>
    </row>
    <row r="150" spans="3:15" ht="15" hidden="1" customHeight="1" x14ac:dyDescent="0.3">
      <c r="C150">
        <v>1105</v>
      </c>
      <c r="D150" t="s">
        <v>863</v>
      </c>
      <c r="I150" t="s">
        <v>3455</v>
      </c>
      <c r="J150" t="s">
        <v>94</v>
      </c>
      <c r="K150" t="s">
        <v>2948</v>
      </c>
      <c r="L150" t="s">
        <v>1065</v>
      </c>
      <c r="M150" t="s">
        <v>285</v>
      </c>
      <c r="N150">
        <v>2978</v>
      </c>
      <c r="O150" t="e">
        <f>VLOOKUP(Table21[[#This Row],[compID]],[1]!Table121[[COMP_ID]:[IATI_IDENTIFIER]],20,FALSE)</f>
        <v>#REF!</v>
      </c>
    </row>
    <row r="151" spans="3:15" ht="15" hidden="1" customHeight="1" x14ac:dyDescent="0.3">
      <c r="C151">
        <v>1106</v>
      </c>
      <c r="D151" t="s">
        <v>857</v>
      </c>
      <c r="I151" t="s">
        <v>3456</v>
      </c>
      <c r="J151" t="s">
        <v>1891</v>
      </c>
      <c r="K151" t="s">
        <v>3260</v>
      </c>
      <c r="L151" t="s">
        <v>1065</v>
      </c>
      <c r="M151" t="s">
        <v>285</v>
      </c>
      <c r="N151">
        <v>2970</v>
      </c>
      <c r="O151" t="e">
        <f>VLOOKUP(Table21[[#This Row],[compID]],[1]!Table121[[COMP_ID]:[IATI_IDENTIFIER]],20,FALSE)</f>
        <v>#REF!</v>
      </c>
    </row>
    <row r="152" spans="3:15" ht="15" hidden="1" customHeight="1" x14ac:dyDescent="0.3">
      <c r="C152">
        <v>1139</v>
      </c>
      <c r="D152" t="s">
        <v>1167</v>
      </c>
      <c r="I152" t="s">
        <v>3457</v>
      </c>
      <c r="J152" t="s">
        <v>1891</v>
      </c>
      <c r="K152" t="s">
        <v>3260</v>
      </c>
      <c r="L152" t="s">
        <v>1065</v>
      </c>
      <c r="M152" t="s">
        <v>285</v>
      </c>
      <c r="N152">
        <v>2972</v>
      </c>
      <c r="O152" t="e">
        <f>VLOOKUP(Table21[[#This Row],[compID]],[1]!Table121[[COMP_ID]:[IATI_IDENTIFIER]],20,FALSE)</f>
        <v>#REF!</v>
      </c>
    </row>
    <row r="153" spans="3:15" ht="15" hidden="1" customHeight="1" x14ac:dyDescent="0.3">
      <c r="C153">
        <v>1117</v>
      </c>
      <c r="D153" t="s">
        <v>1167</v>
      </c>
      <c r="I153" t="s">
        <v>3458</v>
      </c>
      <c r="J153" t="s">
        <v>1891</v>
      </c>
      <c r="K153" t="s">
        <v>3260</v>
      </c>
      <c r="L153" t="s">
        <v>1065</v>
      </c>
      <c r="M153" t="s">
        <v>285</v>
      </c>
      <c r="N153">
        <v>2973</v>
      </c>
      <c r="O153" t="e">
        <f>VLOOKUP(Table21[[#This Row],[compID]],[1]!Table121[[COMP_ID]:[IATI_IDENTIFIER]],20,FALSE)</f>
        <v>#REF!</v>
      </c>
    </row>
    <row r="154" spans="3:15" ht="15" hidden="1" customHeight="1" x14ac:dyDescent="0.3">
      <c r="C154">
        <v>1140</v>
      </c>
      <c r="D154" t="s">
        <v>865</v>
      </c>
      <c r="I154" t="s">
        <v>3459</v>
      </c>
      <c r="J154" t="s">
        <v>1891</v>
      </c>
      <c r="K154" t="s">
        <v>3260</v>
      </c>
      <c r="L154" t="s">
        <v>1065</v>
      </c>
      <c r="M154" t="s">
        <v>285</v>
      </c>
      <c r="N154">
        <v>2971</v>
      </c>
      <c r="O154" t="e">
        <f>VLOOKUP(Table21[[#This Row],[compID]],[1]!Table121[[COMP_ID]:[IATI_IDENTIFIER]],20,FALSE)</f>
        <v>#REF!</v>
      </c>
    </row>
    <row r="155" spans="3:15" ht="15" hidden="1" customHeight="1" x14ac:dyDescent="0.3">
      <c r="C155">
        <v>1141</v>
      </c>
      <c r="D155" t="s">
        <v>812</v>
      </c>
      <c r="I155" t="s">
        <v>3460</v>
      </c>
      <c r="J155" t="s">
        <v>1891</v>
      </c>
      <c r="K155" t="s">
        <v>3260</v>
      </c>
      <c r="L155" t="s">
        <v>1221</v>
      </c>
      <c r="M155" t="s">
        <v>200</v>
      </c>
      <c r="N155">
        <v>2547</v>
      </c>
      <c r="O155" t="e">
        <f>VLOOKUP(Table21[[#This Row],[compID]],[1]!Table121[[COMP_ID]:[IATI_IDENTIFIER]],20,FALSE)</f>
        <v>#REF!</v>
      </c>
    </row>
    <row r="156" spans="3:15" ht="15" hidden="1" customHeight="1" x14ac:dyDescent="0.3">
      <c r="C156">
        <v>1068</v>
      </c>
      <c r="D156" t="s">
        <v>1217</v>
      </c>
      <c r="I156" t="s">
        <v>3461</v>
      </c>
      <c r="J156" t="s">
        <v>1891</v>
      </c>
      <c r="K156" t="s">
        <v>3260</v>
      </c>
      <c r="L156" t="s">
        <v>1221</v>
      </c>
      <c r="M156" t="s">
        <v>200</v>
      </c>
      <c r="N156">
        <v>3021</v>
      </c>
      <c r="O156" t="e">
        <f>VLOOKUP(Table21[[#This Row],[compID]],[1]!Table121[[COMP_ID]:[IATI_IDENTIFIER]],20,FALSE)</f>
        <v>#REF!</v>
      </c>
    </row>
    <row r="157" spans="3:15" ht="15" hidden="1" customHeight="1" x14ac:dyDescent="0.3">
      <c r="C157">
        <v>1127</v>
      </c>
      <c r="D157" t="s">
        <v>1229</v>
      </c>
      <c r="I157" t="s">
        <v>3462</v>
      </c>
      <c r="J157" t="s">
        <v>160</v>
      </c>
      <c r="K157" t="s">
        <v>3073</v>
      </c>
      <c r="L157" t="s">
        <v>1221</v>
      </c>
      <c r="M157" t="s">
        <v>200</v>
      </c>
      <c r="N157">
        <v>3022</v>
      </c>
      <c r="O157" t="e">
        <f>VLOOKUP(Table21[[#This Row],[compID]],[1]!Table121[[COMP_ID]:[IATI_IDENTIFIER]],20,FALSE)</f>
        <v>#REF!</v>
      </c>
    </row>
    <row r="158" spans="3:15" ht="15" hidden="1" customHeight="1" x14ac:dyDescent="0.3">
      <c r="C158">
        <v>1128</v>
      </c>
      <c r="D158" t="s">
        <v>1225</v>
      </c>
      <c r="I158" t="s">
        <v>3463</v>
      </c>
      <c r="J158" t="s">
        <v>160</v>
      </c>
      <c r="K158" t="s">
        <v>3073</v>
      </c>
      <c r="L158" t="s">
        <v>1221</v>
      </c>
      <c r="M158" t="s">
        <v>200</v>
      </c>
      <c r="N158">
        <v>3023</v>
      </c>
      <c r="O158" t="e">
        <f>VLOOKUP(Table21[[#This Row],[compID]],[1]!Table121[[COMP_ID]:[IATI_IDENTIFIER]],20,FALSE)</f>
        <v>#REF!</v>
      </c>
    </row>
    <row r="159" spans="3:15" ht="15" hidden="1" customHeight="1" x14ac:dyDescent="0.3">
      <c r="C159">
        <v>1123</v>
      </c>
      <c r="D159" t="s">
        <v>720</v>
      </c>
      <c r="I159" t="s">
        <v>3464</v>
      </c>
      <c r="J159" t="s">
        <v>94</v>
      </c>
      <c r="K159" t="s">
        <v>2948</v>
      </c>
      <c r="L159" t="s">
        <v>1221</v>
      </c>
      <c r="M159" t="s">
        <v>200</v>
      </c>
      <c r="N159">
        <v>3024</v>
      </c>
      <c r="O159" t="e">
        <f>VLOOKUP(Table21[[#This Row],[compID]],[1]!Table121[[COMP_ID]:[IATI_IDENTIFIER]],20,FALSE)</f>
        <v>#REF!</v>
      </c>
    </row>
    <row r="160" spans="3:15" ht="15" hidden="1" customHeight="1" x14ac:dyDescent="0.3">
      <c r="C160">
        <v>1099</v>
      </c>
      <c r="D160" t="s">
        <v>1203</v>
      </c>
      <c r="I160" t="s">
        <v>3465</v>
      </c>
      <c r="J160" t="s">
        <v>56</v>
      </c>
      <c r="K160" t="s">
        <v>3118</v>
      </c>
      <c r="L160" t="s">
        <v>941</v>
      </c>
      <c r="M160" t="s">
        <v>231</v>
      </c>
      <c r="N160">
        <v>2803</v>
      </c>
      <c r="O160" t="e">
        <f>VLOOKUP(Table21[[#This Row],[compID]],[1]!Table121[[COMP_ID]:[IATI_IDENTIFIER]],20,FALSE)</f>
        <v>#REF!</v>
      </c>
    </row>
    <row r="161" spans="3:15" ht="15" hidden="1" customHeight="1" x14ac:dyDescent="0.3">
      <c r="C161">
        <v>1100</v>
      </c>
      <c r="D161" t="s">
        <v>866</v>
      </c>
      <c r="I161" t="s">
        <v>3466</v>
      </c>
      <c r="J161" t="s">
        <v>94</v>
      </c>
      <c r="K161" t="s">
        <v>2948</v>
      </c>
      <c r="L161" t="s">
        <v>941</v>
      </c>
      <c r="M161" t="s">
        <v>231</v>
      </c>
      <c r="N161">
        <v>2802</v>
      </c>
      <c r="O161" t="e">
        <f>VLOOKUP(Table21[[#This Row],[compID]],[1]!Table121[[COMP_ID]:[IATI_IDENTIFIER]],20,FALSE)</f>
        <v>#REF!</v>
      </c>
    </row>
    <row r="162" spans="3:15" ht="15" hidden="1" customHeight="1" x14ac:dyDescent="0.3">
      <c r="C162">
        <v>1076</v>
      </c>
      <c r="D162" t="s">
        <v>941</v>
      </c>
      <c r="I162" t="s">
        <v>3467</v>
      </c>
      <c r="J162" t="s">
        <v>57</v>
      </c>
      <c r="K162" t="s">
        <v>2223</v>
      </c>
      <c r="L162" t="s">
        <v>1227</v>
      </c>
      <c r="M162" t="s">
        <v>235</v>
      </c>
      <c r="N162">
        <v>2837</v>
      </c>
      <c r="O162" t="e">
        <f>VLOOKUP(Table21[[#This Row],[compID]],[1]!Table121[[COMP_ID]:[IATI_IDENTIFIER]],20,FALSE)</f>
        <v>#REF!</v>
      </c>
    </row>
    <row r="163" spans="3:15" ht="15" hidden="1" customHeight="1" x14ac:dyDescent="0.3">
      <c r="C163">
        <v>1069</v>
      </c>
      <c r="D163" t="s">
        <v>1021</v>
      </c>
      <c r="I163" t="s">
        <v>3468</v>
      </c>
      <c r="J163" t="s">
        <v>165</v>
      </c>
      <c r="K163" t="s">
        <v>3091</v>
      </c>
      <c r="L163" t="s">
        <v>1227</v>
      </c>
      <c r="M163" t="s">
        <v>235</v>
      </c>
      <c r="N163">
        <v>2838</v>
      </c>
      <c r="O163" t="e">
        <f>VLOOKUP(Table21[[#This Row],[compID]],[1]!Table121[[COMP_ID]:[IATI_IDENTIFIER]],20,FALSE)</f>
        <v>#REF!</v>
      </c>
    </row>
    <row r="164" spans="3:15" ht="15" hidden="1" customHeight="1" x14ac:dyDescent="0.3">
      <c r="C164">
        <v>1135</v>
      </c>
      <c r="D164" t="s">
        <v>1029</v>
      </c>
      <c r="I164" t="s">
        <v>3469</v>
      </c>
      <c r="J164" t="s">
        <v>1891</v>
      </c>
      <c r="K164" t="s">
        <v>3260</v>
      </c>
      <c r="L164" t="s">
        <v>996</v>
      </c>
      <c r="M164" t="s">
        <v>281</v>
      </c>
      <c r="N164">
        <v>2384</v>
      </c>
      <c r="O164" t="e">
        <f>VLOOKUP(Table21[[#This Row],[compID]],[1]!Table121[[COMP_ID]:[IATI_IDENTIFIER]],20,FALSE)</f>
        <v>#REF!</v>
      </c>
    </row>
    <row r="165" spans="3:15" ht="15" hidden="1" customHeight="1" x14ac:dyDescent="0.3">
      <c r="C165">
        <v>1151</v>
      </c>
      <c r="D165" t="s">
        <v>852</v>
      </c>
      <c r="I165" t="s">
        <v>3470</v>
      </c>
      <c r="J165" t="s">
        <v>56</v>
      </c>
      <c r="K165" t="s">
        <v>3118</v>
      </c>
      <c r="L165" t="s">
        <v>996</v>
      </c>
      <c r="M165" t="s">
        <v>281</v>
      </c>
      <c r="N165">
        <v>2386</v>
      </c>
      <c r="O165" t="e">
        <f>VLOOKUP(Table21[[#This Row],[compID]],[1]!Table121[[COMP_ID]:[IATI_IDENTIFIER]],20,FALSE)</f>
        <v>#REF!</v>
      </c>
    </row>
    <row r="166" spans="3:15" ht="15" hidden="1" customHeight="1" x14ac:dyDescent="0.3">
      <c r="C166">
        <v>1080</v>
      </c>
      <c r="D166" t="s">
        <v>790</v>
      </c>
      <c r="I166" t="s">
        <v>3471</v>
      </c>
      <c r="J166" t="s">
        <v>159</v>
      </c>
      <c r="K166" t="s">
        <v>2266</v>
      </c>
      <c r="L166" t="s">
        <v>996</v>
      </c>
      <c r="M166" t="s">
        <v>281</v>
      </c>
      <c r="N166">
        <v>2387</v>
      </c>
      <c r="O166" t="e">
        <f>VLOOKUP(Table21[[#This Row],[compID]],[1]!Table121[[COMP_ID]:[IATI_IDENTIFIER]],20,FALSE)</f>
        <v>#REF!</v>
      </c>
    </row>
    <row r="167" spans="3:15" ht="15" hidden="1" customHeight="1" x14ac:dyDescent="0.3">
      <c r="C167">
        <v>1077</v>
      </c>
      <c r="D167" t="s">
        <v>1227</v>
      </c>
      <c r="I167" t="s">
        <v>3472</v>
      </c>
      <c r="J167" t="s">
        <v>164</v>
      </c>
      <c r="K167" t="s">
        <v>2438</v>
      </c>
      <c r="L167" t="s">
        <v>996</v>
      </c>
      <c r="M167" t="s">
        <v>281</v>
      </c>
      <c r="N167">
        <v>2389</v>
      </c>
      <c r="O167" t="e">
        <f>VLOOKUP(Table21[[#This Row],[compID]],[1]!Table121[[COMP_ID]:[IATI_IDENTIFIER]],20,FALSE)</f>
        <v>#REF!</v>
      </c>
    </row>
    <row r="168" spans="3:15" ht="15" hidden="1" customHeight="1" x14ac:dyDescent="0.3">
      <c r="C168">
        <v>1120</v>
      </c>
      <c r="D168" t="s">
        <v>890</v>
      </c>
      <c r="I168" t="s">
        <v>3473</v>
      </c>
      <c r="J168" t="s">
        <v>94</v>
      </c>
      <c r="K168" t="s">
        <v>2948</v>
      </c>
      <c r="L168" t="s">
        <v>996</v>
      </c>
      <c r="M168" t="s">
        <v>281</v>
      </c>
      <c r="N168">
        <v>2388</v>
      </c>
      <c r="O168" t="e">
        <f>VLOOKUP(Table21[[#This Row],[compID]],[1]!Table121[[COMP_ID]:[IATI_IDENTIFIER]],20,FALSE)</f>
        <v>#REF!</v>
      </c>
    </row>
    <row r="169" spans="3:15" ht="15" hidden="1" customHeight="1" x14ac:dyDescent="0.3">
      <c r="C169">
        <v>1101</v>
      </c>
      <c r="D169" t="s">
        <v>990</v>
      </c>
      <c r="I169" t="s">
        <v>3474</v>
      </c>
      <c r="J169" t="s">
        <v>1891</v>
      </c>
      <c r="K169" t="s">
        <v>3260</v>
      </c>
      <c r="L169" t="s">
        <v>807</v>
      </c>
      <c r="M169" t="s">
        <v>210</v>
      </c>
      <c r="N169">
        <v>2623</v>
      </c>
      <c r="O169" t="e">
        <f>VLOOKUP(Table21[[#This Row],[compID]],[1]!Table121[[COMP_ID]:[IATI_IDENTIFIER]],20,FALSE)</f>
        <v>#REF!</v>
      </c>
    </row>
    <row r="170" spans="3:15" ht="15" hidden="1" customHeight="1" x14ac:dyDescent="0.3">
      <c r="C170">
        <v>1129</v>
      </c>
      <c r="D170" t="s">
        <v>846</v>
      </c>
      <c r="I170" t="s">
        <v>3475</v>
      </c>
      <c r="J170" t="s">
        <v>53</v>
      </c>
      <c r="K170" t="s">
        <v>2244</v>
      </c>
      <c r="L170" t="s">
        <v>807</v>
      </c>
      <c r="M170" t="s">
        <v>210</v>
      </c>
      <c r="N170">
        <v>2628</v>
      </c>
      <c r="O170" t="e">
        <f>VLOOKUP(Table21[[#This Row],[compID]],[1]!Table121[[COMP_ID]:[IATI_IDENTIFIER]],20,FALSE)</f>
        <v>#REF!</v>
      </c>
    </row>
    <row r="171" spans="3:15" ht="15" hidden="1" customHeight="1" x14ac:dyDescent="0.3">
      <c r="C171">
        <v>1070</v>
      </c>
      <c r="D171" t="s">
        <v>926</v>
      </c>
      <c r="I171" t="s">
        <v>3476</v>
      </c>
      <c r="J171" t="s">
        <v>56</v>
      </c>
      <c r="K171" t="s">
        <v>3118</v>
      </c>
      <c r="L171" t="s">
        <v>807</v>
      </c>
      <c r="M171" t="s">
        <v>210</v>
      </c>
      <c r="N171">
        <v>2627</v>
      </c>
      <c r="O171" t="e">
        <f>VLOOKUP(Table21[[#This Row],[compID]],[1]!Table121[[COMP_ID]:[IATI_IDENTIFIER]],20,FALSE)</f>
        <v>#REF!</v>
      </c>
    </row>
    <row r="172" spans="3:15" ht="15" hidden="1" customHeight="1" x14ac:dyDescent="0.3">
      <c r="C172">
        <v>1152</v>
      </c>
      <c r="D172" t="s">
        <v>803</v>
      </c>
      <c r="I172" t="s">
        <v>3477</v>
      </c>
      <c r="J172" t="s">
        <v>164</v>
      </c>
      <c r="K172" t="s">
        <v>2438</v>
      </c>
      <c r="L172" t="s">
        <v>807</v>
      </c>
      <c r="M172" t="s">
        <v>210</v>
      </c>
      <c r="N172">
        <v>2624</v>
      </c>
      <c r="O172" t="e">
        <f>VLOOKUP(Table21[[#This Row],[compID]],[1]!Table121[[COMP_ID]:[IATI_IDENTIFIER]],20,FALSE)</f>
        <v>#REF!</v>
      </c>
    </row>
    <row r="173" spans="3:15" ht="15" hidden="1" customHeight="1" x14ac:dyDescent="0.3">
      <c r="C173">
        <v>1102</v>
      </c>
      <c r="D173" t="s">
        <v>671</v>
      </c>
      <c r="I173" t="s">
        <v>3478</v>
      </c>
      <c r="J173" t="s">
        <v>168</v>
      </c>
      <c r="K173" t="s">
        <v>3116</v>
      </c>
      <c r="L173" t="s">
        <v>807</v>
      </c>
      <c r="M173" t="s">
        <v>210</v>
      </c>
      <c r="N173">
        <v>2625</v>
      </c>
      <c r="O173" t="e">
        <f>VLOOKUP(Table21[[#This Row],[compID]],[1]!Table121[[COMP_ID]:[IATI_IDENTIFIER]],20,FALSE)</f>
        <v>#REF!</v>
      </c>
    </row>
    <row r="174" spans="3:15" ht="15" hidden="1" customHeight="1" x14ac:dyDescent="0.3">
      <c r="C174">
        <v>1131</v>
      </c>
      <c r="D174" t="s">
        <v>1106</v>
      </c>
      <c r="I174" t="s">
        <v>3479</v>
      </c>
      <c r="J174" t="s">
        <v>4814</v>
      </c>
      <c r="K174" t="s">
        <v>2934</v>
      </c>
      <c r="L174" t="s">
        <v>807</v>
      </c>
      <c r="M174" t="s">
        <v>210</v>
      </c>
      <c r="N174">
        <v>2626</v>
      </c>
      <c r="O174" t="e">
        <f>VLOOKUP(Table21[[#This Row],[compID]],[1]!Table121[[COMP_ID]:[IATI_IDENTIFIER]],20,FALSE)</f>
        <v>#REF!</v>
      </c>
    </row>
    <row r="175" spans="3:15" ht="15" hidden="1" customHeight="1" x14ac:dyDescent="0.3">
      <c r="C175">
        <v>1130</v>
      </c>
      <c r="D175" t="s">
        <v>833</v>
      </c>
      <c r="I175" t="s">
        <v>3480</v>
      </c>
      <c r="J175" t="s">
        <v>1891</v>
      </c>
      <c r="K175" t="s">
        <v>3260</v>
      </c>
      <c r="L175" t="s">
        <v>790</v>
      </c>
      <c r="M175" t="s">
        <v>234</v>
      </c>
      <c r="N175">
        <v>2827</v>
      </c>
      <c r="O175" t="e">
        <f>VLOOKUP(Table21[[#This Row],[compID]],[1]!Table121[[COMP_ID]:[IATI_IDENTIFIER]],20,FALSE)</f>
        <v>#REF!</v>
      </c>
    </row>
    <row r="176" spans="3:15" ht="15" hidden="1" customHeight="1" x14ac:dyDescent="0.3">
      <c r="C176">
        <v>1138</v>
      </c>
      <c r="D176" t="s">
        <v>816</v>
      </c>
      <c r="I176" t="s">
        <v>3481</v>
      </c>
      <c r="J176" t="s">
        <v>56</v>
      </c>
      <c r="K176" t="s">
        <v>3118</v>
      </c>
      <c r="L176" t="s">
        <v>790</v>
      </c>
      <c r="M176" t="s">
        <v>234</v>
      </c>
      <c r="N176">
        <v>2826</v>
      </c>
      <c r="O176" t="e">
        <f>VLOOKUP(Table21[[#This Row],[compID]],[1]!Table121[[COMP_ID]:[IATI_IDENTIFIER]],20,FALSE)</f>
        <v>#REF!</v>
      </c>
    </row>
    <row r="177" spans="3:15" ht="15" hidden="1" customHeight="1" x14ac:dyDescent="0.3">
      <c r="C177">
        <v>1132</v>
      </c>
      <c r="D177" t="s">
        <v>1215</v>
      </c>
      <c r="I177" t="s">
        <v>3482</v>
      </c>
      <c r="J177" t="s">
        <v>145</v>
      </c>
      <c r="K177" t="s">
        <v>2417</v>
      </c>
      <c r="L177" t="s">
        <v>790</v>
      </c>
      <c r="M177" t="s">
        <v>234</v>
      </c>
      <c r="N177">
        <v>2832</v>
      </c>
      <c r="O177" t="e">
        <f>VLOOKUP(Table21[[#This Row],[compID]],[1]!Table121[[COMP_ID]:[IATI_IDENTIFIER]],20,FALSE)</f>
        <v>#REF!</v>
      </c>
    </row>
    <row r="178" spans="3:15" ht="15" hidden="1" customHeight="1" x14ac:dyDescent="0.3">
      <c r="C178">
        <v>1137</v>
      </c>
      <c r="D178" t="s">
        <v>1309</v>
      </c>
      <c r="I178" t="s">
        <v>3483</v>
      </c>
      <c r="J178" t="s">
        <v>152</v>
      </c>
      <c r="K178" t="s">
        <v>2430</v>
      </c>
      <c r="L178" t="s">
        <v>790</v>
      </c>
      <c r="M178" t="s">
        <v>234</v>
      </c>
      <c r="N178">
        <v>2833</v>
      </c>
      <c r="O178" t="e">
        <f>VLOOKUP(Table21[[#This Row],[compID]],[1]!Table121[[COMP_ID]:[IATI_IDENTIFIER]],20,FALSE)</f>
        <v>#REF!</v>
      </c>
    </row>
    <row r="179" spans="3:15" ht="15" hidden="1" customHeight="1" x14ac:dyDescent="0.3">
      <c r="C179">
        <v>1150</v>
      </c>
      <c r="D179" t="s">
        <v>1321</v>
      </c>
      <c r="I179" t="s">
        <v>3484</v>
      </c>
      <c r="J179" t="s">
        <v>153</v>
      </c>
      <c r="K179" t="s">
        <v>2870</v>
      </c>
      <c r="L179" t="s">
        <v>790</v>
      </c>
      <c r="M179" t="s">
        <v>234</v>
      </c>
      <c r="N179">
        <v>2834</v>
      </c>
      <c r="O179" t="e">
        <f>VLOOKUP(Table21[[#This Row],[compID]],[1]!Table121[[COMP_ID]:[IATI_IDENTIFIER]],20,FALSE)</f>
        <v>#REF!</v>
      </c>
    </row>
    <row r="180" spans="3:15" ht="15" hidden="1" customHeight="1" x14ac:dyDescent="0.3">
      <c r="C180">
        <v>1136</v>
      </c>
      <c r="D180" t="s">
        <v>1317</v>
      </c>
      <c r="I180" t="s">
        <v>3485</v>
      </c>
      <c r="J180" t="s">
        <v>159</v>
      </c>
      <c r="K180" t="s">
        <v>2266</v>
      </c>
      <c r="L180" t="s">
        <v>790</v>
      </c>
      <c r="M180" t="s">
        <v>234</v>
      </c>
      <c r="N180">
        <v>2831</v>
      </c>
      <c r="O180" t="e">
        <f>VLOOKUP(Table21[[#This Row],[compID]],[1]!Table121[[COMP_ID]:[IATI_IDENTIFIER]],20,FALSE)</f>
        <v>#REF!</v>
      </c>
    </row>
    <row r="181" spans="3:15" ht="15" hidden="1" customHeight="1" x14ac:dyDescent="0.3">
      <c r="C181">
        <v>1083</v>
      </c>
      <c r="D181" t="s">
        <v>1299</v>
      </c>
      <c r="I181" t="s">
        <v>3486</v>
      </c>
      <c r="J181" t="s">
        <v>164</v>
      </c>
      <c r="K181" t="s">
        <v>2438</v>
      </c>
      <c r="L181" t="s">
        <v>790</v>
      </c>
      <c r="M181" t="s">
        <v>234</v>
      </c>
      <c r="N181">
        <v>2830</v>
      </c>
      <c r="O181" t="e">
        <f>VLOOKUP(Table21[[#This Row],[compID]],[1]!Table121[[COMP_ID]:[IATI_IDENTIFIER]],20,FALSE)</f>
        <v>#REF!</v>
      </c>
    </row>
    <row r="182" spans="3:15" ht="15" hidden="1" customHeight="1" x14ac:dyDescent="0.3">
      <c r="C182">
        <v>1084</v>
      </c>
      <c r="D182" t="s">
        <v>1290</v>
      </c>
      <c r="I182" t="s">
        <v>3487</v>
      </c>
      <c r="J182" t="s">
        <v>165</v>
      </c>
      <c r="K182" t="s">
        <v>3091</v>
      </c>
      <c r="L182" t="s">
        <v>790</v>
      </c>
      <c r="M182" t="s">
        <v>234</v>
      </c>
      <c r="N182">
        <v>2829</v>
      </c>
      <c r="O182" t="e">
        <f>VLOOKUP(Table21[[#This Row],[compID]],[1]!Table121[[COMP_ID]:[IATI_IDENTIFIER]],20,FALSE)</f>
        <v>#REF!</v>
      </c>
    </row>
    <row r="183" spans="3:15" ht="15" hidden="1" customHeight="1" x14ac:dyDescent="0.3">
      <c r="C183">
        <v>1113</v>
      </c>
      <c r="D183" t="s">
        <v>1295</v>
      </c>
      <c r="I183" t="s">
        <v>3488</v>
      </c>
      <c r="J183" t="s">
        <v>94</v>
      </c>
      <c r="K183" t="s">
        <v>2948</v>
      </c>
      <c r="L183" t="s">
        <v>790</v>
      </c>
      <c r="M183" t="s">
        <v>234</v>
      </c>
      <c r="N183">
        <v>2828</v>
      </c>
      <c r="O183" t="e">
        <f>VLOOKUP(Table21[[#This Row],[compID]],[1]!Table121[[COMP_ID]:[IATI_IDENTIFIER]],20,FALSE)</f>
        <v>#REF!</v>
      </c>
    </row>
    <row r="184" spans="3:15" ht="15" hidden="1" customHeight="1" x14ac:dyDescent="0.3">
      <c r="C184">
        <v>1142</v>
      </c>
      <c r="D184" t="s">
        <v>1287</v>
      </c>
      <c r="I184" t="s">
        <v>3489</v>
      </c>
      <c r="J184" t="s">
        <v>1891</v>
      </c>
      <c r="K184" t="s">
        <v>3260</v>
      </c>
      <c r="L184" t="s">
        <v>1297</v>
      </c>
      <c r="M184" t="s">
        <v>180</v>
      </c>
      <c r="N184">
        <v>2425</v>
      </c>
      <c r="O184" t="e">
        <f>VLOOKUP(Table21[[#This Row],[compID]],[1]!Table121[[COMP_ID]:[IATI_IDENTIFIER]],20,FALSE)</f>
        <v>#REF!</v>
      </c>
    </row>
    <row r="185" spans="3:15" hidden="1" x14ac:dyDescent="0.3">
      <c r="I185" t="s">
        <v>3490</v>
      </c>
      <c r="J185" t="s">
        <v>57</v>
      </c>
      <c r="K185" t="s">
        <v>2223</v>
      </c>
      <c r="L185" t="s">
        <v>1297</v>
      </c>
      <c r="M185" t="s">
        <v>180</v>
      </c>
      <c r="N185">
        <v>2428</v>
      </c>
      <c r="O185" t="e">
        <f>VLOOKUP(Table21[[#This Row],[compID]],[1]!Table121[[COMP_ID]:[IATI_IDENTIFIER]],20,FALSE)</f>
        <v>#REF!</v>
      </c>
    </row>
    <row r="186" spans="3:15" hidden="1" x14ac:dyDescent="0.3">
      <c r="I186" t="s">
        <v>3491</v>
      </c>
      <c r="J186" t="s">
        <v>53</v>
      </c>
      <c r="K186" t="s">
        <v>2244</v>
      </c>
      <c r="L186" t="s">
        <v>1297</v>
      </c>
      <c r="M186" t="s">
        <v>180</v>
      </c>
      <c r="N186">
        <v>2429</v>
      </c>
      <c r="O186" t="e">
        <f>VLOOKUP(Table21[[#This Row],[compID]],[1]!Table121[[COMP_ID]:[IATI_IDENTIFIER]],20,FALSE)</f>
        <v>#REF!</v>
      </c>
    </row>
    <row r="187" spans="3:15" hidden="1" x14ac:dyDescent="0.3">
      <c r="I187" t="s">
        <v>3492</v>
      </c>
      <c r="J187" t="s">
        <v>56</v>
      </c>
      <c r="K187" t="s">
        <v>3118</v>
      </c>
      <c r="L187" t="s">
        <v>1297</v>
      </c>
      <c r="M187" t="s">
        <v>180</v>
      </c>
      <c r="N187">
        <v>2426</v>
      </c>
      <c r="O187" t="e">
        <f>VLOOKUP(Table21[[#This Row],[compID]],[1]!Table121[[COMP_ID]:[IATI_IDENTIFIER]],20,FALSE)</f>
        <v>#REF!</v>
      </c>
    </row>
    <row r="188" spans="3:15" hidden="1" x14ac:dyDescent="0.3">
      <c r="I188" t="s">
        <v>3493</v>
      </c>
      <c r="J188" t="s">
        <v>56</v>
      </c>
      <c r="K188" t="s">
        <v>3118</v>
      </c>
      <c r="L188" t="s">
        <v>1297</v>
      </c>
      <c r="M188" t="s">
        <v>180</v>
      </c>
      <c r="N188">
        <v>2427</v>
      </c>
      <c r="O188" t="e">
        <f>VLOOKUP(Table21[[#This Row],[compID]],[1]!Table121[[COMP_ID]:[IATI_IDENTIFIER]],20,FALSE)</f>
        <v>#REF!</v>
      </c>
    </row>
    <row r="189" spans="3:15" hidden="1" x14ac:dyDescent="0.3">
      <c r="I189" t="s">
        <v>3494</v>
      </c>
      <c r="J189" t="s">
        <v>70</v>
      </c>
      <c r="K189" t="s">
        <v>3152</v>
      </c>
      <c r="L189" t="s">
        <v>1297</v>
      </c>
      <c r="M189" t="s">
        <v>180</v>
      </c>
      <c r="N189">
        <v>2432</v>
      </c>
      <c r="O189" t="e">
        <f>VLOOKUP(Table21[[#This Row],[compID]],[1]!Table121[[COMP_ID]:[IATI_IDENTIFIER]],20,FALSE)</f>
        <v>#REF!</v>
      </c>
    </row>
    <row r="190" spans="3:15" hidden="1" x14ac:dyDescent="0.3">
      <c r="I190" t="s">
        <v>3495</v>
      </c>
      <c r="J190" t="s">
        <v>70</v>
      </c>
      <c r="K190" t="s">
        <v>3152</v>
      </c>
      <c r="L190" t="s">
        <v>1297</v>
      </c>
      <c r="M190" t="s">
        <v>180</v>
      </c>
      <c r="N190">
        <v>2433</v>
      </c>
      <c r="O190" t="e">
        <f>VLOOKUP(Table21[[#This Row],[compID]],[1]!Table121[[COMP_ID]:[IATI_IDENTIFIER]],20,FALSE)</f>
        <v>#REF!</v>
      </c>
    </row>
    <row r="191" spans="3:15" hidden="1" x14ac:dyDescent="0.3">
      <c r="I191" t="s">
        <v>3496</v>
      </c>
      <c r="J191" t="s">
        <v>160</v>
      </c>
      <c r="K191" t="s">
        <v>3073</v>
      </c>
      <c r="L191" t="s">
        <v>1297</v>
      </c>
      <c r="M191" t="s">
        <v>180</v>
      </c>
      <c r="N191">
        <v>2434</v>
      </c>
      <c r="O191" t="e">
        <f>VLOOKUP(Table21[[#This Row],[compID]],[1]!Table121[[COMP_ID]:[IATI_IDENTIFIER]],20,FALSE)</f>
        <v>#REF!</v>
      </c>
    </row>
    <row r="192" spans="3:15" hidden="1" x14ac:dyDescent="0.3">
      <c r="I192" t="s">
        <v>3497</v>
      </c>
      <c r="J192" t="s">
        <v>85</v>
      </c>
      <c r="K192" t="s">
        <v>3189</v>
      </c>
      <c r="L192" t="s">
        <v>1297</v>
      </c>
      <c r="M192" t="s">
        <v>180</v>
      </c>
      <c r="N192">
        <v>2435</v>
      </c>
      <c r="O192" t="e">
        <f>VLOOKUP(Table21[[#This Row],[compID]],[1]!Table121[[COMP_ID]:[IATI_IDENTIFIER]],20,FALSE)</f>
        <v>#REF!</v>
      </c>
    </row>
    <row r="193" spans="9:15" hidden="1" x14ac:dyDescent="0.3">
      <c r="I193" t="s">
        <v>3498</v>
      </c>
      <c r="J193" t="s">
        <v>165</v>
      </c>
      <c r="K193" t="s">
        <v>3091</v>
      </c>
      <c r="L193" t="s">
        <v>1297</v>
      </c>
      <c r="M193" t="s">
        <v>180</v>
      </c>
      <c r="N193">
        <v>2430</v>
      </c>
      <c r="O193" t="e">
        <f>VLOOKUP(Table21[[#This Row],[compID]],[1]!Table121[[COMP_ID]:[IATI_IDENTIFIER]],20,FALSE)</f>
        <v>#REF!</v>
      </c>
    </row>
    <row r="194" spans="9:15" hidden="1" x14ac:dyDescent="0.3">
      <c r="I194" t="s">
        <v>3499</v>
      </c>
      <c r="J194" t="s">
        <v>165</v>
      </c>
      <c r="K194" t="s">
        <v>3091</v>
      </c>
      <c r="L194" t="s">
        <v>1297</v>
      </c>
      <c r="M194" t="s">
        <v>180</v>
      </c>
      <c r="N194">
        <v>2431</v>
      </c>
      <c r="O194" t="e">
        <f>VLOOKUP(Table21[[#This Row],[compID]],[1]!Table121[[COMP_ID]:[IATI_IDENTIFIER]],20,FALSE)</f>
        <v>#REF!</v>
      </c>
    </row>
    <row r="195" spans="9:15" hidden="1" x14ac:dyDescent="0.3">
      <c r="I195" t="s">
        <v>3500</v>
      </c>
      <c r="J195" t="s">
        <v>93</v>
      </c>
      <c r="K195" t="s">
        <v>1947</v>
      </c>
      <c r="L195" t="s">
        <v>1297</v>
      </c>
      <c r="M195" t="s">
        <v>180</v>
      </c>
      <c r="N195">
        <v>2436</v>
      </c>
      <c r="O195" t="e">
        <f>VLOOKUP(Table21[[#This Row],[compID]],[1]!Table121[[COMP_ID]:[IATI_IDENTIFIER]],20,FALSE)</f>
        <v>#REF!</v>
      </c>
    </row>
    <row r="196" spans="9:15" hidden="1" x14ac:dyDescent="0.3">
      <c r="I196" t="s">
        <v>3501</v>
      </c>
      <c r="J196" t="s">
        <v>94</v>
      </c>
      <c r="K196" t="s">
        <v>2948</v>
      </c>
      <c r="L196" t="s">
        <v>1297</v>
      </c>
      <c r="M196" t="s">
        <v>180</v>
      </c>
      <c r="N196">
        <v>2437</v>
      </c>
      <c r="O196" t="e">
        <f>VLOOKUP(Table21[[#This Row],[compID]],[1]!Table121[[COMP_ID]:[IATI_IDENTIFIER]],20,FALSE)</f>
        <v>#REF!</v>
      </c>
    </row>
    <row r="197" spans="9:15" hidden="1" x14ac:dyDescent="0.3">
      <c r="I197" t="s">
        <v>3502</v>
      </c>
      <c r="J197" t="s">
        <v>94</v>
      </c>
      <c r="K197" t="s">
        <v>2948</v>
      </c>
      <c r="L197" t="s">
        <v>1297</v>
      </c>
      <c r="M197" t="s">
        <v>180</v>
      </c>
      <c r="N197">
        <v>2438</v>
      </c>
      <c r="O197" t="e">
        <f>VLOOKUP(Table21[[#This Row],[compID]],[1]!Table121[[COMP_ID]:[IATI_IDENTIFIER]],20,FALSE)</f>
        <v>#REF!</v>
      </c>
    </row>
    <row r="198" spans="9:15" hidden="1" x14ac:dyDescent="0.3">
      <c r="I198" t="s">
        <v>3503</v>
      </c>
      <c r="J198" t="s">
        <v>94</v>
      </c>
      <c r="K198" t="s">
        <v>2948</v>
      </c>
      <c r="L198" t="s">
        <v>1297</v>
      </c>
      <c r="M198" t="s">
        <v>180</v>
      </c>
      <c r="N198">
        <v>2439</v>
      </c>
      <c r="O198" t="e">
        <f>VLOOKUP(Table21[[#This Row],[compID]],[1]!Table121[[COMP_ID]:[IATI_IDENTIFIER]],20,FALSE)</f>
        <v>#REF!</v>
      </c>
    </row>
    <row r="199" spans="9:15" hidden="1" x14ac:dyDescent="0.3">
      <c r="I199" t="s">
        <v>3504</v>
      </c>
      <c r="J199" t="s">
        <v>160</v>
      </c>
      <c r="K199" t="s">
        <v>3073</v>
      </c>
      <c r="L199" t="s">
        <v>1292</v>
      </c>
      <c r="M199" t="s">
        <v>280</v>
      </c>
      <c r="N199">
        <v>2482</v>
      </c>
      <c r="O199" t="e">
        <f>VLOOKUP(Table21[[#This Row],[compID]],[1]!Table121[[COMP_ID]:[IATI_IDENTIFIER]],20,FALSE)</f>
        <v>#REF!</v>
      </c>
    </row>
    <row r="200" spans="9:15" hidden="1" x14ac:dyDescent="0.3">
      <c r="I200" t="s">
        <v>3505</v>
      </c>
      <c r="J200" t="s">
        <v>165</v>
      </c>
      <c r="K200" t="s">
        <v>3091</v>
      </c>
      <c r="L200" t="s">
        <v>1292</v>
      </c>
      <c r="M200" t="s">
        <v>280</v>
      </c>
      <c r="N200">
        <v>2484</v>
      </c>
      <c r="O200" t="e">
        <f>VLOOKUP(Table21[[#This Row],[compID]],[1]!Table121[[COMP_ID]:[IATI_IDENTIFIER]],20,FALSE)</f>
        <v>#REF!</v>
      </c>
    </row>
    <row r="201" spans="9:15" hidden="1" x14ac:dyDescent="0.3">
      <c r="I201" t="s">
        <v>3506</v>
      </c>
      <c r="J201" t="s">
        <v>94</v>
      </c>
      <c r="K201" t="s">
        <v>2948</v>
      </c>
      <c r="L201" t="s">
        <v>1292</v>
      </c>
      <c r="M201" t="s">
        <v>280</v>
      </c>
      <c r="N201">
        <v>2483</v>
      </c>
      <c r="O201" t="e">
        <f>VLOOKUP(Table21[[#This Row],[compID]],[1]!Table121[[COMP_ID]:[IATI_IDENTIFIER]],20,FALSE)</f>
        <v>#REF!</v>
      </c>
    </row>
    <row r="202" spans="9:15" hidden="1" x14ac:dyDescent="0.3">
      <c r="I202" t="s">
        <v>3507</v>
      </c>
      <c r="J202" t="s">
        <v>53</v>
      </c>
      <c r="K202" t="s">
        <v>2244</v>
      </c>
      <c r="L202" t="s">
        <v>1299</v>
      </c>
      <c r="M202" t="s">
        <v>241</v>
      </c>
      <c r="N202">
        <v>2858</v>
      </c>
      <c r="O202" t="e">
        <f>VLOOKUP(Table21[[#This Row],[compID]],[1]!Table121[[COMP_ID]:[IATI_IDENTIFIER]],20,FALSE)</f>
        <v>#REF!</v>
      </c>
    </row>
    <row r="203" spans="9:15" hidden="1" x14ac:dyDescent="0.3">
      <c r="I203" t="s">
        <v>3508</v>
      </c>
      <c r="J203" t="s">
        <v>56</v>
      </c>
      <c r="K203" t="s">
        <v>3118</v>
      </c>
      <c r="L203" t="s">
        <v>1299</v>
      </c>
      <c r="M203" t="s">
        <v>241</v>
      </c>
      <c r="N203">
        <v>2860</v>
      </c>
      <c r="O203" t="e">
        <f>VLOOKUP(Table21[[#This Row],[compID]],[1]!Table121[[COMP_ID]:[IATI_IDENTIFIER]],20,FALSE)</f>
        <v>#REF!</v>
      </c>
    </row>
    <row r="204" spans="9:15" hidden="1" x14ac:dyDescent="0.3">
      <c r="I204" t="s">
        <v>3509</v>
      </c>
      <c r="J204" t="s">
        <v>165</v>
      </c>
      <c r="K204" t="s">
        <v>3091</v>
      </c>
      <c r="L204" t="s">
        <v>1299</v>
      </c>
      <c r="M204" t="s">
        <v>241</v>
      </c>
      <c r="N204">
        <v>2862</v>
      </c>
      <c r="O204" t="e">
        <f>VLOOKUP(Table21[[#This Row],[compID]],[1]!Table121[[COMP_ID]:[IATI_IDENTIFIER]],20,FALSE)</f>
        <v>#REF!</v>
      </c>
    </row>
    <row r="205" spans="9:15" hidden="1" x14ac:dyDescent="0.3">
      <c r="I205" t="s">
        <v>3510</v>
      </c>
      <c r="J205" t="s">
        <v>1891</v>
      </c>
      <c r="K205" t="s">
        <v>3260</v>
      </c>
      <c r="L205" t="s">
        <v>1290</v>
      </c>
      <c r="M205" t="s">
        <v>246</v>
      </c>
      <c r="N205">
        <v>2894</v>
      </c>
      <c r="O205" t="e">
        <f>VLOOKUP(Table21[[#This Row],[compID]],[1]!Table121[[COMP_ID]:[IATI_IDENTIFIER]],20,FALSE)</f>
        <v>#REF!</v>
      </c>
    </row>
    <row r="206" spans="9:15" hidden="1" x14ac:dyDescent="0.3">
      <c r="I206" t="s">
        <v>3511</v>
      </c>
      <c r="J206" t="s">
        <v>53</v>
      </c>
      <c r="K206" t="s">
        <v>2244</v>
      </c>
      <c r="L206" t="s">
        <v>1290</v>
      </c>
      <c r="M206" t="s">
        <v>246</v>
      </c>
      <c r="N206">
        <v>2897</v>
      </c>
      <c r="O206" t="e">
        <f>VLOOKUP(Table21[[#This Row],[compID]],[1]!Table121[[COMP_ID]:[IATI_IDENTIFIER]],20,FALSE)</f>
        <v>#REF!</v>
      </c>
    </row>
    <row r="207" spans="9:15" hidden="1" x14ac:dyDescent="0.3">
      <c r="I207" t="s">
        <v>3512</v>
      </c>
      <c r="J207" t="s">
        <v>53</v>
      </c>
      <c r="K207" t="s">
        <v>2244</v>
      </c>
      <c r="L207" t="s">
        <v>1290</v>
      </c>
      <c r="M207" t="s">
        <v>246</v>
      </c>
      <c r="N207">
        <v>2900</v>
      </c>
      <c r="O207" t="e">
        <f>VLOOKUP(Table21[[#This Row],[compID]],[1]!Table121[[COMP_ID]:[IATI_IDENTIFIER]],20,FALSE)</f>
        <v>#REF!</v>
      </c>
    </row>
    <row r="208" spans="9:15" hidden="1" x14ac:dyDescent="0.3">
      <c r="I208" t="s">
        <v>3513</v>
      </c>
      <c r="J208" t="s">
        <v>145</v>
      </c>
      <c r="K208" t="s">
        <v>2417</v>
      </c>
      <c r="L208" t="s">
        <v>1290</v>
      </c>
      <c r="M208" t="s">
        <v>246</v>
      </c>
      <c r="N208">
        <v>2903</v>
      </c>
      <c r="O208" t="e">
        <f>VLOOKUP(Table21[[#This Row],[compID]],[1]!Table121[[COMP_ID]:[IATI_IDENTIFIER]],20,FALSE)</f>
        <v>#REF!</v>
      </c>
    </row>
    <row r="209" spans="9:15" hidden="1" x14ac:dyDescent="0.3">
      <c r="I209" t="s">
        <v>3514</v>
      </c>
      <c r="J209" t="s">
        <v>152</v>
      </c>
      <c r="K209" t="s">
        <v>2430</v>
      </c>
      <c r="L209" t="s">
        <v>1290</v>
      </c>
      <c r="M209" t="s">
        <v>246</v>
      </c>
      <c r="N209">
        <v>2891</v>
      </c>
      <c r="O209" t="e">
        <f>VLOOKUP(Table21[[#This Row],[compID]],[1]!Table121[[COMP_ID]:[IATI_IDENTIFIER]],20,FALSE)</f>
        <v>#REF!</v>
      </c>
    </row>
    <row r="210" spans="9:15" hidden="1" x14ac:dyDescent="0.3">
      <c r="I210" t="s">
        <v>3515</v>
      </c>
      <c r="J210" t="s">
        <v>68</v>
      </c>
      <c r="K210" t="s">
        <v>3151</v>
      </c>
      <c r="L210" t="s">
        <v>1290</v>
      </c>
      <c r="M210" t="s">
        <v>246</v>
      </c>
      <c r="N210">
        <v>2901</v>
      </c>
      <c r="O210" t="e">
        <f>VLOOKUP(Table21[[#This Row],[compID]],[1]!Table121[[COMP_ID]:[IATI_IDENTIFIER]],20,FALSE)</f>
        <v>#REF!</v>
      </c>
    </row>
    <row r="211" spans="9:15" hidden="1" x14ac:dyDescent="0.3">
      <c r="I211" t="s">
        <v>3516</v>
      </c>
      <c r="J211" t="s">
        <v>160</v>
      </c>
      <c r="K211" t="s">
        <v>3073</v>
      </c>
      <c r="L211" t="s">
        <v>1290</v>
      </c>
      <c r="M211" t="s">
        <v>246</v>
      </c>
      <c r="N211">
        <v>2899</v>
      </c>
      <c r="O211" t="e">
        <f>VLOOKUP(Table21[[#This Row],[compID]],[1]!Table121[[COMP_ID]:[IATI_IDENTIFIER]],20,FALSE)</f>
        <v>#REF!</v>
      </c>
    </row>
    <row r="212" spans="9:15" hidden="1" x14ac:dyDescent="0.3">
      <c r="I212" t="s">
        <v>3517</v>
      </c>
      <c r="J212" t="s">
        <v>83</v>
      </c>
      <c r="K212" t="s">
        <v>2369</v>
      </c>
      <c r="L212" t="s">
        <v>1290</v>
      </c>
      <c r="M212" t="s">
        <v>246</v>
      </c>
      <c r="N212">
        <v>2893</v>
      </c>
      <c r="O212" t="e">
        <f>VLOOKUP(Table21[[#This Row],[compID]],[1]!Table121[[COMP_ID]:[IATI_IDENTIFIER]],20,FALSE)</f>
        <v>#REF!</v>
      </c>
    </row>
    <row r="213" spans="9:15" hidden="1" x14ac:dyDescent="0.3">
      <c r="I213" t="s">
        <v>3518</v>
      </c>
      <c r="J213" t="s">
        <v>164</v>
      </c>
      <c r="K213" t="s">
        <v>2438</v>
      </c>
      <c r="L213" t="s">
        <v>1290</v>
      </c>
      <c r="M213" t="s">
        <v>246</v>
      </c>
      <c r="N213">
        <v>2902</v>
      </c>
      <c r="O213" t="e">
        <f>VLOOKUP(Table21[[#This Row],[compID]],[1]!Table121[[COMP_ID]:[IATI_IDENTIFIER]],20,FALSE)</f>
        <v>#REF!</v>
      </c>
    </row>
    <row r="214" spans="9:15" hidden="1" x14ac:dyDescent="0.3">
      <c r="I214" t="s">
        <v>3519</v>
      </c>
      <c r="J214" t="s">
        <v>143</v>
      </c>
      <c r="K214" t="s">
        <v>3080</v>
      </c>
      <c r="L214" t="s">
        <v>1290</v>
      </c>
      <c r="M214" t="s">
        <v>246</v>
      </c>
      <c r="N214">
        <v>2896</v>
      </c>
      <c r="O214" t="e">
        <f>VLOOKUP(Table21[[#This Row],[compID]],[1]!Table121[[COMP_ID]:[IATI_IDENTIFIER]],20,FALSE)</f>
        <v>#REF!</v>
      </c>
    </row>
    <row r="215" spans="9:15" hidden="1" x14ac:dyDescent="0.3">
      <c r="I215" t="s">
        <v>3520</v>
      </c>
      <c r="J215" t="s">
        <v>143</v>
      </c>
      <c r="K215" t="s">
        <v>3080</v>
      </c>
      <c r="L215" t="s">
        <v>1290</v>
      </c>
      <c r="M215" t="s">
        <v>246</v>
      </c>
      <c r="N215">
        <v>2895</v>
      </c>
      <c r="O215" t="e">
        <f>VLOOKUP(Table21[[#This Row],[compID]],[1]!Table121[[COMP_ID]:[IATI_IDENTIFIER]],20,FALSE)</f>
        <v>#REF!</v>
      </c>
    </row>
    <row r="216" spans="9:15" hidden="1" x14ac:dyDescent="0.3">
      <c r="I216" t="s">
        <v>3521</v>
      </c>
      <c r="J216" t="s">
        <v>94</v>
      </c>
      <c r="K216" t="s">
        <v>2948</v>
      </c>
      <c r="L216" t="s">
        <v>1290</v>
      </c>
      <c r="M216" t="s">
        <v>246</v>
      </c>
      <c r="N216">
        <v>2898</v>
      </c>
      <c r="O216" t="e">
        <f>VLOOKUP(Table21[[#This Row],[compID]],[1]!Table121[[COMP_ID]:[IATI_IDENTIFIER]],20,FALSE)</f>
        <v>#REF!</v>
      </c>
    </row>
    <row r="217" spans="9:15" hidden="1" x14ac:dyDescent="0.3">
      <c r="I217" t="s">
        <v>3522</v>
      </c>
      <c r="J217" t="s">
        <v>1891</v>
      </c>
      <c r="K217" t="s">
        <v>3260</v>
      </c>
      <c r="L217" t="s">
        <v>179</v>
      </c>
      <c r="M217" t="s">
        <v>179</v>
      </c>
      <c r="N217">
        <v>2419</v>
      </c>
      <c r="O217" t="e">
        <f>VLOOKUP(Table21[[#This Row],[compID]],[1]!Table121[[COMP_ID]:[IATI_IDENTIFIER]],20,FALSE)</f>
        <v>#REF!</v>
      </c>
    </row>
    <row r="218" spans="9:15" hidden="1" x14ac:dyDescent="0.3">
      <c r="I218" t="s">
        <v>3523</v>
      </c>
      <c r="J218" t="s">
        <v>56</v>
      </c>
      <c r="K218" t="s">
        <v>3118</v>
      </c>
      <c r="L218" t="s">
        <v>179</v>
      </c>
      <c r="M218" t="s">
        <v>179</v>
      </c>
      <c r="N218">
        <v>2979</v>
      </c>
      <c r="O218" t="e">
        <f>VLOOKUP(Table21[[#This Row],[compID]],[1]!Table121[[COMP_ID]:[IATI_IDENTIFIER]],20,FALSE)</f>
        <v>#REF!</v>
      </c>
    </row>
    <row r="219" spans="9:15" hidden="1" x14ac:dyDescent="0.3">
      <c r="I219" t="s">
        <v>3524</v>
      </c>
      <c r="J219" t="s">
        <v>74</v>
      </c>
      <c r="K219" t="s">
        <v>2293</v>
      </c>
      <c r="L219" t="s">
        <v>179</v>
      </c>
      <c r="M219" t="s">
        <v>179</v>
      </c>
      <c r="N219">
        <v>2420</v>
      </c>
      <c r="O219" t="e">
        <f>VLOOKUP(Table21[[#This Row],[compID]],[1]!Table121[[COMP_ID]:[IATI_IDENTIFIER]],20,FALSE)</f>
        <v>#REF!</v>
      </c>
    </row>
    <row r="220" spans="9:15" hidden="1" x14ac:dyDescent="0.3">
      <c r="I220" t="s">
        <v>3525</v>
      </c>
      <c r="J220" t="s">
        <v>165</v>
      </c>
      <c r="K220" t="s">
        <v>3091</v>
      </c>
      <c r="L220" t="s">
        <v>179</v>
      </c>
      <c r="M220" t="s">
        <v>179</v>
      </c>
      <c r="N220">
        <v>2980</v>
      </c>
      <c r="O220" t="e">
        <f>VLOOKUP(Table21[[#This Row],[compID]],[1]!Table121[[COMP_ID]:[IATI_IDENTIFIER]],20,FALSE)</f>
        <v>#REF!</v>
      </c>
    </row>
    <row r="221" spans="9:15" hidden="1" x14ac:dyDescent="0.3">
      <c r="I221" t="s">
        <v>3526</v>
      </c>
      <c r="J221" t="s">
        <v>93</v>
      </c>
      <c r="K221" t="s">
        <v>1947</v>
      </c>
      <c r="L221" t="s">
        <v>179</v>
      </c>
      <c r="M221" t="s">
        <v>179</v>
      </c>
      <c r="N221">
        <v>2981</v>
      </c>
      <c r="O221" t="e">
        <f>VLOOKUP(Table21[[#This Row],[compID]],[1]!Table121[[COMP_ID]:[IATI_IDENTIFIER]],20,FALSE)</f>
        <v>#REF!</v>
      </c>
    </row>
    <row r="222" spans="9:15" hidden="1" x14ac:dyDescent="0.3">
      <c r="I222" t="s">
        <v>3527</v>
      </c>
      <c r="J222" t="s">
        <v>94</v>
      </c>
      <c r="K222" t="s">
        <v>2948</v>
      </c>
      <c r="L222" t="s">
        <v>179</v>
      </c>
      <c r="M222" t="s">
        <v>179</v>
      </c>
      <c r="N222">
        <v>2982</v>
      </c>
      <c r="O222" t="e">
        <f>VLOOKUP(Table21[[#This Row],[compID]],[1]!Table121[[COMP_ID]:[IATI_IDENTIFIER]],20,FALSE)</f>
        <v>#REF!</v>
      </c>
    </row>
    <row r="223" spans="9:15" hidden="1" x14ac:dyDescent="0.3">
      <c r="I223" t="s">
        <v>3528</v>
      </c>
      <c r="J223" t="s">
        <v>163</v>
      </c>
      <c r="K223" t="s">
        <v>2934</v>
      </c>
      <c r="L223" t="s">
        <v>179</v>
      </c>
      <c r="M223" t="s">
        <v>179</v>
      </c>
      <c r="N223">
        <v>2421</v>
      </c>
      <c r="O223" t="e">
        <f>VLOOKUP(Table21[[#This Row],[compID]],[1]!Table121[[COMP_ID]:[IATI_IDENTIFIER]],20,FALSE)</f>
        <v>#REF!</v>
      </c>
    </row>
    <row r="224" spans="9:15" hidden="1" x14ac:dyDescent="0.3">
      <c r="I224" t="s">
        <v>3529</v>
      </c>
      <c r="J224" t="s">
        <v>102</v>
      </c>
      <c r="K224" t="s">
        <v>3105</v>
      </c>
      <c r="L224" t="s">
        <v>179</v>
      </c>
      <c r="M224" t="s">
        <v>179</v>
      </c>
      <c r="N224">
        <v>2422</v>
      </c>
      <c r="O224" t="e">
        <f>VLOOKUP(Table21[[#This Row],[compID]],[1]!Table121[[COMP_ID]:[IATI_IDENTIFIER]],20,FALSE)</f>
        <v>#REF!</v>
      </c>
    </row>
    <row r="225" spans="9:15" hidden="1" x14ac:dyDescent="0.3">
      <c r="I225" t="s">
        <v>3530</v>
      </c>
      <c r="J225" t="s">
        <v>1891</v>
      </c>
      <c r="K225" t="s">
        <v>3260</v>
      </c>
      <c r="L225" t="s">
        <v>693</v>
      </c>
      <c r="M225" t="s">
        <v>692</v>
      </c>
      <c r="N225">
        <v>2953</v>
      </c>
      <c r="O225" t="e">
        <f>VLOOKUP(Table21[[#This Row],[compID]],[1]!Table121[[COMP_ID]:[IATI_IDENTIFIER]],20,FALSE)</f>
        <v>#REF!</v>
      </c>
    </row>
    <row r="226" spans="9:15" hidden="1" x14ac:dyDescent="0.3">
      <c r="I226" t="s">
        <v>3531</v>
      </c>
      <c r="J226" t="s">
        <v>1891</v>
      </c>
      <c r="K226" t="s">
        <v>3260</v>
      </c>
      <c r="L226" t="s">
        <v>693</v>
      </c>
      <c r="M226" t="s">
        <v>692</v>
      </c>
      <c r="N226">
        <v>2956</v>
      </c>
      <c r="O226" t="e">
        <f>VLOOKUP(Table21[[#This Row],[compID]],[1]!Table121[[COMP_ID]:[IATI_IDENTIFIER]],20,FALSE)</f>
        <v>#REF!</v>
      </c>
    </row>
    <row r="227" spans="9:15" hidden="1" x14ac:dyDescent="0.3">
      <c r="I227" t="s">
        <v>3532</v>
      </c>
      <c r="J227" t="s">
        <v>1891</v>
      </c>
      <c r="K227" t="s">
        <v>3260</v>
      </c>
      <c r="L227" t="s">
        <v>693</v>
      </c>
      <c r="M227" t="s">
        <v>692</v>
      </c>
      <c r="N227">
        <v>2955</v>
      </c>
      <c r="O227" t="e">
        <f>VLOOKUP(Table21[[#This Row],[compID]],[1]!Table121[[COMP_ID]:[IATI_IDENTIFIER]],20,FALSE)</f>
        <v>#REF!</v>
      </c>
    </row>
    <row r="228" spans="9:15" hidden="1" x14ac:dyDescent="0.3">
      <c r="I228" t="s">
        <v>3533</v>
      </c>
      <c r="J228" t="s">
        <v>1891</v>
      </c>
      <c r="K228" t="s">
        <v>3260</v>
      </c>
      <c r="L228" t="s">
        <v>693</v>
      </c>
      <c r="M228" t="s">
        <v>692</v>
      </c>
      <c r="N228">
        <v>2954</v>
      </c>
      <c r="O228" t="e">
        <f>VLOOKUP(Table21[[#This Row],[compID]],[1]!Table121[[COMP_ID]:[IATI_IDENTIFIER]],20,FALSE)</f>
        <v>#REF!</v>
      </c>
    </row>
    <row r="229" spans="9:15" hidden="1" x14ac:dyDescent="0.3">
      <c r="I229" t="s">
        <v>3534</v>
      </c>
      <c r="J229" t="s">
        <v>57</v>
      </c>
      <c r="K229" t="s">
        <v>2223</v>
      </c>
      <c r="L229" t="s">
        <v>693</v>
      </c>
      <c r="M229" t="s">
        <v>692</v>
      </c>
      <c r="N229">
        <v>2958</v>
      </c>
      <c r="O229" t="e">
        <f>VLOOKUP(Table21[[#This Row],[compID]],[1]!Table121[[COMP_ID]:[IATI_IDENTIFIER]],20,FALSE)</f>
        <v>#REF!</v>
      </c>
    </row>
    <row r="230" spans="9:15" hidden="1" x14ac:dyDescent="0.3">
      <c r="I230" t="s">
        <v>3535</v>
      </c>
      <c r="J230" t="s">
        <v>145</v>
      </c>
      <c r="K230" t="s">
        <v>2417</v>
      </c>
      <c r="L230" t="s">
        <v>693</v>
      </c>
      <c r="M230" t="s">
        <v>692</v>
      </c>
      <c r="N230">
        <v>2962</v>
      </c>
      <c r="O230" t="e">
        <f>VLOOKUP(Table21[[#This Row],[compID]],[1]!Table121[[COMP_ID]:[IATI_IDENTIFIER]],20,FALSE)</f>
        <v>#REF!</v>
      </c>
    </row>
    <row r="231" spans="9:15" hidden="1" x14ac:dyDescent="0.3">
      <c r="I231" t="s">
        <v>3536</v>
      </c>
      <c r="J231" t="s">
        <v>152</v>
      </c>
      <c r="K231" t="s">
        <v>2430</v>
      </c>
      <c r="L231" t="s">
        <v>693</v>
      </c>
      <c r="M231" t="s">
        <v>692</v>
      </c>
      <c r="N231">
        <v>2961</v>
      </c>
      <c r="O231" t="e">
        <f>VLOOKUP(Table21[[#This Row],[compID]],[1]!Table121[[COMP_ID]:[IATI_IDENTIFIER]],20,FALSE)</f>
        <v>#REF!</v>
      </c>
    </row>
    <row r="232" spans="9:15" hidden="1" x14ac:dyDescent="0.3">
      <c r="I232" t="s">
        <v>3537</v>
      </c>
      <c r="J232" t="s">
        <v>157</v>
      </c>
      <c r="K232" t="s">
        <v>3226</v>
      </c>
      <c r="L232" t="s">
        <v>693</v>
      </c>
      <c r="M232" t="s">
        <v>692</v>
      </c>
      <c r="N232">
        <v>2964</v>
      </c>
      <c r="O232" t="e">
        <f>VLOOKUP(Table21[[#This Row],[compID]],[1]!Table121[[COMP_ID]:[IATI_IDENTIFIER]],20,FALSE)</f>
        <v>#REF!</v>
      </c>
    </row>
    <row r="233" spans="9:15" hidden="1" x14ac:dyDescent="0.3">
      <c r="I233" t="s">
        <v>3538</v>
      </c>
      <c r="J233" t="s">
        <v>164</v>
      </c>
      <c r="K233" t="s">
        <v>2438</v>
      </c>
      <c r="L233" t="s">
        <v>693</v>
      </c>
      <c r="M233" t="s">
        <v>692</v>
      </c>
      <c r="N233">
        <v>2960</v>
      </c>
      <c r="O233" t="e">
        <f>VLOOKUP(Table21[[#This Row],[compID]],[1]!Table121[[COMP_ID]:[IATI_IDENTIFIER]],20,FALSE)</f>
        <v>#REF!</v>
      </c>
    </row>
    <row r="234" spans="9:15" hidden="1" x14ac:dyDescent="0.3">
      <c r="I234" t="s">
        <v>3539</v>
      </c>
      <c r="J234" t="s">
        <v>87</v>
      </c>
      <c r="K234" t="s">
        <v>3230</v>
      </c>
      <c r="L234" t="s">
        <v>693</v>
      </c>
      <c r="M234" t="s">
        <v>692</v>
      </c>
      <c r="N234">
        <v>2963</v>
      </c>
      <c r="O234" t="e">
        <f>VLOOKUP(Table21[[#This Row],[compID]],[1]!Table121[[COMP_ID]:[IATI_IDENTIFIER]],20,FALSE)</f>
        <v>#REF!</v>
      </c>
    </row>
    <row r="235" spans="9:15" hidden="1" x14ac:dyDescent="0.3">
      <c r="I235" t="s">
        <v>3540</v>
      </c>
      <c r="J235" t="s">
        <v>165</v>
      </c>
      <c r="K235" t="s">
        <v>3091</v>
      </c>
      <c r="L235" t="s">
        <v>693</v>
      </c>
      <c r="M235" t="s">
        <v>692</v>
      </c>
      <c r="N235">
        <v>2957</v>
      </c>
      <c r="O235" t="e">
        <f>VLOOKUP(Table21[[#This Row],[compID]],[1]!Table121[[COMP_ID]:[IATI_IDENTIFIER]],20,FALSE)</f>
        <v>#REF!</v>
      </c>
    </row>
    <row r="236" spans="9:15" hidden="1" x14ac:dyDescent="0.3">
      <c r="I236" t="s">
        <v>3541</v>
      </c>
      <c r="J236" t="s">
        <v>93</v>
      </c>
      <c r="K236" t="s">
        <v>1947</v>
      </c>
      <c r="L236" t="s">
        <v>693</v>
      </c>
      <c r="M236" t="s">
        <v>692</v>
      </c>
      <c r="N236">
        <v>2959</v>
      </c>
      <c r="O236" t="e">
        <f>VLOOKUP(Table21[[#This Row],[compID]],[1]!Table121[[COMP_ID]:[IATI_IDENTIFIER]],20,FALSE)</f>
        <v>#REF!</v>
      </c>
    </row>
    <row r="237" spans="9:15" hidden="1" x14ac:dyDescent="0.3">
      <c r="I237" t="s">
        <v>3542</v>
      </c>
      <c r="J237" t="s">
        <v>93</v>
      </c>
      <c r="K237" t="s">
        <v>1947</v>
      </c>
      <c r="L237" t="s">
        <v>1242</v>
      </c>
      <c r="M237" t="s">
        <v>177</v>
      </c>
      <c r="N237">
        <v>2965</v>
      </c>
      <c r="O237" t="e">
        <f>VLOOKUP(Table21[[#This Row],[compID]],[1]!Table121[[COMP_ID]:[IATI_IDENTIFIER]],20,FALSE)</f>
        <v>#REF!</v>
      </c>
    </row>
    <row r="238" spans="9:15" hidden="1" x14ac:dyDescent="0.3">
      <c r="I238" t="s">
        <v>3543</v>
      </c>
      <c r="J238" t="s">
        <v>1892</v>
      </c>
      <c r="K238" t="s">
        <v>2223</v>
      </c>
      <c r="L238" t="s">
        <v>1201</v>
      </c>
      <c r="M238" t="s">
        <v>182</v>
      </c>
      <c r="N238">
        <v>2441</v>
      </c>
      <c r="O238" t="e">
        <f>VLOOKUP(Table21[[#This Row],[compID]],[1]!Table121[[COMP_ID]:[IATI_IDENTIFIER]],20,FALSE)</f>
        <v>#REF!</v>
      </c>
    </row>
    <row r="239" spans="9:15" hidden="1" x14ac:dyDescent="0.3">
      <c r="I239" t="s">
        <v>3544</v>
      </c>
      <c r="J239" t="s">
        <v>4815</v>
      </c>
      <c r="K239" t="s">
        <v>3226</v>
      </c>
      <c r="L239" t="s">
        <v>1201</v>
      </c>
      <c r="M239" t="s">
        <v>182</v>
      </c>
      <c r="N239">
        <v>2443</v>
      </c>
      <c r="O239" t="e">
        <f>VLOOKUP(Table21[[#This Row],[compID]],[1]!Table121[[COMP_ID]:[IATI_IDENTIFIER]],20,FALSE)</f>
        <v>#REF!</v>
      </c>
    </row>
    <row r="240" spans="9:15" hidden="1" x14ac:dyDescent="0.3">
      <c r="I240" t="s">
        <v>3545</v>
      </c>
      <c r="J240" t="s">
        <v>160</v>
      </c>
      <c r="K240" t="s">
        <v>3073</v>
      </c>
      <c r="L240" t="s">
        <v>1201</v>
      </c>
      <c r="M240" t="s">
        <v>182</v>
      </c>
      <c r="N240">
        <v>2444</v>
      </c>
      <c r="O240" t="e">
        <f>VLOOKUP(Table21[[#This Row],[compID]],[1]!Table121[[COMP_ID]:[IATI_IDENTIFIER]],20,FALSE)</f>
        <v>#REF!</v>
      </c>
    </row>
    <row r="241" spans="9:15" hidden="1" x14ac:dyDescent="0.3">
      <c r="I241" t="s">
        <v>3546</v>
      </c>
      <c r="J241" t="s">
        <v>165</v>
      </c>
      <c r="K241" t="s">
        <v>3091</v>
      </c>
      <c r="L241" t="s">
        <v>1201</v>
      </c>
      <c r="M241" t="s">
        <v>182</v>
      </c>
      <c r="N241">
        <v>2442</v>
      </c>
      <c r="O241" t="e">
        <f>VLOOKUP(Table21[[#This Row],[compID]],[1]!Table121[[COMP_ID]:[IATI_IDENTIFIER]],20,FALSE)</f>
        <v>#REF!</v>
      </c>
    </row>
    <row r="242" spans="9:15" hidden="1" x14ac:dyDescent="0.3">
      <c r="I242" t="s">
        <v>3547</v>
      </c>
      <c r="J242" t="s">
        <v>4814</v>
      </c>
      <c r="K242" t="s">
        <v>2934</v>
      </c>
      <c r="L242" t="s">
        <v>1201</v>
      </c>
      <c r="M242" t="s">
        <v>182</v>
      </c>
      <c r="N242">
        <v>2445</v>
      </c>
      <c r="O242" t="e">
        <f>VLOOKUP(Table21[[#This Row],[compID]],[1]!Table121[[COMP_ID]:[IATI_IDENTIFIER]],20,FALSE)</f>
        <v>#REF!</v>
      </c>
    </row>
    <row r="243" spans="9:15" hidden="1" x14ac:dyDescent="0.3">
      <c r="I243" t="s">
        <v>3548</v>
      </c>
      <c r="J243" t="s">
        <v>4816</v>
      </c>
      <c r="K243" t="s">
        <v>4816</v>
      </c>
      <c r="L243" t="s">
        <v>1236</v>
      </c>
      <c r="M243" t="s">
        <v>188</v>
      </c>
      <c r="N243">
        <v>2491</v>
      </c>
      <c r="O243" t="e">
        <f>VLOOKUP(Table21[[#This Row],[compID]],[1]!Table121[[COMP_ID]:[IATI_IDENTIFIER]],20,FALSE)</f>
        <v>#REF!</v>
      </c>
    </row>
    <row r="244" spans="9:15" hidden="1" x14ac:dyDescent="0.3">
      <c r="I244" t="s">
        <v>3549</v>
      </c>
      <c r="J244" t="s">
        <v>165</v>
      </c>
      <c r="K244" t="s">
        <v>3091</v>
      </c>
      <c r="L244" t="s">
        <v>1236</v>
      </c>
      <c r="M244" t="s">
        <v>188</v>
      </c>
      <c r="N244">
        <v>2490</v>
      </c>
      <c r="O244" t="e">
        <f>VLOOKUP(Table21[[#This Row],[compID]],[1]!Table121[[COMP_ID]:[IATI_IDENTIFIER]],20,FALSE)</f>
        <v>#REF!</v>
      </c>
    </row>
    <row r="245" spans="9:15" hidden="1" x14ac:dyDescent="0.3">
      <c r="I245" t="s">
        <v>3550</v>
      </c>
      <c r="J245" t="s">
        <v>1891</v>
      </c>
      <c r="K245" t="s">
        <v>3260</v>
      </c>
      <c r="L245" t="s">
        <v>1156</v>
      </c>
      <c r="M245" t="s">
        <v>194</v>
      </c>
      <c r="N245">
        <v>2519</v>
      </c>
      <c r="O245" t="e">
        <f>VLOOKUP(Table21[[#This Row],[compID]],[1]!Table121[[COMP_ID]:[IATI_IDENTIFIER]],20,FALSE)</f>
        <v>#REF!</v>
      </c>
    </row>
    <row r="246" spans="9:15" hidden="1" x14ac:dyDescent="0.3">
      <c r="I246" t="s">
        <v>3551</v>
      </c>
      <c r="J246" t="s">
        <v>1891</v>
      </c>
      <c r="K246" t="s">
        <v>3260</v>
      </c>
      <c r="L246" t="s">
        <v>1156</v>
      </c>
      <c r="M246" t="s">
        <v>194</v>
      </c>
      <c r="N246">
        <v>2520</v>
      </c>
      <c r="O246" t="e">
        <f>VLOOKUP(Table21[[#This Row],[compID]],[1]!Table121[[COMP_ID]:[IATI_IDENTIFIER]],20,FALSE)</f>
        <v>#REF!</v>
      </c>
    </row>
    <row r="247" spans="9:15" hidden="1" x14ac:dyDescent="0.3">
      <c r="I247" t="s">
        <v>3552</v>
      </c>
      <c r="J247" t="s">
        <v>57</v>
      </c>
      <c r="K247" t="s">
        <v>2223</v>
      </c>
      <c r="L247" t="s">
        <v>1156</v>
      </c>
      <c r="M247" t="s">
        <v>194</v>
      </c>
      <c r="N247">
        <v>2517</v>
      </c>
      <c r="O247" t="e">
        <f>VLOOKUP(Table21[[#This Row],[compID]],[1]!Table121[[COMP_ID]:[IATI_IDENTIFIER]],20,FALSE)</f>
        <v>#REF!</v>
      </c>
    </row>
    <row r="248" spans="9:15" hidden="1" x14ac:dyDescent="0.3">
      <c r="I248" t="s">
        <v>3553</v>
      </c>
      <c r="J248" t="s">
        <v>53</v>
      </c>
      <c r="K248" t="s">
        <v>2244</v>
      </c>
      <c r="L248" t="s">
        <v>1156</v>
      </c>
      <c r="M248" t="s">
        <v>194</v>
      </c>
      <c r="N248">
        <v>2522</v>
      </c>
      <c r="O248" t="e">
        <f>VLOOKUP(Table21[[#This Row],[compID]],[1]!Table121[[COMP_ID]:[IATI_IDENTIFIER]],20,FALSE)</f>
        <v>#REF!</v>
      </c>
    </row>
    <row r="249" spans="9:15" hidden="1" x14ac:dyDescent="0.3">
      <c r="I249" t="s">
        <v>3554</v>
      </c>
      <c r="J249" t="s">
        <v>56</v>
      </c>
      <c r="K249" t="s">
        <v>3118</v>
      </c>
      <c r="L249" t="s">
        <v>1156</v>
      </c>
      <c r="M249" t="s">
        <v>194</v>
      </c>
      <c r="N249">
        <v>2515</v>
      </c>
      <c r="O249" t="e">
        <f>VLOOKUP(Table21[[#This Row],[compID]],[1]!Table121[[COMP_ID]:[IATI_IDENTIFIER]],20,FALSE)</f>
        <v>#REF!</v>
      </c>
    </row>
    <row r="250" spans="9:15" hidden="1" x14ac:dyDescent="0.3">
      <c r="I250" t="s">
        <v>3555</v>
      </c>
      <c r="J250" t="s">
        <v>159</v>
      </c>
      <c r="K250" t="s">
        <v>2266</v>
      </c>
      <c r="L250" t="s">
        <v>1156</v>
      </c>
      <c r="M250" t="s">
        <v>194</v>
      </c>
      <c r="N250">
        <v>2523</v>
      </c>
      <c r="O250" t="e">
        <f>VLOOKUP(Table21[[#This Row],[compID]],[1]!Table121[[COMP_ID]:[IATI_IDENTIFIER]],20,FALSE)</f>
        <v>#REF!</v>
      </c>
    </row>
    <row r="251" spans="9:15" hidden="1" x14ac:dyDescent="0.3">
      <c r="I251" t="s">
        <v>3556</v>
      </c>
      <c r="J251" t="s">
        <v>162</v>
      </c>
      <c r="K251" t="s">
        <v>2269</v>
      </c>
      <c r="L251" t="s">
        <v>1156</v>
      </c>
      <c r="M251" t="s">
        <v>194</v>
      </c>
      <c r="N251">
        <v>2516</v>
      </c>
      <c r="O251" t="e">
        <f>VLOOKUP(Table21[[#This Row],[compID]],[1]!Table121[[COMP_ID]:[IATI_IDENTIFIER]],20,FALSE)</f>
        <v>#REF!</v>
      </c>
    </row>
    <row r="252" spans="9:15" hidden="1" x14ac:dyDescent="0.3">
      <c r="I252" t="s">
        <v>3557</v>
      </c>
      <c r="J252" t="s">
        <v>165</v>
      </c>
      <c r="K252" t="s">
        <v>3091</v>
      </c>
      <c r="L252" t="s">
        <v>1156</v>
      </c>
      <c r="M252" t="s">
        <v>194</v>
      </c>
      <c r="N252">
        <v>2524</v>
      </c>
      <c r="O252" t="e">
        <f>VLOOKUP(Table21[[#This Row],[compID]],[1]!Table121[[COMP_ID]:[IATI_IDENTIFIER]],20,FALSE)</f>
        <v>#REF!</v>
      </c>
    </row>
    <row r="253" spans="9:15" hidden="1" x14ac:dyDescent="0.3">
      <c r="I253" t="s">
        <v>3558</v>
      </c>
      <c r="J253" t="s">
        <v>93</v>
      </c>
      <c r="K253" t="s">
        <v>1947</v>
      </c>
      <c r="L253" t="s">
        <v>1156</v>
      </c>
      <c r="M253" t="s">
        <v>194</v>
      </c>
      <c r="N253">
        <v>2521</v>
      </c>
      <c r="O253" t="e">
        <f>VLOOKUP(Table21[[#This Row],[compID]],[1]!Table121[[COMP_ID]:[IATI_IDENTIFIER]],20,FALSE)</f>
        <v>#REF!</v>
      </c>
    </row>
    <row r="254" spans="9:15" hidden="1" x14ac:dyDescent="0.3">
      <c r="I254" t="s">
        <v>3559</v>
      </c>
      <c r="J254" t="s">
        <v>94</v>
      </c>
      <c r="K254" t="s">
        <v>2948</v>
      </c>
      <c r="L254" t="s">
        <v>1156</v>
      </c>
      <c r="M254" t="s">
        <v>194</v>
      </c>
      <c r="N254">
        <v>2518</v>
      </c>
      <c r="O254" t="e">
        <f>VLOOKUP(Table21[[#This Row],[compID]],[1]!Table121[[COMP_ID]:[IATI_IDENTIFIER]],20,FALSE)</f>
        <v>#REF!</v>
      </c>
    </row>
    <row r="255" spans="9:15" hidden="1" x14ac:dyDescent="0.3">
      <c r="I255" t="s">
        <v>3560</v>
      </c>
      <c r="J255" t="s">
        <v>51</v>
      </c>
      <c r="K255" t="s">
        <v>3214</v>
      </c>
      <c r="L255" t="s">
        <v>1090</v>
      </c>
      <c r="M255" t="s">
        <v>196</v>
      </c>
      <c r="N255">
        <v>3019</v>
      </c>
      <c r="O255" t="e">
        <f>VLOOKUP(Table21[[#This Row],[compID]],[1]!Table121[[COMP_ID]:[IATI_IDENTIFIER]],20,FALSE)</f>
        <v>#REF!</v>
      </c>
    </row>
    <row r="256" spans="9:15" hidden="1" x14ac:dyDescent="0.3">
      <c r="I256" t="s">
        <v>3561</v>
      </c>
      <c r="J256" t="s">
        <v>57</v>
      </c>
      <c r="K256" t="s">
        <v>2223</v>
      </c>
      <c r="L256" t="s">
        <v>1090</v>
      </c>
      <c r="M256" t="s">
        <v>196</v>
      </c>
      <c r="N256">
        <v>3015</v>
      </c>
      <c r="O256" t="e">
        <f>VLOOKUP(Table21[[#This Row],[compID]],[1]!Table121[[COMP_ID]:[IATI_IDENTIFIER]],20,FALSE)</f>
        <v>#REF!</v>
      </c>
    </row>
    <row r="257" spans="9:15" hidden="1" x14ac:dyDescent="0.3">
      <c r="I257" t="s">
        <v>3562</v>
      </c>
      <c r="J257" t="s">
        <v>154</v>
      </c>
      <c r="K257" t="s">
        <v>3094</v>
      </c>
      <c r="L257" t="s">
        <v>1090</v>
      </c>
      <c r="M257" t="s">
        <v>196</v>
      </c>
      <c r="N257">
        <v>3017</v>
      </c>
      <c r="O257" t="e">
        <f>VLOOKUP(Table21[[#This Row],[compID]],[1]!Table121[[COMP_ID]:[IATI_IDENTIFIER]],20,FALSE)</f>
        <v>#REF!</v>
      </c>
    </row>
    <row r="258" spans="9:15" hidden="1" x14ac:dyDescent="0.3">
      <c r="I258" t="s">
        <v>3563</v>
      </c>
      <c r="J258" t="s">
        <v>156</v>
      </c>
      <c r="K258" t="s">
        <v>2706</v>
      </c>
      <c r="L258" t="s">
        <v>1090</v>
      </c>
      <c r="M258" t="s">
        <v>196</v>
      </c>
      <c r="N258">
        <v>3020</v>
      </c>
      <c r="O258" t="e">
        <f>VLOOKUP(Table21[[#This Row],[compID]],[1]!Table121[[COMP_ID]:[IATI_IDENTIFIER]],20,FALSE)</f>
        <v>#REF!</v>
      </c>
    </row>
    <row r="259" spans="9:15" hidden="1" x14ac:dyDescent="0.3">
      <c r="I259" t="s">
        <v>3564</v>
      </c>
      <c r="J259" t="s">
        <v>162</v>
      </c>
      <c r="K259" t="s">
        <v>2269</v>
      </c>
      <c r="L259" t="s">
        <v>1090</v>
      </c>
      <c r="M259" t="s">
        <v>196</v>
      </c>
      <c r="N259">
        <v>3018</v>
      </c>
      <c r="O259" t="e">
        <f>VLOOKUP(Table21[[#This Row],[compID]],[1]!Table121[[COMP_ID]:[IATI_IDENTIFIER]],20,FALSE)</f>
        <v>#REF!</v>
      </c>
    </row>
    <row r="260" spans="9:15" hidden="1" x14ac:dyDescent="0.3">
      <c r="I260" t="s">
        <v>3565</v>
      </c>
      <c r="J260" t="s">
        <v>165</v>
      </c>
      <c r="K260" t="s">
        <v>3091</v>
      </c>
      <c r="L260" t="s">
        <v>1090</v>
      </c>
      <c r="M260" t="s">
        <v>196</v>
      </c>
      <c r="N260">
        <v>3016</v>
      </c>
      <c r="O260" t="e">
        <f>VLOOKUP(Table21[[#This Row],[compID]],[1]!Table121[[COMP_ID]:[IATI_IDENTIFIER]],20,FALSE)</f>
        <v>#REF!</v>
      </c>
    </row>
    <row r="261" spans="9:15" hidden="1" x14ac:dyDescent="0.3">
      <c r="I261" t="s">
        <v>3566</v>
      </c>
      <c r="J261" t="s">
        <v>165</v>
      </c>
      <c r="K261" t="s">
        <v>3091</v>
      </c>
      <c r="L261" t="s">
        <v>1209</v>
      </c>
      <c r="M261" t="s">
        <v>199</v>
      </c>
      <c r="N261">
        <v>2083</v>
      </c>
      <c r="O261" t="e">
        <f>VLOOKUP(Table21[[#This Row],[compID]],[1]!Table121[[COMP_ID]:[IATI_IDENTIFIER]],20,FALSE)</f>
        <v>#REF!</v>
      </c>
    </row>
    <row r="262" spans="9:15" hidden="1" x14ac:dyDescent="0.3">
      <c r="I262" t="s">
        <v>3567</v>
      </c>
      <c r="J262" t="s">
        <v>1891</v>
      </c>
      <c r="K262" t="s">
        <v>3260</v>
      </c>
      <c r="L262" t="s">
        <v>1025</v>
      </c>
      <c r="M262" t="s">
        <v>283</v>
      </c>
      <c r="N262">
        <v>2552</v>
      </c>
      <c r="O262" t="e">
        <f>VLOOKUP(Table21[[#This Row],[compID]],[1]!Table121[[COMP_ID]:[IATI_IDENTIFIER]],20,FALSE)</f>
        <v>#REF!</v>
      </c>
    </row>
    <row r="263" spans="9:15" hidden="1" x14ac:dyDescent="0.3">
      <c r="I263" t="s">
        <v>3568</v>
      </c>
      <c r="J263" t="s">
        <v>1891</v>
      </c>
      <c r="K263" t="s">
        <v>3260</v>
      </c>
      <c r="L263" t="s">
        <v>1025</v>
      </c>
      <c r="M263" t="s">
        <v>283</v>
      </c>
      <c r="N263">
        <v>2553</v>
      </c>
      <c r="O263" t="e">
        <f>VLOOKUP(Table21[[#This Row],[compID]],[1]!Table121[[COMP_ID]:[IATI_IDENTIFIER]],20,FALSE)</f>
        <v>#REF!</v>
      </c>
    </row>
    <row r="264" spans="9:15" hidden="1" x14ac:dyDescent="0.3">
      <c r="I264" t="s">
        <v>3569</v>
      </c>
      <c r="J264" t="s">
        <v>1891</v>
      </c>
      <c r="K264" t="s">
        <v>3260</v>
      </c>
      <c r="L264" t="s">
        <v>1025</v>
      </c>
      <c r="M264" t="s">
        <v>283</v>
      </c>
      <c r="N264">
        <v>2554</v>
      </c>
      <c r="O264" t="e">
        <f>VLOOKUP(Table21[[#This Row],[compID]],[1]!Table121[[COMP_ID]:[IATI_IDENTIFIER]],20,FALSE)</f>
        <v>#REF!</v>
      </c>
    </row>
    <row r="265" spans="9:15" hidden="1" x14ac:dyDescent="0.3">
      <c r="I265" t="s">
        <v>3570</v>
      </c>
      <c r="J265" t="s">
        <v>57</v>
      </c>
      <c r="K265" t="s">
        <v>2223</v>
      </c>
      <c r="L265" t="s">
        <v>1025</v>
      </c>
      <c r="M265" t="s">
        <v>283</v>
      </c>
      <c r="N265">
        <v>2555</v>
      </c>
      <c r="O265" t="e">
        <f>VLOOKUP(Table21[[#This Row],[compID]],[1]!Table121[[COMP_ID]:[IATI_IDENTIFIER]],20,FALSE)</f>
        <v>#REF!</v>
      </c>
    </row>
    <row r="266" spans="9:15" hidden="1" x14ac:dyDescent="0.3">
      <c r="I266" t="s">
        <v>3571</v>
      </c>
      <c r="J266" t="s">
        <v>68</v>
      </c>
      <c r="K266" t="s">
        <v>3151</v>
      </c>
      <c r="L266" t="s">
        <v>1025</v>
      </c>
      <c r="M266" t="s">
        <v>283</v>
      </c>
      <c r="N266">
        <v>2557</v>
      </c>
      <c r="O266" t="e">
        <f>VLOOKUP(Table21[[#This Row],[compID]],[1]!Table121[[COMP_ID]:[IATI_IDENTIFIER]],20,FALSE)</f>
        <v>#REF!</v>
      </c>
    </row>
    <row r="267" spans="9:15" hidden="1" x14ac:dyDescent="0.3">
      <c r="I267" t="s">
        <v>3572</v>
      </c>
      <c r="J267" t="s">
        <v>70</v>
      </c>
      <c r="K267" t="s">
        <v>3152</v>
      </c>
      <c r="L267" t="s">
        <v>1025</v>
      </c>
      <c r="M267" t="s">
        <v>283</v>
      </c>
      <c r="N267">
        <v>2558</v>
      </c>
      <c r="O267" t="e">
        <f>VLOOKUP(Table21[[#This Row],[compID]],[1]!Table121[[COMP_ID]:[IATI_IDENTIFIER]],20,FALSE)</f>
        <v>#REF!</v>
      </c>
    </row>
    <row r="268" spans="9:15" hidden="1" x14ac:dyDescent="0.3">
      <c r="I268" t="s">
        <v>3573</v>
      </c>
      <c r="J268" t="s">
        <v>158</v>
      </c>
      <c r="K268" t="s">
        <v>3100</v>
      </c>
      <c r="L268" t="s">
        <v>1025</v>
      </c>
      <c r="M268" t="s">
        <v>283</v>
      </c>
      <c r="N268">
        <v>2559</v>
      </c>
      <c r="O268" t="e">
        <f>VLOOKUP(Table21[[#This Row],[compID]],[1]!Table121[[COMP_ID]:[IATI_IDENTIFIER]],20,FALSE)</f>
        <v>#REF!</v>
      </c>
    </row>
    <row r="269" spans="9:15" hidden="1" x14ac:dyDescent="0.3">
      <c r="I269" t="s">
        <v>3574</v>
      </c>
      <c r="J269" t="s">
        <v>83</v>
      </c>
      <c r="K269" t="s">
        <v>2369</v>
      </c>
      <c r="L269" t="s">
        <v>1025</v>
      </c>
      <c r="M269" t="s">
        <v>283</v>
      </c>
      <c r="N269">
        <v>2560</v>
      </c>
      <c r="O269" t="e">
        <f>VLOOKUP(Table21[[#This Row],[compID]],[1]!Table121[[COMP_ID]:[IATI_IDENTIFIER]],20,FALSE)</f>
        <v>#REF!</v>
      </c>
    </row>
    <row r="270" spans="9:15" hidden="1" x14ac:dyDescent="0.3">
      <c r="I270" t="s">
        <v>3575</v>
      </c>
      <c r="J270" t="s">
        <v>87</v>
      </c>
      <c r="K270" t="s">
        <v>3230</v>
      </c>
      <c r="L270" t="s">
        <v>1025</v>
      </c>
      <c r="M270" t="s">
        <v>283</v>
      </c>
      <c r="N270">
        <v>2561</v>
      </c>
      <c r="O270" t="e">
        <f>VLOOKUP(Table21[[#This Row],[compID]],[1]!Table121[[COMP_ID]:[IATI_IDENTIFIER]],20,FALSE)</f>
        <v>#REF!</v>
      </c>
    </row>
    <row r="271" spans="9:15" hidden="1" x14ac:dyDescent="0.3">
      <c r="I271" t="s">
        <v>3576</v>
      </c>
      <c r="J271" t="s">
        <v>165</v>
      </c>
      <c r="K271" t="s">
        <v>3091</v>
      </c>
      <c r="L271" t="s">
        <v>1025</v>
      </c>
      <c r="M271" t="s">
        <v>283</v>
      </c>
      <c r="N271">
        <v>2556</v>
      </c>
      <c r="O271" t="e">
        <f>VLOOKUP(Table21[[#This Row],[compID]],[1]!Table121[[COMP_ID]:[IATI_IDENTIFIER]],20,FALSE)</f>
        <v>#REF!</v>
      </c>
    </row>
    <row r="272" spans="9:15" hidden="1" x14ac:dyDescent="0.3">
      <c r="I272" t="s">
        <v>3577</v>
      </c>
      <c r="J272" t="s">
        <v>87</v>
      </c>
      <c r="K272" t="s">
        <v>3230</v>
      </c>
      <c r="L272" t="s">
        <v>835</v>
      </c>
      <c r="M272" t="s">
        <v>201</v>
      </c>
      <c r="N272">
        <v>2565</v>
      </c>
      <c r="O272" t="e">
        <f>VLOOKUP(Table21[[#This Row],[compID]],[1]!Table121[[COMP_ID]:[IATI_IDENTIFIER]],20,FALSE)</f>
        <v>#REF!</v>
      </c>
    </row>
    <row r="273" spans="9:15" hidden="1" x14ac:dyDescent="0.3">
      <c r="I273" t="s">
        <v>3578</v>
      </c>
      <c r="J273" t="s">
        <v>165</v>
      </c>
      <c r="K273" t="s">
        <v>3091</v>
      </c>
      <c r="L273" t="s">
        <v>835</v>
      </c>
      <c r="M273" t="s">
        <v>201</v>
      </c>
      <c r="N273">
        <v>2564</v>
      </c>
      <c r="O273" t="e">
        <f>VLOOKUP(Table21[[#This Row],[compID]],[1]!Table121[[COMP_ID]:[IATI_IDENTIFIER]],20,FALSE)</f>
        <v>#REF!</v>
      </c>
    </row>
    <row r="274" spans="9:15" hidden="1" x14ac:dyDescent="0.3">
      <c r="I274" t="s">
        <v>3579</v>
      </c>
      <c r="J274" t="s">
        <v>165</v>
      </c>
      <c r="K274" t="s">
        <v>3091</v>
      </c>
      <c r="L274" t="s">
        <v>835</v>
      </c>
      <c r="M274" t="s">
        <v>201</v>
      </c>
      <c r="N274">
        <v>2563</v>
      </c>
      <c r="O274" t="e">
        <f>VLOOKUP(Table21[[#This Row],[compID]],[1]!Table121[[COMP_ID]:[IATI_IDENTIFIER]],20,FALSE)</f>
        <v>#REF!</v>
      </c>
    </row>
    <row r="275" spans="9:15" hidden="1" x14ac:dyDescent="0.3">
      <c r="I275" t="s">
        <v>3580</v>
      </c>
      <c r="J275" t="s">
        <v>165</v>
      </c>
      <c r="K275" t="s">
        <v>3091</v>
      </c>
      <c r="L275" t="s">
        <v>835</v>
      </c>
      <c r="M275" t="s">
        <v>201</v>
      </c>
      <c r="N275">
        <v>2562</v>
      </c>
      <c r="O275" t="e">
        <f>VLOOKUP(Table21[[#This Row],[compID]],[1]!Table121[[COMP_ID]:[IATI_IDENTIFIER]],20,FALSE)</f>
        <v>#REF!</v>
      </c>
    </row>
    <row r="276" spans="9:15" hidden="1" x14ac:dyDescent="0.3">
      <c r="I276" t="s">
        <v>3581</v>
      </c>
      <c r="J276" t="s">
        <v>165</v>
      </c>
      <c r="K276" t="s">
        <v>3091</v>
      </c>
      <c r="L276" t="s">
        <v>1231</v>
      </c>
      <c r="M276" t="s">
        <v>216</v>
      </c>
      <c r="N276">
        <v>2699</v>
      </c>
      <c r="O276" t="e">
        <f>VLOOKUP(Table21[[#This Row],[compID]],[1]!Table121[[COMP_ID]:[IATI_IDENTIFIER]],20,FALSE)</f>
        <v>#REF!</v>
      </c>
    </row>
    <row r="277" spans="9:15" hidden="1" x14ac:dyDescent="0.3">
      <c r="I277" t="s">
        <v>3582</v>
      </c>
      <c r="J277" t="s">
        <v>168</v>
      </c>
      <c r="K277" t="s">
        <v>3116</v>
      </c>
      <c r="L277" t="s">
        <v>1231</v>
      </c>
      <c r="M277" t="s">
        <v>216</v>
      </c>
      <c r="N277">
        <v>2701</v>
      </c>
      <c r="O277" t="e">
        <f>VLOOKUP(Table21[[#This Row],[compID]],[1]!Table121[[COMP_ID]:[IATI_IDENTIFIER]],20,FALSE)</f>
        <v>#REF!</v>
      </c>
    </row>
    <row r="278" spans="9:15" hidden="1" x14ac:dyDescent="0.3">
      <c r="I278" t="s">
        <v>3583</v>
      </c>
      <c r="J278" t="s">
        <v>93</v>
      </c>
      <c r="K278" t="s">
        <v>1947</v>
      </c>
      <c r="L278" t="s">
        <v>1231</v>
      </c>
      <c r="M278" t="s">
        <v>216</v>
      </c>
      <c r="N278">
        <v>3072</v>
      </c>
      <c r="O278" t="e">
        <f>VLOOKUP(Table21[[#This Row],[compID]],[1]!Table121[[COMP_ID]:[IATI_IDENTIFIER]],20,FALSE)</f>
        <v>#REF!</v>
      </c>
    </row>
    <row r="279" spans="9:15" hidden="1" x14ac:dyDescent="0.3">
      <c r="I279" t="s">
        <v>3584</v>
      </c>
      <c r="J279" t="s">
        <v>1891</v>
      </c>
      <c r="K279" t="s">
        <v>3260</v>
      </c>
      <c r="L279" t="s">
        <v>1203</v>
      </c>
      <c r="M279" t="s">
        <v>227</v>
      </c>
      <c r="N279">
        <v>3094</v>
      </c>
      <c r="O279" t="e">
        <f>VLOOKUP(Table21[[#This Row],[compID]],[1]!Table121[[COMP_ID]:[IATI_IDENTIFIER]],20,FALSE)</f>
        <v>#REF!</v>
      </c>
    </row>
    <row r="280" spans="9:15" hidden="1" x14ac:dyDescent="0.3">
      <c r="I280" t="s">
        <v>3585</v>
      </c>
      <c r="J280" t="s">
        <v>1891</v>
      </c>
      <c r="K280" t="s">
        <v>3260</v>
      </c>
      <c r="L280" t="s">
        <v>1203</v>
      </c>
      <c r="M280" t="s">
        <v>227</v>
      </c>
      <c r="N280">
        <v>2775</v>
      </c>
      <c r="O280" t="e">
        <f>VLOOKUP(Table21[[#This Row],[compID]],[1]!Table121[[COMP_ID]:[IATI_IDENTIFIER]],20,FALSE)</f>
        <v>#REF!</v>
      </c>
    </row>
    <row r="281" spans="9:15" hidden="1" x14ac:dyDescent="0.3">
      <c r="I281" t="s">
        <v>3586</v>
      </c>
      <c r="J281" t="s">
        <v>57</v>
      </c>
      <c r="K281" t="s">
        <v>2223</v>
      </c>
      <c r="L281" t="s">
        <v>1203</v>
      </c>
      <c r="M281" t="s">
        <v>227</v>
      </c>
      <c r="N281">
        <v>2777</v>
      </c>
      <c r="O281" t="e">
        <f>VLOOKUP(Table21[[#This Row],[compID]],[1]!Table121[[COMP_ID]:[IATI_IDENTIFIER]],20,FALSE)</f>
        <v>#REF!</v>
      </c>
    </row>
    <row r="282" spans="9:15" hidden="1" x14ac:dyDescent="0.3">
      <c r="I282" t="s">
        <v>3587</v>
      </c>
      <c r="J282" t="s">
        <v>160</v>
      </c>
      <c r="K282" t="s">
        <v>3073</v>
      </c>
      <c r="L282" t="s">
        <v>1203</v>
      </c>
      <c r="M282" t="s">
        <v>227</v>
      </c>
      <c r="N282">
        <v>2779</v>
      </c>
      <c r="O282" t="e">
        <f>VLOOKUP(Table21[[#This Row],[compID]],[1]!Table121[[COMP_ID]:[IATI_IDENTIFIER]],20,FALSE)</f>
        <v>#REF!</v>
      </c>
    </row>
    <row r="283" spans="9:15" hidden="1" x14ac:dyDescent="0.3">
      <c r="I283" t="s">
        <v>3588</v>
      </c>
      <c r="J283" t="s">
        <v>165</v>
      </c>
      <c r="K283" t="s">
        <v>3091</v>
      </c>
      <c r="L283" t="s">
        <v>1203</v>
      </c>
      <c r="M283" t="s">
        <v>227</v>
      </c>
      <c r="N283">
        <v>2772</v>
      </c>
      <c r="O283" t="e">
        <f>VLOOKUP(Table21[[#This Row],[compID]],[1]!Table121[[COMP_ID]:[IATI_IDENTIFIER]],20,FALSE)</f>
        <v>#REF!</v>
      </c>
    </row>
    <row r="284" spans="9:15" hidden="1" x14ac:dyDescent="0.3">
      <c r="I284" t="s">
        <v>3589</v>
      </c>
      <c r="J284" t="s">
        <v>165</v>
      </c>
      <c r="K284" t="s">
        <v>3091</v>
      </c>
      <c r="L284" t="s">
        <v>1203</v>
      </c>
      <c r="M284" t="s">
        <v>227</v>
      </c>
      <c r="N284">
        <v>2773</v>
      </c>
      <c r="O284" t="e">
        <f>VLOOKUP(Table21[[#This Row],[compID]],[1]!Table121[[COMP_ID]:[IATI_IDENTIFIER]],20,FALSE)</f>
        <v>#REF!</v>
      </c>
    </row>
    <row r="285" spans="9:15" hidden="1" x14ac:dyDescent="0.3">
      <c r="I285" t="s">
        <v>3590</v>
      </c>
      <c r="J285" t="s">
        <v>165</v>
      </c>
      <c r="K285" t="s">
        <v>3091</v>
      </c>
      <c r="L285" t="s">
        <v>1203</v>
      </c>
      <c r="M285" t="s">
        <v>227</v>
      </c>
      <c r="N285">
        <v>2774</v>
      </c>
      <c r="O285" t="e">
        <f>VLOOKUP(Table21[[#This Row],[compID]],[1]!Table121[[COMP_ID]:[IATI_IDENTIFIER]],20,FALSE)</f>
        <v>#REF!</v>
      </c>
    </row>
    <row r="286" spans="9:15" hidden="1" x14ac:dyDescent="0.3">
      <c r="I286" t="s">
        <v>3591</v>
      </c>
      <c r="J286" t="s">
        <v>93</v>
      </c>
      <c r="K286" t="s">
        <v>1947</v>
      </c>
      <c r="L286" t="s">
        <v>1203</v>
      </c>
      <c r="M286" t="s">
        <v>227</v>
      </c>
      <c r="N286">
        <v>2780</v>
      </c>
      <c r="O286" t="e">
        <f>VLOOKUP(Table21[[#This Row],[compID]],[1]!Table121[[COMP_ID]:[IATI_IDENTIFIER]],20,FALSE)</f>
        <v>#REF!</v>
      </c>
    </row>
    <row r="287" spans="9:15" hidden="1" x14ac:dyDescent="0.3">
      <c r="I287" t="s">
        <v>3592</v>
      </c>
      <c r="J287" t="s">
        <v>57</v>
      </c>
      <c r="K287" t="s">
        <v>2223</v>
      </c>
      <c r="L287" t="s">
        <v>1203</v>
      </c>
      <c r="M287" t="s">
        <v>227</v>
      </c>
      <c r="N287">
        <v>2776</v>
      </c>
      <c r="O287" t="e">
        <f>VLOOKUP(Table21[[#This Row],[compID]],[1]!Table121[[COMP_ID]:[IATI_IDENTIFIER]],20,FALSE)</f>
        <v>#REF!</v>
      </c>
    </row>
    <row r="288" spans="9:15" hidden="1" x14ac:dyDescent="0.3">
      <c r="I288" t="s">
        <v>3593</v>
      </c>
      <c r="J288" t="s">
        <v>1891</v>
      </c>
      <c r="K288" t="s">
        <v>3260</v>
      </c>
      <c r="L288" t="s">
        <v>866</v>
      </c>
      <c r="M288" t="s">
        <v>228</v>
      </c>
      <c r="N288">
        <v>2792</v>
      </c>
      <c r="O288" t="e">
        <f>VLOOKUP(Table21[[#This Row],[compID]],[1]!Table121[[COMP_ID]:[IATI_IDENTIFIER]],20,FALSE)</f>
        <v>#REF!</v>
      </c>
    </row>
    <row r="289" spans="9:15" hidden="1" x14ac:dyDescent="0.3">
      <c r="I289" t="s">
        <v>3594</v>
      </c>
      <c r="J289" t="s">
        <v>1891</v>
      </c>
      <c r="K289" t="s">
        <v>3260</v>
      </c>
      <c r="L289" t="s">
        <v>866</v>
      </c>
      <c r="M289" t="s">
        <v>228</v>
      </c>
      <c r="N289">
        <v>2783</v>
      </c>
      <c r="O289" t="e">
        <f>VLOOKUP(Table21[[#This Row],[compID]],[1]!Table121[[COMP_ID]:[IATI_IDENTIFIER]],20,FALSE)</f>
        <v>#REF!</v>
      </c>
    </row>
    <row r="290" spans="9:15" hidden="1" x14ac:dyDescent="0.3">
      <c r="I290" t="s">
        <v>3595</v>
      </c>
      <c r="J290" t="s">
        <v>57</v>
      </c>
      <c r="K290" t="s">
        <v>2223</v>
      </c>
      <c r="L290" t="s">
        <v>866</v>
      </c>
      <c r="M290" t="s">
        <v>228</v>
      </c>
      <c r="N290">
        <v>2784</v>
      </c>
      <c r="O290" t="e">
        <f>VLOOKUP(Table21[[#This Row],[compID]],[1]!Table121[[COMP_ID]:[IATI_IDENTIFIER]],20,FALSE)</f>
        <v>#REF!</v>
      </c>
    </row>
    <row r="291" spans="9:15" hidden="1" x14ac:dyDescent="0.3">
      <c r="I291" t="s">
        <v>3596</v>
      </c>
      <c r="J291" t="s">
        <v>57</v>
      </c>
      <c r="K291" t="s">
        <v>2223</v>
      </c>
      <c r="L291" t="s">
        <v>866</v>
      </c>
      <c r="M291" t="s">
        <v>228</v>
      </c>
      <c r="N291">
        <v>2797</v>
      </c>
      <c r="O291" t="e">
        <f>VLOOKUP(Table21[[#This Row],[compID]],[1]!Table121[[COMP_ID]:[IATI_IDENTIFIER]],20,FALSE)</f>
        <v>#REF!</v>
      </c>
    </row>
    <row r="292" spans="9:15" hidden="1" x14ac:dyDescent="0.3">
      <c r="I292" t="s">
        <v>3597</v>
      </c>
      <c r="J292" t="s">
        <v>158</v>
      </c>
      <c r="K292" t="s">
        <v>3100</v>
      </c>
      <c r="L292" t="s">
        <v>866</v>
      </c>
      <c r="M292" t="s">
        <v>228</v>
      </c>
      <c r="N292">
        <v>2790</v>
      </c>
      <c r="O292" t="e">
        <f>VLOOKUP(Table21[[#This Row],[compID]],[1]!Table121[[COMP_ID]:[IATI_IDENTIFIER]],20,FALSE)</f>
        <v>#REF!</v>
      </c>
    </row>
    <row r="293" spans="9:15" hidden="1" x14ac:dyDescent="0.3">
      <c r="I293" t="s">
        <v>3598</v>
      </c>
      <c r="J293" t="s">
        <v>81</v>
      </c>
      <c r="K293" t="s">
        <v>2930</v>
      </c>
      <c r="L293" t="s">
        <v>866</v>
      </c>
      <c r="M293" t="s">
        <v>228</v>
      </c>
      <c r="N293">
        <v>2791</v>
      </c>
      <c r="O293" t="e">
        <f>VLOOKUP(Table21[[#This Row],[compID]],[1]!Table121[[COMP_ID]:[IATI_IDENTIFIER]],20,FALSE)</f>
        <v>#REF!</v>
      </c>
    </row>
    <row r="294" spans="9:15" hidden="1" x14ac:dyDescent="0.3">
      <c r="I294" t="s">
        <v>3599</v>
      </c>
      <c r="J294" t="s">
        <v>81</v>
      </c>
      <c r="K294" t="s">
        <v>2930</v>
      </c>
      <c r="L294" t="s">
        <v>866</v>
      </c>
      <c r="M294" t="s">
        <v>228</v>
      </c>
      <c r="N294">
        <v>2793</v>
      </c>
      <c r="O294" t="e">
        <f>VLOOKUP(Table21[[#This Row],[compID]],[1]!Table121[[COMP_ID]:[IATI_IDENTIFIER]],20,FALSE)</f>
        <v>#REF!</v>
      </c>
    </row>
    <row r="295" spans="9:15" hidden="1" x14ac:dyDescent="0.3">
      <c r="I295" t="s">
        <v>3600</v>
      </c>
      <c r="J295" t="s">
        <v>82</v>
      </c>
      <c r="K295" t="s">
        <v>3213</v>
      </c>
      <c r="L295" t="s">
        <v>866</v>
      </c>
      <c r="M295" t="s">
        <v>228</v>
      </c>
      <c r="N295">
        <v>2788</v>
      </c>
      <c r="O295" t="e">
        <f>VLOOKUP(Table21[[#This Row],[compID]],[1]!Table121[[COMP_ID]:[IATI_IDENTIFIER]],20,FALSE)</f>
        <v>#REF!</v>
      </c>
    </row>
    <row r="296" spans="9:15" hidden="1" x14ac:dyDescent="0.3">
      <c r="I296" t="s">
        <v>3601</v>
      </c>
      <c r="J296" t="s">
        <v>82</v>
      </c>
      <c r="K296" t="s">
        <v>3213</v>
      </c>
      <c r="L296" t="s">
        <v>866</v>
      </c>
      <c r="M296" t="s">
        <v>228</v>
      </c>
      <c r="N296">
        <v>2794</v>
      </c>
      <c r="O296" t="e">
        <f>VLOOKUP(Table21[[#This Row],[compID]],[1]!Table121[[COMP_ID]:[IATI_IDENTIFIER]],20,FALSE)</f>
        <v>#REF!</v>
      </c>
    </row>
    <row r="297" spans="9:15" hidden="1" x14ac:dyDescent="0.3">
      <c r="I297" t="s">
        <v>3602</v>
      </c>
      <c r="J297" t="s">
        <v>93</v>
      </c>
      <c r="K297" t="s">
        <v>1947</v>
      </c>
      <c r="L297" t="s">
        <v>866</v>
      </c>
      <c r="M297" t="s">
        <v>228</v>
      </c>
      <c r="N297">
        <v>2787</v>
      </c>
      <c r="O297" t="e">
        <f>VLOOKUP(Table21[[#This Row],[compID]],[1]!Table121[[COMP_ID]:[IATI_IDENTIFIER]],20,FALSE)</f>
        <v>#REF!</v>
      </c>
    </row>
    <row r="298" spans="9:15" hidden="1" x14ac:dyDescent="0.3">
      <c r="I298" t="s">
        <v>3603</v>
      </c>
      <c r="J298" t="s">
        <v>93</v>
      </c>
      <c r="K298" t="s">
        <v>1947</v>
      </c>
      <c r="L298" t="s">
        <v>866</v>
      </c>
      <c r="M298" t="s">
        <v>228</v>
      </c>
      <c r="N298">
        <v>2789</v>
      </c>
      <c r="O298" t="e">
        <f>VLOOKUP(Table21[[#This Row],[compID]],[1]!Table121[[COMP_ID]:[IATI_IDENTIFIER]],20,FALSE)</f>
        <v>#REF!</v>
      </c>
    </row>
    <row r="299" spans="9:15" hidden="1" x14ac:dyDescent="0.3">
      <c r="I299" t="s">
        <v>3604</v>
      </c>
      <c r="J299" t="s">
        <v>143</v>
      </c>
      <c r="K299" t="s">
        <v>3080</v>
      </c>
      <c r="L299" t="s">
        <v>866</v>
      </c>
      <c r="M299" t="s">
        <v>228</v>
      </c>
      <c r="N299">
        <v>2785</v>
      </c>
      <c r="O299" t="e">
        <f>VLOOKUP(Table21[[#This Row],[compID]],[1]!Table121[[COMP_ID]:[IATI_IDENTIFIER]],20,FALSE)</f>
        <v>#REF!</v>
      </c>
    </row>
    <row r="300" spans="9:15" hidden="1" x14ac:dyDescent="0.3">
      <c r="I300" t="s">
        <v>3605</v>
      </c>
      <c r="J300" t="s">
        <v>168</v>
      </c>
      <c r="K300" t="s">
        <v>3116</v>
      </c>
      <c r="L300" t="s">
        <v>866</v>
      </c>
      <c r="M300" t="s">
        <v>228</v>
      </c>
      <c r="N300">
        <v>2796</v>
      </c>
      <c r="O300" t="e">
        <f>VLOOKUP(Table21[[#This Row],[compID]],[1]!Table121[[COMP_ID]:[IATI_IDENTIFIER]],20,FALSE)</f>
        <v>#REF!</v>
      </c>
    </row>
    <row r="301" spans="9:15" hidden="1" x14ac:dyDescent="0.3">
      <c r="I301" t="s">
        <v>3606</v>
      </c>
      <c r="J301" t="s">
        <v>168</v>
      </c>
      <c r="K301" t="s">
        <v>3116</v>
      </c>
      <c r="L301" t="s">
        <v>866</v>
      </c>
      <c r="M301" t="s">
        <v>228</v>
      </c>
      <c r="N301">
        <v>2795</v>
      </c>
      <c r="O301" t="e">
        <f>VLOOKUP(Table21[[#This Row],[compID]],[1]!Table121[[COMP_ID]:[IATI_IDENTIFIER]],20,FALSE)</f>
        <v>#REF!</v>
      </c>
    </row>
    <row r="302" spans="9:15" hidden="1" x14ac:dyDescent="0.3">
      <c r="I302" t="s">
        <v>3607</v>
      </c>
      <c r="J302" t="s">
        <v>102</v>
      </c>
      <c r="K302" t="s">
        <v>3105</v>
      </c>
      <c r="L302" t="s">
        <v>866</v>
      </c>
      <c r="M302" t="s">
        <v>228</v>
      </c>
      <c r="N302">
        <v>2786</v>
      </c>
      <c r="O302" t="e">
        <f>VLOOKUP(Table21[[#This Row],[compID]],[1]!Table121[[COMP_ID]:[IATI_IDENTIFIER]],20,FALSE)</f>
        <v>#REF!</v>
      </c>
    </row>
    <row r="303" spans="9:15" hidden="1" x14ac:dyDescent="0.3">
      <c r="I303" t="s">
        <v>3608</v>
      </c>
      <c r="J303" t="s">
        <v>57</v>
      </c>
      <c r="K303" t="s">
        <v>2223</v>
      </c>
      <c r="L303" t="s">
        <v>990</v>
      </c>
      <c r="M303" t="s">
        <v>237</v>
      </c>
      <c r="N303">
        <v>2839</v>
      </c>
      <c r="O303" t="e">
        <f>VLOOKUP(Table21[[#This Row],[compID]],[1]!Table121[[COMP_ID]:[IATI_IDENTIFIER]],20,FALSE)</f>
        <v>#REF!</v>
      </c>
    </row>
    <row r="304" spans="9:15" hidden="1" x14ac:dyDescent="0.3">
      <c r="I304" t="s">
        <v>3609</v>
      </c>
      <c r="J304" t="s">
        <v>57</v>
      </c>
      <c r="K304" t="s">
        <v>2223</v>
      </c>
      <c r="L304" t="s">
        <v>990</v>
      </c>
      <c r="M304" t="s">
        <v>237</v>
      </c>
      <c r="N304">
        <v>2840</v>
      </c>
      <c r="O304" t="e">
        <f>VLOOKUP(Table21[[#This Row],[compID]],[1]!Table121[[COMP_ID]:[IATI_IDENTIFIER]],20,FALSE)</f>
        <v>#REF!</v>
      </c>
    </row>
    <row r="305" spans="9:15" hidden="1" x14ac:dyDescent="0.3">
      <c r="I305" t="s">
        <v>3390</v>
      </c>
      <c r="J305" t="s">
        <v>1891</v>
      </c>
      <c r="K305" t="s">
        <v>3260</v>
      </c>
      <c r="L305" t="s">
        <v>671</v>
      </c>
      <c r="M305" t="s">
        <v>244</v>
      </c>
      <c r="N305">
        <v>3121</v>
      </c>
      <c r="O305" t="e">
        <f>VLOOKUP(Table21[[#This Row],[compID]],[1]!Table121[[COMP_ID]:[IATI_IDENTIFIER]],20,FALSE)</f>
        <v>#REF!</v>
      </c>
    </row>
    <row r="306" spans="9:15" hidden="1" x14ac:dyDescent="0.3">
      <c r="I306" t="s">
        <v>3391</v>
      </c>
      <c r="J306" t="s">
        <v>162</v>
      </c>
      <c r="K306" t="s">
        <v>2269</v>
      </c>
      <c r="L306" t="s">
        <v>671</v>
      </c>
      <c r="M306" t="s">
        <v>244</v>
      </c>
      <c r="N306">
        <v>3122</v>
      </c>
      <c r="O306" t="e">
        <f>VLOOKUP(Table21[[#This Row],[compID]],[1]!Table121[[COMP_ID]:[IATI_IDENTIFIER]],20,FALSE)</f>
        <v>#REF!</v>
      </c>
    </row>
    <row r="307" spans="9:15" hidden="1" x14ac:dyDescent="0.3">
      <c r="I307" t="s">
        <v>3392</v>
      </c>
      <c r="J307" t="s">
        <v>159</v>
      </c>
      <c r="K307" t="s">
        <v>2266</v>
      </c>
      <c r="L307" t="s">
        <v>671</v>
      </c>
      <c r="M307" t="s">
        <v>244</v>
      </c>
      <c r="N307">
        <v>3123</v>
      </c>
      <c r="O307" t="e">
        <f>VLOOKUP(Table21[[#This Row],[compID]],[1]!Table121[[COMP_ID]:[IATI_IDENTIFIER]],20,FALSE)</f>
        <v>#REF!</v>
      </c>
    </row>
    <row r="308" spans="9:15" hidden="1" x14ac:dyDescent="0.3">
      <c r="I308" t="s">
        <v>3393</v>
      </c>
      <c r="J308" t="s">
        <v>3341</v>
      </c>
      <c r="K308" t="s">
        <v>3118</v>
      </c>
      <c r="L308" t="s">
        <v>671</v>
      </c>
      <c r="M308" t="s">
        <v>244</v>
      </c>
      <c r="N308">
        <v>3124</v>
      </c>
      <c r="O308" t="e">
        <f>VLOOKUP(Table21[[#This Row],[compID]],[1]!Table121[[COMP_ID]:[IATI_IDENTIFIER]],20,FALSE)</f>
        <v>#REF!</v>
      </c>
    </row>
    <row r="309" spans="9:15" hidden="1" x14ac:dyDescent="0.3">
      <c r="I309" t="s">
        <v>3394</v>
      </c>
      <c r="J309" t="s">
        <v>165</v>
      </c>
      <c r="K309" t="s">
        <v>3091</v>
      </c>
      <c r="L309" t="s">
        <v>671</v>
      </c>
      <c r="M309" t="s">
        <v>244</v>
      </c>
      <c r="N309">
        <v>3125</v>
      </c>
      <c r="O309" t="e">
        <f>VLOOKUP(Table21[[#This Row],[compID]],[1]!Table121[[COMP_ID]:[IATI_IDENTIFIER]],20,FALSE)</f>
        <v>#REF!</v>
      </c>
    </row>
    <row r="310" spans="9:15" hidden="1" x14ac:dyDescent="0.3">
      <c r="I310" t="s">
        <v>3395</v>
      </c>
      <c r="J310" t="s">
        <v>3351</v>
      </c>
      <c r="K310" t="s">
        <v>1947</v>
      </c>
      <c r="L310" t="s">
        <v>671</v>
      </c>
      <c r="M310" t="s">
        <v>244</v>
      </c>
      <c r="N310">
        <v>3126</v>
      </c>
      <c r="O310" t="e">
        <f>VLOOKUP(Table21[[#This Row],[compID]],[1]!Table121[[COMP_ID]:[IATI_IDENTIFIER]],20,FALSE)</f>
        <v>#REF!</v>
      </c>
    </row>
    <row r="311" spans="9:15" hidden="1" x14ac:dyDescent="0.3">
      <c r="I311" t="s">
        <v>3396</v>
      </c>
      <c r="J311" t="s">
        <v>1892</v>
      </c>
      <c r="K311" t="s">
        <v>2223</v>
      </c>
      <c r="L311" t="s">
        <v>671</v>
      </c>
      <c r="M311" t="s">
        <v>244</v>
      </c>
      <c r="N311">
        <v>3127</v>
      </c>
      <c r="O311" t="e">
        <f>VLOOKUP(Table21[[#This Row],[compID]],[1]!Table121[[COMP_ID]:[IATI_IDENTIFIER]],20,FALSE)</f>
        <v>#REF!</v>
      </c>
    </row>
    <row r="312" spans="9:15" hidden="1" x14ac:dyDescent="0.3">
      <c r="I312" t="s">
        <v>3397</v>
      </c>
      <c r="J312" t="s">
        <v>4814</v>
      </c>
      <c r="K312" t="s">
        <v>2934</v>
      </c>
      <c r="L312" t="s">
        <v>671</v>
      </c>
      <c r="M312" t="s">
        <v>244</v>
      </c>
      <c r="N312">
        <v>3128</v>
      </c>
      <c r="O312" t="e">
        <f>VLOOKUP(Table21[[#This Row],[compID]],[1]!Table121[[COMP_ID]:[IATI_IDENTIFIER]],20,FALSE)</f>
        <v>#REF!</v>
      </c>
    </row>
    <row r="313" spans="9:15" hidden="1" x14ac:dyDescent="0.3">
      <c r="I313" t="s">
        <v>3610</v>
      </c>
      <c r="J313" t="s">
        <v>1891</v>
      </c>
      <c r="K313" t="s">
        <v>3260</v>
      </c>
      <c r="L313" t="s">
        <v>1055</v>
      </c>
      <c r="M313" t="s">
        <v>187</v>
      </c>
      <c r="N313">
        <v>2493</v>
      </c>
      <c r="O313" t="e">
        <f>VLOOKUP(Table21[[#This Row],[compID]],[1]!Table121[[COMP_ID]:[IATI_IDENTIFIER]],20,FALSE)</f>
        <v>#REF!</v>
      </c>
    </row>
    <row r="314" spans="9:15" hidden="1" x14ac:dyDescent="0.3">
      <c r="I314" t="s">
        <v>3611</v>
      </c>
      <c r="J314" t="s">
        <v>57</v>
      </c>
      <c r="K314" t="s">
        <v>2223</v>
      </c>
      <c r="L314" t="s">
        <v>1055</v>
      </c>
      <c r="M314" t="s">
        <v>187</v>
      </c>
      <c r="N314">
        <v>2494</v>
      </c>
      <c r="O314" t="e">
        <f>VLOOKUP(Table21[[#This Row],[compID]],[1]!Table121[[COMP_ID]:[IATI_IDENTIFIER]],20,FALSE)</f>
        <v>#REF!</v>
      </c>
    </row>
    <row r="315" spans="9:15" hidden="1" x14ac:dyDescent="0.3">
      <c r="I315" t="s">
        <v>3612</v>
      </c>
      <c r="J315" t="s">
        <v>153</v>
      </c>
      <c r="K315" t="s">
        <v>2870</v>
      </c>
      <c r="L315" t="s">
        <v>1055</v>
      </c>
      <c r="M315" t="s">
        <v>187</v>
      </c>
      <c r="N315">
        <v>2496</v>
      </c>
      <c r="O315" t="e">
        <f>VLOOKUP(Table21[[#This Row],[compID]],[1]!Table121[[COMP_ID]:[IATI_IDENTIFIER]],20,FALSE)</f>
        <v>#REF!</v>
      </c>
    </row>
    <row r="316" spans="9:15" hidden="1" x14ac:dyDescent="0.3">
      <c r="I316" t="s">
        <v>3613</v>
      </c>
      <c r="J316" t="s">
        <v>70</v>
      </c>
      <c r="K316" t="s">
        <v>3152</v>
      </c>
      <c r="L316" t="s">
        <v>1055</v>
      </c>
      <c r="M316" t="s">
        <v>187</v>
      </c>
      <c r="N316">
        <v>2497</v>
      </c>
      <c r="O316" t="e">
        <f>VLOOKUP(Table21[[#This Row],[compID]],[1]!Table121[[COMP_ID]:[IATI_IDENTIFIER]],20,FALSE)</f>
        <v>#REF!</v>
      </c>
    </row>
    <row r="317" spans="9:15" hidden="1" x14ac:dyDescent="0.3">
      <c r="I317" t="s">
        <v>3614</v>
      </c>
      <c r="J317" t="s">
        <v>162</v>
      </c>
      <c r="K317" t="s">
        <v>2269</v>
      </c>
      <c r="L317" t="s">
        <v>1055</v>
      </c>
      <c r="M317" t="s">
        <v>187</v>
      </c>
      <c r="N317">
        <v>2498</v>
      </c>
      <c r="O317" t="e">
        <f>VLOOKUP(Table21[[#This Row],[compID]],[1]!Table121[[COMP_ID]:[IATI_IDENTIFIER]],20,FALSE)</f>
        <v>#REF!</v>
      </c>
    </row>
    <row r="318" spans="9:15" hidden="1" x14ac:dyDescent="0.3">
      <c r="I318" t="s">
        <v>3615</v>
      </c>
      <c r="J318" t="s">
        <v>165</v>
      </c>
      <c r="K318" t="s">
        <v>3091</v>
      </c>
      <c r="L318" t="s">
        <v>1055</v>
      </c>
      <c r="M318" t="s">
        <v>187</v>
      </c>
      <c r="N318">
        <v>2495</v>
      </c>
      <c r="O318" t="e">
        <f>VLOOKUP(Table21[[#This Row],[compID]],[1]!Table121[[COMP_ID]:[IATI_IDENTIFIER]],20,FALSE)</f>
        <v>#REF!</v>
      </c>
    </row>
    <row r="319" spans="9:15" hidden="1" x14ac:dyDescent="0.3">
      <c r="I319" t="s">
        <v>3616</v>
      </c>
      <c r="J319" t="s">
        <v>93</v>
      </c>
      <c r="K319" t="s">
        <v>1947</v>
      </c>
      <c r="L319" t="s">
        <v>1055</v>
      </c>
      <c r="M319" t="s">
        <v>187</v>
      </c>
      <c r="N319">
        <v>2499</v>
      </c>
      <c r="O319" t="e">
        <f>VLOOKUP(Table21[[#This Row],[compID]],[1]!Table121[[COMP_ID]:[IATI_IDENTIFIER]],20,FALSE)</f>
        <v>#REF!</v>
      </c>
    </row>
    <row r="320" spans="9:15" hidden="1" x14ac:dyDescent="0.3">
      <c r="I320" t="s">
        <v>3617</v>
      </c>
      <c r="J320" t="s">
        <v>1891</v>
      </c>
      <c r="K320" t="s">
        <v>3260</v>
      </c>
      <c r="L320" t="s">
        <v>825</v>
      </c>
      <c r="M320" t="s">
        <v>191</v>
      </c>
      <c r="N320">
        <v>2501</v>
      </c>
      <c r="O320" t="e">
        <f>VLOOKUP(Table21[[#This Row],[compID]],[1]!Table121[[COMP_ID]:[IATI_IDENTIFIER]],20,FALSE)</f>
        <v>#REF!</v>
      </c>
    </row>
    <row r="321" spans="9:15" hidden="1" x14ac:dyDescent="0.3">
      <c r="I321" t="s">
        <v>3618</v>
      </c>
      <c r="J321" t="s">
        <v>1891</v>
      </c>
      <c r="K321" t="s">
        <v>3260</v>
      </c>
      <c r="L321" t="s">
        <v>863</v>
      </c>
      <c r="M321" t="s">
        <v>183</v>
      </c>
      <c r="N321">
        <v>2721</v>
      </c>
      <c r="O321" t="e">
        <f>VLOOKUP(Table21[[#This Row],[compID]],[1]!Table121[[COMP_ID]:[IATI_IDENTIFIER]],20,FALSE)</f>
        <v>#REF!</v>
      </c>
    </row>
    <row r="322" spans="9:15" hidden="1" x14ac:dyDescent="0.3">
      <c r="I322" t="s">
        <v>3619</v>
      </c>
      <c r="J322" t="s">
        <v>57</v>
      </c>
      <c r="K322" t="s">
        <v>2223</v>
      </c>
      <c r="L322" t="s">
        <v>863</v>
      </c>
      <c r="M322" t="s">
        <v>183</v>
      </c>
      <c r="N322">
        <v>2723</v>
      </c>
      <c r="O322" t="e">
        <f>VLOOKUP(Table21[[#This Row],[compID]],[1]!Table121[[COMP_ID]:[IATI_IDENTIFIER]],20,FALSE)</f>
        <v>#REF!</v>
      </c>
    </row>
    <row r="323" spans="9:15" hidden="1" x14ac:dyDescent="0.3">
      <c r="I323" t="s">
        <v>3620</v>
      </c>
      <c r="J323" t="s">
        <v>53</v>
      </c>
      <c r="K323" t="s">
        <v>2244</v>
      </c>
      <c r="L323" t="s">
        <v>863</v>
      </c>
      <c r="M323" t="s">
        <v>183</v>
      </c>
      <c r="N323">
        <v>2724</v>
      </c>
      <c r="O323" t="e">
        <f>VLOOKUP(Table21[[#This Row],[compID]],[1]!Table121[[COMP_ID]:[IATI_IDENTIFIER]],20,FALSE)</f>
        <v>#REF!</v>
      </c>
    </row>
    <row r="324" spans="9:15" hidden="1" x14ac:dyDescent="0.3">
      <c r="I324" t="s">
        <v>3621</v>
      </c>
      <c r="J324" t="s">
        <v>165</v>
      </c>
      <c r="K324" t="s">
        <v>3091</v>
      </c>
      <c r="L324" t="s">
        <v>863</v>
      </c>
      <c r="M324" t="s">
        <v>183</v>
      </c>
      <c r="N324">
        <v>2725</v>
      </c>
      <c r="O324" t="e">
        <f>VLOOKUP(Table21[[#This Row],[compID]],[1]!Table121[[COMP_ID]:[IATI_IDENTIFIER]],20,FALSE)</f>
        <v>#REF!</v>
      </c>
    </row>
    <row r="325" spans="9:15" hidden="1" x14ac:dyDescent="0.3">
      <c r="I325" t="s">
        <v>3622</v>
      </c>
      <c r="J325" t="s">
        <v>1891</v>
      </c>
      <c r="K325" t="s">
        <v>3260</v>
      </c>
      <c r="L325" t="s">
        <v>857</v>
      </c>
      <c r="M325" t="s">
        <v>219</v>
      </c>
      <c r="N325">
        <v>3076</v>
      </c>
      <c r="O325" t="e">
        <f>VLOOKUP(Table21[[#This Row],[compID]],[1]!Table121[[COMP_ID]:[IATI_IDENTIFIER]],20,FALSE)</f>
        <v>#REF!</v>
      </c>
    </row>
    <row r="326" spans="9:15" hidden="1" x14ac:dyDescent="0.3">
      <c r="I326" t="s">
        <v>3623</v>
      </c>
      <c r="J326" t="s">
        <v>57</v>
      </c>
      <c r="K326" t="s">
        <v>2223</v>
      </c>
      <c r="L326" t="s">
        <v>857</v>
      </c>
      <c r="M326" t="s">
        <v>219</v>
      </c>
      <c r="N326">
        <v>3073</v>
      </c>
      <c r="O326" t="e">
        <f>VLOOKUP(Table21[[#This Row],[compID]],[1]!Table121[[COMP_ID]:[IATI_IDENTIFIER]],20,FALSE)</f>
        <v>#REF!</v>
      </c>
    </row>
    <row r="327" spans="9:15" hidden="1" x14ac:dyDescent="0.3">
      <c r="I327" t="s">
        <v>3624</v>
      </c>
      <c r="J327" t="s">
        <v>53</v>
      </c>
      <c r="K327" t="s">
        <v>2244</v>
      </c>
      <c r="L327" t="s">
        <v>857</v>
      </c>
      <c r="M327" t="s">
        <v>219</v>
      </c>
      <c r="N327">
        <v>3074</v>
      </c>
      <c r="O327" t="e">
        <f>VLOOKUP(Table21[[#This Row],[compID]],[1]!Table121[[COMP_ID]:[IATI_IDENTIFIER]],20,FALSE)</f>
        <v>#REF!</v>
      </c>
    </row>
    <row r="328" spans="9:15" hidden="1" x14ac:dyDescent="0.3">
      <c r="I328" t="s">
        <v>3625</v>
      </c>
      <c r="J328" t="s">
        <v>154</v>
      </c>
      <c r="K328" t="s">
        <v>3094</v>
      </c>
      <c r="L328" t="s">
        <v>857</v>
      </c>
      <c r="M328" t="s">
        <v>219</v>
      </c>
      <c r="N328">
        <v>3075</v>
      </c>
      <c r="O328" t="e">
        <f>VLOOKUP(Table21[[#This Row],[compID]],[1]!Table121[[COMP_ID]:[IATI_IDENTIFIER]],20,FALSE)</f>
        <v>#REF!</v>
      </c>
    </row>
    <row r="329" spans="9:15" hidden="1" x14ac:dyDescent="0.3">
      <c r="I329" t="s">
        <v>3626</v>
      </c>
      <c r="J329" t="s">
        <v>156</v>
      </c>
      <c r="K329" t="s">
        <v>2706</v>
      </c>
      <c r="L329" t="s">
        <v>857</v>
      </c>
      <c r="M329" t="s">
        <v>219</v>
      </c>
      <c r="N329">
        <v>3078</v>
      </c>
      <c r="O329" t="e">
        <f>VLOOKUP(Table21[[#This Row],[compID]],[1]!Table121[[COMP_ID]:[IATI_IDENTIFIER]],20,FALSE)</f>
        <v>#REF!</v>
      </c>
    </row>
    <row r="330" spans="9:15" hidden="1" x14ac:dyDescent="0.3">
      <c r="I330" t="s">
        <v>3627</v>
      </c>
      <c r="J330" t="s">
        <v>161</v>
      </c>
      <c r="K330" t="s">
        <v>3101</v>
      </c>
      <c r="L330" t="s">
        <v>857</v>
      </c>
      <c r="M330" t="s">
        <v>219</v>
      </c>
      <c r="N330">
        <v>3077</v>
      </c>
      <c r="O330" t="e">
        <f>VLOOKUP(Table21[[#This Row],[compID]],[1]!Table121[[COMP_ID]:[IATI_IDENTIFIER]],20,FALSE)</f>
        <v>#REF!</v>
      </c>
    </row>
    <row r="331" spans="9:15" hidden="1" x14ac:dyDescent="0.3">
      <c r="I331" t="s">
        <v>3628</v>
      </c>
      <c r="J331" t="s">
        <v>165</v>
      </c>
      <c r="K331" t="s">
        <v>3091</v>
      </c>
      <c r="L331" t="s">
        <v>857</v>
      </c>
      <c r="M331" t="s">
        <v>219</v>
      </c>
      <c r="N331">
        <v>2710</v>
      </c>
      <c r="O331" t="e">
        <f>VLOOKUP(Table21[[#This Row],[compID]],[1]!Table121[[COMP_ID]:[IATI_IDENTIFIER]],20,FALSE)</f>
        <v>#REF!</v>
      </c>
    </row>
    <row r="332" spans="9:15" hidden="1" x14ac:dyDescent="0.3">
      <c r="I332" t="s">
        <v>3629</v>
      </c>
      <c r="J332" t="s">
        <v>165</v>
      </c>
      <c r="K332" t="s">
        <v>3091</v>
      </c>
      <c r="L332" t="s">
        <v>1381</v>
      </c>
      <c r="M332" t="s">
        <v>184</v>
      </c>
      <c r="N332">
        <v>3009</v>
      </c>
      <c r="O332" t="e">
        <f>VLOOKUP(Table21[[#This Row],[compID]],[1]!Table121[[COMP_ID]:[IATI_IDENTIFIER]],20,FALSE)</f>
        <v>#REF!</v>
      </c>
    </row>
    <row r="333" spans="9:15" hidden="1" x14ac:dyDescent="0.3">
      <c r="I333" t="s">
        <v>3630</v>
      </c>
      <c r="J333" t="s">
        <v>165</v>
      </c>
      <c r="K333" t="s">
        <v>3091</v>
      </c>
      <c r="L333" t="s">
        <v>1381</v>
      </c>
      <c r="M333" t="s">
        <v>184</v>
      </c>
      <c r="N333">
        <v>2448</v>
      </c>
      <c r="O333" t="e">
        <f>VLOOKUP(Table21[[#This Row],[compID]],[1]!Table121[[COMP_ID]:[IATI_IDENTIFIER]],20,FALSE)</f>
        <v>#REF!</v>
      </c>
    </row>
    <row r="334" spans="9:15" hidden="1" x14ac:dyDescent="0.3">
      <c r="I334" t="s">
        <v>3631</v>
      </c>
      <c r="J334" t="s">
        <v>165</v>
      </c>
      <c r="K334" t="s">
        <v>3091</v>
      </c>
      <c r="L334" t="s">
        <v>1381</v>
      </c>
      <c r="M334" t="s">
        <v>184</v>
      </c>
      <c r="N334">
        <v>2447</v>
      </c>
      <c r="O334" t="e">
        <f>VLOOKUP(Table21[[#This Row],[compID]],[1]!Table121[[COMP_ID]:[IATI_IDENTIFIER]],20,FALSE)</f>
        <v>#REF!</v>
      </c>
    </row>
    <row r="335" spans="9:15" hidden="1" x14ac:dyDescent="0.3">
      <c r="I335" t="s">
        <v>3632</v>
      </c>
      <c r="J335" t="s">
        <v>165</v>
      </c>
      <c r="K335" t="s">
        <v>3091</v>
      </c>
      <c r="L335" t="s">
        <v>953</v>
      </c>
      <c r="M335" t="s">
        <v>229</v>
      </c>
      <c r="N335">
        <v>3006</v>
      </c>
      <c r="O335" t="e">
        <f>VLOOKUP(Table21[[#This Row],[compID]],[1]!Table121[[COMP_ID]:[IATI_IDENTIFIER]],20,FALSE)</f>
        <v>#REF!</v>
      </c>
    </row>
    <row r="336" spans="9:15" hidden="1" x14ac:dyDescent="0.3">
      <c r="I336" t="s">
        <v>3633</v>
      </c>
      <c r="J336" t="s">
        <v>165</v>
      </c>
      <c r="K336" t="s">
        <v>3091</v>
      </c>
      <c r="L336" t="s">
        <v>953</v>
      </c>
      <c r="M336" t="s">
        <v>229</v>
      </c>
      <c r="N336">
        <v>3007</v>
      </c>
      <c r="O336" t="e">
        <f>VLOOKUP(Table21[[#This Row],[compID]],[1]!Table121[[COMP_ID]:[IATI_IDENTIFIER]],20,FALSE)</f>
        <v>#REF!</v>
      </c>
    </row>
    <row r="337" spans="9:15" hidden="1" x14ac:dyDescent="0.3">
      <c r="I337" t="s">
        <v>3634</v>
      </c>
      <c r="J337" t="s">
        <v>165</v>
      </c>
      <c r="K337" t="s">
        <v>3091</v>
      </c>
      <c r="L337" t="s">
        <v>953</v>
      </c>
      <c r="M337" t="s">
        <v>229</v>
      </c>
      <c r="N337">
        <v>3008</v>
      </c>
      <c r="O337" t="e">
        <f>VLOOKUP(Table21[[#This Row],[compID]],[1]!Table121[[COMP_ID]:[IATI_IDENTIFIER]],20,FALSE)</f>
        <v>#REF!</v>
      </c>
    </row>
    <row r="338" spans="9:15" hidden="1" x14ac:dyDescent="0.3">
      <c r="I338" t="s">
        <v>3635</v>
      </c>
      <c r="J338" t="s">
        <v>1891</v>
      </c>
      <c r="K338" t="s">
        <v>3260</v>
      </c>
      <c r="L338" t="s">
        <v>1301</v>
      </c>
      <c r="M338" t="s">
        <v>213</v>
      </c>
      <c r="N338">
        <v>3069</v>
      </c>
      <c r="O338" t="e">
        <f>VLOOKUP(Table21[[#This Row],[compID]],[1]!Table121[[COMP_ID]:[IATI_IDENTIFIER]],20,FALSE)</f>
        <v>#REF!</v>
      </c>
    </row>
    <row r="339" spans="9:15" hidden="1" x14ac:dyDescent="0.3">
      <c r="I339" t="s">
        <v>3636</v>
      </c>
      <c r="J339" t="s">
        <v>1891</v>
      </c>
      <c r="K339" t="s">
        <v>3260</v>
      </c>
      <c r="L339" t="s">
        <v>1301</v>
      </c>
      <c r="M339" t="s">
        <v>213</v>
      </c>
      <c r="N339">
        <v>3067</v>
      </c>
      <c r="O339" t="e">
        <f>VLOOKUP(Table21[[#This Row],[compID]],[1]!Table121[[COMP_ID]:[IATI_IDENTIFIER]],20,FALSE)</f>
        <v>#REF!</v>
      </c>
    </row>
    <row r="340" spans="9:15" hidden="1" x14ac:dyDescent="0.3">
      <c r="I340" t="s">
        <v>3637</v>
      </c>
      <c r="J340" t="s">
        <v>1891</v>
      </c>
      <c r="K340" t="s">
        <v>3260</v>
      </c>
      <c r="L340" t="s">
        <v>1301</v>
      </c>
      <c r="M340" t="s">
        <v>213</v>
      </c>
      <c r="N340">
        <v>3068</v>
      </c>
      <c r="O340" t="e">
        <f>VLOOKUP(Table21[[#This Row],[compID]],[1]!Table121[[COMP_ID]:[IATI_IDENTIFIER]],20,FALSE)</f>
        <v>#REF!</v>
      </c>
    </row>
    <row r="341" spans="9:15" hidden="1" x14ac:dyDescent="0.3">
      <c r="I341" t="s">
        <v>3638</v>
      </c>
      <c r="J341" t="s">
        <v>53</v>
      </c>
      <c r="K341" t="s">
        <v>2244</v>
      </c>
      <c r="L341" t="s">
        <v>1301</v>
      </c>
      <c r="M341" t="s">
        <v>213</v>
      </c>
      <c r="N341">
        <v>3058</v>
      </c>
      <c r="O341" t="e">
        <f>VLOOKUP(Table21[[#This Row],[compID]],[1]!Table121[[COMP_ID]:[IATI_IDENTIFIER]],20,FALSE)</f>
        <v>#REF!</v>
      </c>
    </row>
    <row r="342" spans="9:15" hidden="1" x14ac:dyDescent="0.3">
      <c r="I342" t="s">
        <v>3639</v>
      </c>
      <c r="J342" t="s">
        <v>56</v>
      </c>
      <c r="K342" t="s">
        <v>3118</v>
      </c>
      <c r="L342" t="s">
        <v>1301</v>
      </c>
      <c r="M342" t="s">
        <v>213</v>
      </c>
      <c r="N342">
        <v>3059</v>
      </c>
      <c r="O342" t="e">
        <f>VLOOKUP(Table21[[#This Row],[compID]],[1]!Table121[[COMP_ID]:[IATI_IDENTIFIER]],20,FALSE)</f>
        <v>#REF!</v>
      </c>
    </row>
    <row r="343" spans="9:15" hidden="1" x14ac:dyDescent="0.3">
      <c r="I343" t="s">
        <v>3640</v>
      </c>
      <c r="J343" t="s">
        <v>63</v>
      </c>
      <c r="K343" t="s">
        <v>2740</v>
      </c>
      <c r="L343" t="s">
        <v>1301</v>
      </c>
      <c r="M343" t="s">
        <v>213</v>
      </c>
      <c r="N343">
        <v>3064</v>
      </c>
      <c r="O343" t="e">
        <f>VLOOKUP(Table21[[#This Row],[compID]],[1]!Table121[[COMP_ID]:[IATI_IDENTIFIER]],20,FALSE)</f>
        <v>#REF!</v>
      </c>
    </row>
    <row r="344" spans="9:15" hidden="1" x14ac:dyDescent="0.3">
      <c r="I344" t="s">
        <v>3641</v>
      </c>
      <c r="J344" t="s">
        <v>153</v>
      </c>
      <c r="K344" t="s">
        <v>2870</v>
      </c>
      <c r="L344" t="s">
        <v>1301</v>
      </c>
      <c r="M344" t="s">
        <v>213</v>
      </c>
      <c r="N344">
        <v>3060</v>
      </c>
      <c r="O344" t="e">
        <f>VLOOKUP(Table21[[#This Row],[compID]],[1]!Table121[[COMP_ID]:[IATI_IDENTIFIER]],20,FALSE)</f>
        <v>#REF!</v>
      </c>
    </row>
    <row r="345" spans="9:15" hidden="1" x14ac:dyDescent="0.3">
      <c r="I345" t="s">
        <v>3642</v>
      </c>
      <c r="J345" t="s">
        <v>154</v>
      </c>
      <c r="K345" t="s">
        <v>3094</v>
      </c>
      <c r="L345" t="s">
        <v>1301</v>
      </c>
      <c r="M345" t="s">
        <v>213</v>
      </c>
      <c r="N345">
        <v>3062</v>
      </c>
      <c r="O345" t="e">
        <f>VLOOKUP(Table21[[#This Row],[compID]],[1]!Table121[[COMP_ID]:[IATI_IDENTIFIER]],20,FALSE)</f>
        <v>#REF!</v>
      </c>
    </row>
    <row r="346" spans="9:15" hidden="1" x14ac:dyDescent="0.3">
      <c r="I346" t="s">
        <v>3643</v>
      </c>
      <c r="J346" t="s">
        <v>147</v>
      </c>
      <c r="K346" t="s">
        <v>3224</v>
      </c>
      <c r="L346" t="s">
        <v>1301</v>
      </c>
      <c r="M346" t="s">
        <v>213</v>
      </c>
      <c r="N346">
        <v>3065</v>
      </c>
      <c r="O346" t="e">
        <f>VLOOKUP(Table21[[#This Row],[compID]],[1]!Table121[[COMP_ID]:[IATI_IDENTIFIER]],20,FALSE)</f>
        <v>#REF!</v>
      </c>
    </row>
    <row r="347" spans="9:15" hidden="1" x14ac:dyDescent="0.3">
      <c r="I347" t="s">
        <v>3644</v>
      </c>
      <c r="J347" t="s">
        <v>164</v>
      </c>
      <c r="K347" t="s">
        <v>2438</v>
      </c>
      <c r="L347" t="s">
        <v>1301</v>
      </c>
      <c r="M347" t="s">
        <v>213</v>
      </c>
      <c r="N347">
        <v>3063</v>
      </c>
      <c r="O347" t="e">
        <f>VLOOKUP(Table21[[#This Row],[compID]],[1]!Table121[[COMP_ID]:[IATI_IDENTIFIER]],20,FALSE)</f>
        <v>#REF!</v>
      </c>
    </row>
    <row r="348" spans="9:15" hidden="1" x14ac:dyDescent="0.3">
      <c r="I348" t="s">
        <v>3645</v>
      </c>
      <c r="J348" t="s">
        <v>165</v>
      </c>
      <c r="K348" t="s">
        <v>3091</v>
      </c>
      <c r="L348" t="s">
        <v>1301</v>
      </c>
      <c r="M348" t="s">
        <v>213</v>
      </c>
      <c r="N348">
        <v>3056</v>
      </c>
      <c r="O348" t="e">
        <f>VLOOKUP(Table21[[#This Row],[compID]],[1]!Table121[[COMP_ID]:[IATI_IDENTIFIER]],20,FALSE)</f>
        <v>#REF!</v>
      </c>
    </row>
    <row r="349" spans="9:15" hidden="1" x14ac:dyDescent="0.3">
      <c r="I349" t="s">
        <v>3646</v>
      </c>
      <c r="J349" t="s">
        <v>165</v>
      </c>
      <c r="K349" t="s">
        <v>3091</v>
      </c>
      <c r="L349" t="s">
        <v>1301</v>
      </c>
      <c r="M349" t="s">
        <v>213</v>
      </c>
      <c r="N349">
        <v>3057</v>
      </c>
      <c r="O349" t="e">
        <f>VLOOKUP(Table21[[#This Row],[compID]],[1]!Table121[[COMP_ID]:[IATI_IDENTIFIER]],20,FALSE)</f>
        <v>#REF!</v>
      </c>
    </row>
    <row r="350" spans="9:15" hidden="1" x14ac:dyDescent="0.3">
      <c r="I350" t="s">
        <v>3647</v>
      </c>
      <c r="J350" t="s">
        <v>143</v>
      </c>
      <c r="K350" t="s">
        <v>3080</v>
      </c>
      <c r="L350" t="s">
        <v>1301</v>
      </c>
      <c r="M350" t="s">
        <v>213</v>
      </c>
      <c r="N350">
        <v>3061</v>
      </c>
      <c r="O350" t="e">
        <f>VLOOKUP(Table21[[#This Row],[compID]],[1]!Table121[[COMP_ID]:[IATI_IDENTIFIER]],20,FALSE)</f>
        <v>#REF!</v>
      </c>
    </row>
    <row r="351" spans="9:15" hidden="1" x14ac:dyDescent="0.3">
      <c r="I351" t="s">
        <v>3648</v>
      </c>
      <c r="J351" t="s">
        <v>100</v>
      </c>
      <c r="K351" t="s">
        <v>3233</v>
      </c>
      <c r="L351" t="s">
        <v>1301</v>
      </c>
      <c r="M351" t="s">
        <v>213</v>
      </c>
      <c r="N351">
        <v>3066</v>
      </c>
      <c r="O351" t="e">
        <f>VLOOKUP(Table21[[#This Row],[compID]],[1]!Table121[[COMP_ID]:[IATI_IDENTIFIER]],20,FALSE)</f>
        <v>#REF!</v>
      </c>
    </row>
    <row r="352" spans="9:15" hidden="1" x14ac:dyDescent="0.3">
      <c r="I352" t="s">
        <v>3649</v>
      </c>
      <c r="J352" t="s">
        <v>1891</v>
      </c>
      <c r="K352" t="s">
        <v>3260</v>
      </c>
      <c r="L352" t="s">
        <v>1296</v>
      </c>
      <c r="M352" t="s">
        <v>181</v>
      </c>
      <c r="N352">
        <v>2983</v>
      </c>
      <c r="O352" t="e">
        <f>VLOOKUP(Table21[[#This Row],[compID]],[1]!Table121[[COMP_ID]:[IATI_IDENTIFIER]],20,FALSE)</f>
        <v>#REF!</v>
      </c>
    </row>
    <row r="353" spans="9:15" x14ac:dyDescent="0.3">
      <c r="I353" t="s">
        <v>3650</v>
      </c>
      <c r="J353" t="s">
        <v>1891</v>
      </c>
      <c r="K353" t="s">
        <v>3260</v>
      </c>
      <c r="L353" t="s">
        <v>1296</v>
      </c>
      <c r="M353" t="s">
        <v>181</v>
      </c>
      <c r="N353" t="s">
        <v>4817</v>
      </c>
      <c r="O353" t="e">
        <f>VLOOKUP(Table21[[#This Row],[compID]],[1]!Table121[[COMP_ID]:[IATI_IDENTIFIER]],20,FALSE)</f>
        <v>#REF!</v>
      </c>
    </row>
    <row r="354" spans="9:15" x14ac:dyDescent="0.3">
      <c r="I354" t="s">
        <v>3651</v>
      </c>
      <c r="J354" t="s">
        <v>1891</v>
      </c>
      <c r="K354" t="s">
        <v>3260</v>
      </c>
      <c r="L354" t="s">
        <v>1296</v>
      </c>
      <c r="M354" t="s">
        <v>181</v>
      </c>
      <c r="N354" t="s">
        <v>4817</v>
      </c>
      <c r="O354" t="e">
        <f>VLOOKUP(Table21[[#This Row],[compID]],[1]!Table121[[COMP_ID]:[IATI_IDENTIFIER]],20,FALSE)</f>
        <v>#REF!</v>
      </c>
    </row>
    <row r="355" spans="9:15" hidden="1" x14ac:dyDescent="0.3">
      <c r="I355" t="s">
        <v>3652</v>
      </c>
      <c r="J355" t="s">
        <v>57</v>
      </c>
      <c r="K355" t="s">
        <v>2223</v>
      </c>
      <c r="L355" t="s">
        <v>1296</v>
      </c>
      <c r="M355" t="s">
        <v>181</v>
      </c>
      <c r="N355">
        <v>2987</v>
      </c>
      <c r="O355" t="e">
        <f>VLOOKUP(Table21[[#This Row],[compID]],[1]!Table121[[COMP_ID]:[IATI_IDENTIFIER]],20,FALSE)</f>
        <v>#REF!</v>
      </c>
    </row>
    <row r="356" spans="9:15" hidden="1" x14ac:dyDescent="0.3">
      <c r="I356" t="s">
        <v>3653</v>
      </c>
      <c r="J356" t="s">
        <v>53</v>
      </c>
      <c r="K356" t="s">
        <v>2244</v>
      </c>
      <c r="L356" t="s">
        <v>1296</v>
      </c>
      <c r="M356" t="s">
        <v>181</v>
      </c>
      <c r="N356">
        <v>2984</v>
      </c>
      <c r="O356" t="e">
        <f>VLOOKUP(Table21[[#This Row],[compID]],[1]!Table121[[COMP_ID]:[IATI_IDENTIFIER]],20,FALSE)</f>
        <v>#REF!</v>
      </c>
    </row>
    <row r="357" spans="9:15" hidden="1" x14ac:dyDescent="0.3">
      <c r="I357" t="s">
        <v>3654</v>
      </c>
      <c r="J357" t="s">
        <v>56</v>
      </c>
      <c r="K357" t="s">
        <v>3118</v>
      </c>
      <c r="L357" t="s">
        <v>1296</v>
      </c>
      <c r="M357" t="s">
        <v>181</v>
      </c>
      <c r="N357">
        <v>2986</v>
      </c>
      <c r="O357" t="e">
        <f>VLOOKUP(Table21[[#This Row],[compID]],[1]!Table121[[COMP_ID]:[IATI_IDENTIFIER]],20,FALSE)</f>
        <v>#REF!</v>
      </c>
    </row>
    <row r="358" spans="9:15" hidden="1" x14ac:dyDescent="0.3">
      <c r="I358" t="s">
        <v>3655</v>
      </c>
      <c r="J358" t="s">
        <v>145</v>
      </c>
      <c r="K358" t="s">
        <v>2417</v>
      </c>
      <c r="L358" t="s">
        <v>1296</v>
      </c>
      <c r="M358" t="s">
        <v>181</v>
      </c>
      <c r="N358">
        <v>2985</v>
      </c>
      <c r="O358" t="e">
        <f>VLOOKUP(Table21[[#This Row],[compID]],[1]!Table121[[COMP_ID]:[IATI_IDENTIFIER]],20,FALSE)</f>
        <v>#REF!</v>
      </c>
    </row>
    <row r="359" spans="9:15" hidden="1" x14ac:dyDescent="0.3">
      <c r="I359" t="s">
        <v>3656</v>
      </c>
      <c r="J359" t="s">
        <v>148</v>
      </c>
      <c r="K359" t="s">
        <v>3084</v>
      </c>
      <c r="L359" t="s">
        <v>1296</v>
      </c>
      <c r="M359" t="s">
        <v>181</v>
      </c>
      <c r="N359">
        <v>2989</v>
      </c>
      <c r="O359" t="e">
        <f>VLOOKUP(Table21[[#This Row],[compID]],[1]!Table121[[COMP_ID]:[IATI_IDENTIFIER]],20,FALSE)</f>
        <v>#REF!</v>
      </c>
    </row>
    <row r="360" spans="9:15" hidden="1" x14ac:dyDescent="0.3">
      <c r="I360" t="s">
        <v>3657</v>
      </c>
      <c r="J360" t="s">
        <v>63</v>
      </c>
      <c r="K360" t="s">
        <v>2740</v>
      </c>
      <c r="L360" t="s">
        <v>1296</v>
      </c>
      <c r="M360" t="s">
        <v>181</v>
      </c>
      <c r="N360">
        <v>2990</v>
      </c>
      <c r="O360" t="e">
        <f>VLOOKUP(Table21[[#This Row],[compID]],[1]!Table121[[COMP_ID]:[IATI_IDENTIFIER]],20,FALSE)</f>
        <v>#REF!</v>
      </c>
    </row>
    <row r="361" spans="9:15" hidden="1" x14ac:dyDescent="0.3">
      <c r="I361" t="s">
        <v>3658</v>
      </c>
      <c r="J361" t="s">
        <v>152</v>
      </c>
      <c r="K361" t="s">
        <v>2430</v>
      </c>
      <c r="L361" t="s">
        <v>1296</v>
      </c>
      <c r="M361" t="s">
        <v>181</v>
      </c>
      <c r="N361">
        <v>2991</v>
      </c>
      <c r="O361" t="e">
        <f>VLOOKUP(Table21[[#This Row],[compID]],[1]!Table121[[COMP_ID]:[IATI_IDENTIFIER]],20,FALSE)</f>
        <v>#REF!</v>
      </c>
    </row>
    <row r="362" spans="9:15" hidden="1" x14ac:dyDescent="0.3">
      <c r="I362" t="s">
        <v>3659</v>
      </c>
      <c r="J362" t="s">
        <v>70</v>
      </c>
      <c r="K362" t="s">
        <v>3152</v>
      </c>
      <c r="L362" t="s">
        <v>1296</v>
      </c>
      <c r="M362" t="s">
        <v>181</v>
      </c>
      <c r="N362">
        <v>2992</v>
      </c>
      <c r="O362" t="e">
        <f>VLOOKUP(Table21[[#This Row],[compID]],[1]!Table121[[COMP_ID]:[IATI_IDENTIFIER]],20,FALSE)</f>
        <v>#REF!</v>
      </c>
    </row>
    <row r="363" spans="9:15" hidden="1" x14ac:dyDescent="0.3">
      <c r="I363" t="s">
        <v>3660</v>
      </c>
      <c r="J363" t="s">
        <v>147</v>
      </c>
      <c r="K363" t="s">
        <v>3224</v>
      </c>
      <c r="L363" t="s">
        <v>1296</v>
      </c>
      <c r="M363" t="s">
        <v>181</v>
      </c>
      <c r="N363">
        <v>2988</v>
      </c>
      <c r="O363" t="e">
        <f>VLOOKUP(Table21[[#This Row],[compID]],[1]!Table121[[COMP_ID]:[IATI_IDENTIFIER]],20,FALSE)</f>
        <v>#REF!</v>
      </c>
    </row>
    <row r="364" spans="9:15" hidden="1" x14ac:dyDescent="0.3">
      <c r="I364" t="s">
        <v>3661</v>
      </c>
      <c r="J364" t="s">
        <v>158</v>
      </c>
      <c r="K364" t="s">
        <v>3100</v>
      </c>
      <c r="L364" t="s">
        <v>1296</v>
      </c>
      <c r="M364" t="s">
        <v>181</v>
      </c>
      <c r="N364">
        <v>2993</v>
      </c>
      <c r="O364" t="e">
        <f>VLOOKUP(Table21[[#This Row],[compID]],[1]!Table121[[COMP_ID]:[IATI_IDENTIFIER]],20,FALSE)</f>
        <v>#REF!</v>
      </c>
    </row>
    <row r="365" spans="9:15" hidden="1" x14ac:dyDescent="0.3">
      <c r="I365" t="s">
        <v>3662</v>
      </c>
      <c r="J365" t="s">
        <v>160</v>
      </c>
      <c r="K365" t="s">
        <v>3073</v>
      </c>
      <c r="L365" t="s">
        <v>1296</v>
      </c>
      <c r="M365" t="s">
        <v>181</v>
      </c>
      <c r="N365">
        <v>2994</v>
      </c>
      <c r="O365" t="e">
        <f>VLOOKUP(Table21[[#This Row],[compID]],[1]!Table121[[COMP_ID]:[IATI_IDENTIFIER]],20,FALSE)</f>
        <v>#REF!</v>
      </c>
    </row>
    <row r="366" spans="9:15" hidden="1" x14ac:dyDescent="0.3">
      <c r="I366" t="s">
        <v>3663</v>
      </c>
      <c r="J366" t="s">
        <v>162</v>
      </c>
      <c r="K366" t="s">
        <v>2269</v>
      </c>
      <c r="L366" t="s">
        <v>1296</v>
      </c>
      <c r="M366" t="s">
        <v>181</v>
      </c>
      <c r="N366">
        <v>2995</v>
      </c>
      <c r="O366" t="e">
        <f>VLOOKUP(Table21[[#This Row],[compID]],[1]!Table121[[COMP_ID]:[IATI_IDENTIFIER]],20,FALSE)</f>
        <v>#REF!</v>
      </c>
    </row>
    <row r="367" spans="9:15" hidden="1" x14ac:dyDescent="0.3">
      <c r="I367" t="s">
        <v>3664</v>
      </c>
      <c r="J367" t="s">
        <v>164</v>
      </c>
      <c r="K367" t="s">
        <v>2438</v>
      </c>
      <c r="L367" t="s">
        <v>1296</v>
      </c>
      <c r="M367" t="s">
        <v>181</v>
      </c>
      <c r="N367">
        <v>2996</v>
      </c>
      <c r="O367" t="e">
        <f>VLOOKUP(Table21[[#This Row],[compID]],[1]!Table121[[COMP_ID]:[IATI_IDENTIFIER]],20,FALSE)</f>
        <v>#REF!</v>
      </c>
    </row>
    <row r="368" spans="9:15" hidden="1" x14ac:dyDescent="0.3">
      <c r="I368" t="s">
        <v>3665</v>
      </c>
      <c r="J368" t="s">
        <v>87</v>
      </c>
      <c r="K368" t="s">
        <v>3230</v>
      </c>
      <c r="L368" t="s">
        <v>1296</v>
      </c>
      <c r="M368" t="s">
        <v>181</v>
      </c>
      <c r="N368">
        <v>2997</v>
      </c>
      <c r="O368" t="e">
        <f>VLOOKUP(Table21[[#This Row],[compID]],[1]!Table121[[COMP_ID]:[IATI_IDENTIFIER]],20,FALSE)</f>
        <v>#REF!</v>
      </c>
    </row>
    <row r="369" spans="9:15" hidden="1" x14ac:dyDescent="0.3">
      <c r="I369" t="s">
        <v>3666</v>
      </c>
      <c r="J369" t="s">
        <v>165</v>
      </c>
      <c r="K369" t="s">
        <v>3091</v>
      </c>
      <c r="L369" t="s">
        <v>1296</v>
      </c>
      <c r="M369" t="s">
        <v>181</v>
      </c>
      <c r="N369">
        <v>2998</v>
      </c>
      <c r="O369" t="e">
        <f>VLOOKUP(Table21[[#This Row],[compID]],[1]!Table121[[COMP_ID]:[IATI_IDENTIFIER]],20,FALSE)</f>
        <v>#REF!</v>
      </c>
    </row>
    <row r="370" spans="9:15" hidden="1" x14ac:dyDescent="0.3">
      <c r="I370" t="s">
        <v>3667</v>
      </c>
      <c r="J370" t="s">
        <v>93</v>
      </c>
      <c r="K370" t="s">
        <v>1947</v>
      </c>
      <c r="L370" t="s">
        <v>1296</v>
      </c>
      <c r="M370" t="s">
        <v>181</v>
      </c>
      <c r="N370">
        <v>2999</v>
      </c>
      <c r="O370" t="e">
        <f>VLOOKUP(Table21[[#This Row],[compID]],[1]!Table121[[COMP_ID]:[IATI_IDENTIFIER]],20,FALSE)</f>
        <v>#REF!</v>
      </c>
    </row>
    <row r="371" spans="9:15" hidden="1" x14ac:dyDescent="0.3">
      <c r="I371" t="s">
        <v>3668</v>
      </c>
      <c r="J371" t="s">
        <v>94</v>
      </c>
      <c r="K371" t="s">
        <v>2948</v>
      </c>
      <c r="L371" t="s">
        <v>1296</v>
      </c>
      <c r="M371" t="s">
        <v>181</v>
      </c>
      <c r="N371">
        <v>3000</v>
      </c>
      <c r="O371" t="e">
        <f>VLOOKUP(Table21[[#This Row],[compID]],[1]!Table121[[COMP_ID]:[IATI_IDENTIFIER]],20,FALSE)</f>
        <v>#REF!</v>
      </c>
    </row>
    <row r="372" spans="9:15" hidden="1" x14ac:dyDescent="0.3">
      <c r="I372" t="s">
        <v>3669</v>
      </c>
      <c r="J372" t="s">
        <v>100</v>
      </c>
      <c r="K372" t="s">
        <v>3233</v>
      </c>
      <c r="L372" t="s">
        <v>1296</v>
      </c>
      <c r="M372" t="s">
        <v>181</v>
      </c>
      <c r="N372">
        <v>3001</v>
      </c>
      <c r="O372" t="e">
        <f>VLOOKUP(Table21[[#This Row],[compID]],[1]!Table121[[COMP_ID]:[IATI_IDENTIFIER]],20,FALSE)</f>
        <v>#REF!</v>
      </c>
    </row>
    <row r="373" spans="9:15" hidden="1" x14ac:dyDescent="0.3">
      <c r="I373" t="s">
        <v>3670</v>
      </c>
      <c r="J373" t="s">
        <v>1891</v>
      </c>
      <c r="K373" t="s">
        <v>3260</v>
      </c>
      <c r="L373" t="s">
        <v>1295</v>
      </c>
      <c r="M373" t="s">
        <v>243</v>
      </c>
      <c r="N373">
        <v>3098</v>
      </c>
      <c r="O373" t="e">
        <f>VLOOKUP(Table21[[#This Row],[compID]],[1]!Table121[[COMP_ID]:[IATI_IDENTIFIER]],20,FALSE)</f>
        <v>#REF!</v>
      </c>
    </row>
    <row r="374" spans="9:15" hidden="1" x14ac:dyDescent="0.3">
      <c r="I374" t="s">
        <v>3671</v>
      </c>
      <c r="J374" t="s">
        <v>1891</v>
      </c>
      <c r="K374" t="s">
        <v>3260</v>
      </c>
      <c r="L374" t="s">
        <v>1295</v>
      </c>
      <c r="M374" t="s">
        <v>243</v>
      </c>
      <c r="N374">
        <v>3099</v>
      </c>
      <c r="O374" t="e">
        <f>VLOOKUP(Table21[[#This Row],[compID]],[1]!Table121[[COMP_ID]:[IATI_IDENTIFIER]],20,FALSE)</f>
        <v>#REF!</v>
      </c>
    </row>
    <row r="375" spans="9:15" hidden="1" x14ac:dyDescent="0.3">
      <c r="I375" t="s">
        <v>3672</v>
      </c>
      <c r="J375" t="s">
        <v>1891</v>
      </c>
      <c r="K375" t="s">
        <v>3260</v>
      </c>
      <c r="L375" t="s">
        <v>1295</v>
      </c>
      <c r="M375" t="s">
        <v>243</v>
      </c>
      <c r="N375">
        <v>3100</v>
      </c>
      <c r="O375" t="e">
        <f>VLOOKUP(Table21[[#This Row],[compID]],[1]!Table121[[COMP_ID]:[IATI_IDENTIFIER]],20,FALSE)</f>
        <v>#REF!</v>
      </c>
    </row>
    <row r="376" spans="9:15" hidden="1" x14ac:dyDescent="0.3">
      <c r="I376" t="s">
        <v>3673</v>
      </c>
      <c r="J376" t="s">
        <v>57</v>
      </c>
      <c r="K376" t="s">
        <v>2223</v>
      </c>
      <c r="L376" t="s">
        <v>1295</v>
      </c>
      <c r="M376" t="s">
        <v>243</v>
      </c>
      <c r="N376">
        <v>3102</v>
      </c>
      <c r="O376" t="e">
        <f>VLOOKUP(Table21[[#This Row],[compID]],[1]!Table121[[COMP_ID]:[IATI_IDENTIFIER]],20,FALSE)</f>
        <v>#REF!</v>
      </c>
    </row>
    <row r="377" spans="9:15" hidden="1" x14ac:dyDescent="0.3">
      <c r="I377" t="s">
        <v>3674</v>
      </c>
      <c r="J377" t="s">
        <v>145</v>
      </c>
      <c r="K377" t="s">
        <v>2417</v>
      </c>
      <c r="L377" t="s">
        <v>1295</v>
      </c>
      <c r="M377" t="s">
        <v>243</v>
      </c>
      <c r="N377">
        <v>3101</v>
      </c>
      <c r="O377" t="e">
        <f>VLOOKUP(Table21[[#This Row],[compID]],[1]!Table121[[COMP_ID]:[IATI_IDENTIFIER]],20,FALSE)</f>
        <v>#REF!</v>
      </c>
    </row>
    <row r="378" spans="9:15" hidden="1" x14ac:dyDescent="0.3">
      <c r="I378" t="s">
        <v>3675</v>
      </c>
      <c r="J378" t="s">
        <v>63</v>
      </c>
      <c r="K378" t="s">
        <v>2740</v>
      </c>
      <c r="L378" t="s">
        <v>1295</v>
      </c>
      <c r="M378" t="s">
        <v>243</v>
      </c>
      <c r="N378">
        <v>3104</v>
      </c>
      <c r="O378" t="e">
        <f>VLOOKUP(Table21[[#This Row],[compID]],[1]!Table121[[COMP_ID]:[IATI_IDENTIFIER]],20,FALSE)</f>
        <v>#REF!</v>
      </c>
    </row>
    <row r="379" spans="9:15" hidden="1" x14ac:dyDescent="0.3">
      <c r="I379" t="s">
        <v>3676</v>
      </c>
      <c r="J379" t="s">
        <v>152</v>
      </c>
      <c r="K379" t="s">
        <v>2430</v>
      </c>
      <c r="L379" t="s">
        <v>1295</v>
      </c>
      <c r="M379" t="s">
        <v>243</v>
      </c>
      <c r="N379">
        <v>3106</v>
      </c>
      <c r="O379" t="e">
        <f>VLOOKUP(Table21[[#This Row],[compID]],[1]!Table121[[COMP_ID]:[IATI_IDENTIFIER]],20,FALSE)</f>
        <v>#REF!</v>
      </c>
    </row>
    <row r="380" spans="9:15" hidden="1" x14ac:dyDescent="0.3">
      <c r="I380" t="s">
        <v>3677</v>
      </c>
      <c r="J380" t="s">
        <v>153</v>
      </c>
      <c r="K380" t="s">
        <v>2870</v>
      </c>
      <c r="L380" t="s">
        <v>1295</v>
      </c>
      <c r="M380" t="s">
        <v>243</v>
      </c>
      <c r="N380">
        <v>3107</v>
      </c>
      <c r="O380" t="e">
        <f>VLOOKUP(Table21[[#This Row],[compID]],[1]!Table121[[COMP_ID]:[IATI_IDENTIFIER]],20,FALSE)</f>
        <v>#REF!</v>
      </c>
    </row>
    <row r="381" spans="9:15" hidden="1" x14ac:dyDescent="0.3">
      <c r="I381" t="s">
        <v>3678</v>
      </c>
      <c r="J381" t="s">
        <v>157</v>
      </c>
      <c r="K381" t="s">
        <v>3226</v>
      </c>
      <c r="L381" t="s">
        <v>1295</v>
      </c>
      <c r="M381" t="s">
        <v>243</v>
      </c>
      <c r="N381">
        <v>3109</v>
      </c>
      <c r="O381" t="e">
        <f>VLOOKUP(Table21[[#This Row],[compID]],[1]!Table121[[COMP_ID]:[IATI_IDENTIFIER]],20,FALSE)</f>
        <v>#REF!</v>
      </c>
    </row>
    <row r="382" spans="9:15" hidden="1" x14ac:dyDescent="0.3">
      <c r="I382" t="s">
        <v>3679</v>
      </c>
      <c r="J382" t="s">
        <v>147</v>
      </c>
      <c r="K382" t="s">
        <v>3224</v>
      </c>
      <c r="L382" t="s">
        <v>1295</v>
      </c>
      <c r="M382" t="s">
        <v>243</v>
      </c>
      <c r="N382">
        <v>3103</v>
      </c>
      <c r="O382" t="e">
        <f>VLOOKUP(Table21[[#This Row],[compID]],[1]!Table121[[COMP_ID]:[IATI_IDENTIFIER]],20,FALSE)</f>
        <v>#REF!</v>
      </c>
    </row>
    <row r="383" spans="9:15" hidden="1" x14ac:dyDescent="0.3">
      <c r="I383" t="s">
        <v>3680</v>
      </c>
      <c r="J383" t="s">
        <v>74</v>
      </c>
      <c r="K383" t="s">
        <v>2293</v>
      </c>
      <c r="L383" t="s">
        <v>1295</v>
      </c>
      <c r="M383" t="s">
        <v>243</v>
      </c>
      <c r="N383">
        <v>3110</v>
      </c>
      <c r="O383" t="e">
        <f>VLOOKUP(Table21[[#This Row],[compID]],[1]!Table121[[COMP_ID]:[IATI_IDENTIFIER]],20,FALSE)</f>
        <v>#REF!</v>
      </c>
    </row>
    <row r="384" spans="9:15" hidden="1" x14ac:dyDescent="0.3">
      <c r="I384" t="s">
        <v>3681</v>
      </c>
      <c r="J384" t="s">
        <v>160</v>
      </c>
      <c r="K384" t="s">
        <v>3073</v>
      </c>
      <c r="L384" t="s">
        <v>1295</v>
      </c>
      <c r="M384" t="s">
        <v>243</v>
      </c>
      <c r="N384">
        <v>3111</v>
      </c>
      <c r="O384" t="e">
        <f>VLOOKUP(Table21[[#This Row],[compID]],[1]!Table121[[COMP_ID]:[IATI_IDENTIFIER]],20,FALSE)</f>
        <v>#REF!</v>
      </c>
    </row>
    <row r="385" spans="9:15" hidden="1" x14ac:dyDescent="0.3">
      <c r="I385" t="s">
        <v>3682</v>
      </c>
      <c r="J385" t="s">
        <v>81</v>
      </c>
      <c r="K385" t="s">
        <v>2930</v>
      </c>
      <c r="L385" t="s">
        <v>1295</v>
      </c>
      <c r="M385" t="s">
        <v>243</v>
      </c>
      <c r="N385">
        <v>3112</v>
      </c>
      <c r="O385" t="e">
        <f>VLOOKUP(Table21[[#This Row],[compID]],[1]!Table121[[COMP_ID]:[IATI_IDENTIFIER]],20,FALSE)</f>
        <v>#REF!</v>
      </c>
    </row>
    <row r="386" spans="9:15" hidden="1" x14ac:dyDescent="0.3">
      <c r="I386" t="s">
        <v>3683</v>
      </c>
      <c r="J386" t="s">
        <v>83</v>
      </c>
      <c r="K386" t="s">
        <v>2369</v>
      </c>
      <c r="L386" t="s">
        <v>1295</v>
      </c>
      <c r="M386" t="s">
        <v>243</v>
      </c>
      <c r="N386">
        <v>3113</v>
      </c>
      <c r="O386" t="e">
        <f>VLOOKUP(Table21[[#This Row],[compID]],[1]!Table121[[COMP_ID]:[IATI_IDENTIFIER]],20,FALSE)</f>
        <v>#REF!</v>
      </c>
    </row>
    <row r="387" spans="9:15" hidden="1" x14ac:dyDescent="0.3">
      <c r="I387" t="s">
        <v>3684</v>
      </c>
      <c r="J387" t="s">
        <v>164</v>
      </c>
      <c r="K387" t="s">
        <v>2438</v>
      </c>
      <c r="L387" t="s">
        <v>1295</v>
      </c>
      <c r="M387" t="s">
        <v>243</v>
      </c>
      <c r="N387">
        <v>3114</v>
      </c>
      <c r="O387" t="e">
        <f>VLOOKUP(Table21[[#This Row],[compID]],[1]!Table121[[COMP_ID]:[IATI_IDENTIFIER]],20,FALSE)</f>
        <v>#REF!</v>
      </c>
    </row>
    <row r="388" spans="9:15" hidden="1" x14ac:dyDescent="0.3">
      <c r="I388" t="s">
        <v>3685</v>
      </c>
      <c r="J388" t="s">
        <v>87</v>
      </c>
      <c r="K388" t="s">
        <v>3230</v>
      </c>
      <c r="L388" t="s">
        <v>1295</v>
      </c>
      <c r="M388" t="s">
        <v>243</v>
      </c>
      <c r="N388">
        <v>3108</v>
      </c>
      <c r="O388" t="e">
        <f>VLOOKUP(Table21[[#This Row],[compID]],[1]!Table121[[COMP_ID]:[IATI_IDENTIFIER]],20,FALSE)</f>
        <v>#REF!</v>
      </c>
    </row>
    <row r="389" spans="9:15" hidden="1" x14ac:dyDescent="0.3">
      <c r="I389" t="s">
        <v>3686</v>
      </c>
      <c r="J389" t="s">
        <v>165</v>
      </c>
      <c r="K389" t="s">
        <v>3091</v>
      </c>
      <c r="L389" t="s">
        <v>1295</v>
      </c>
      <c r="M389" t="s">
        <v>243</v>
      </c>
      <c r="N389">
        <v>3105</v>
      </c>
      <c r="O389" t="e">
        <f>VLOOKUP(Table21[[#This Row],[compID]],[1]!Table121[[COMP_ID]:[IATI_IDENTIFIER]],20,FALSE)</f>
        <v>#REF!</v>
      </c>
    </row>
    <row r="390" spans="9:15" hidden="1" x14ac:dyDescent="0.3">
      <c r="I390" t="s">
        <v>3687</v>
      </c>
      <c r="J390" t="s">
        <v>93</v>
      </c>
      <c r="K390" t="s">
        <v>1947</v>
      </c>
      <c r="L390" t="s">
        <v>1295</v>
      </c>
      <c r="M390" t="s">
        <v>243</v>
      </c>
      <c r="N390">
        <v>3115</v>
      </c>
      <c r="O390" t="e">
        <f>VLOOKUP(Table21[[#This Row],[compID]],[1]!Table121[[COMP_ID]:[IATI_IDENTIFIER]],20,FALSE)</f>
        <v>#REF!</v>
      </c>
    </row>
    <row r="391" spans="9:15" hidden="1" x14ac:dyDescent="0.3">
      <c r="I391" t="s">
        <v>3688</v>
      </c>
      <c r="J391" t="s">
        <v>143</v>
      </c>
      <c r="K391" t="s">
        <v>3080</v>
      </c>
      <c r="L391" t="s">
        <v>1295</v>
      </c>
      <c r="M391" t="s">
        <v>243</v>
      </c>
      <c r="N391">
        <v>3116</v>
      </c>
      <c r="O391" t="e">
        <f>VLOOKUP(Table21[[#This Row],[compID]],[1]!Table121[[COMP_ID]:[IATI_IDENTIFIER]],20,FALSE)</f>
        <v>#REF!</v>
      </c>
    </row>
    <row r="392" spans="9:15" hidden="1" x14ac:dyDescent="0.3">
      <c r="I392" t="s">
        <v>3689</v>
      </c>
      <c r="J392" t="s">
        <v>167</v>
      </c>
      <c r="K392" t="s">
        <v>3009</v>
      </c>
      <c r="L392" t="s">
        <v>1295</v>
      </c>
      <c r="M392" t="s">
        <v>243</v>
      </c>
      <c r="N392">
        <v>3120</v>
      </c>
      <c r="O392" t="e">
        <f>VLOOKUP(Table21[[#This Row],[compID]],[1]!Table121[[COMP_ID]:[IATI_IDENTIFIER]],20,FALSE)</f>
        <v>#REF!</v>
      </c>
    </row>
    <row r="393" spans="9:15" hidden="1" x14ac:dyDescent="0.3">
      <c r="I393" t="s">
        <v>3690</v>
      </c>
      <c r="J393" t="s">
        <v>168</v>
      </c>
      <c r="K393" t="s">
        <v>3116</v>
      </c>
      <c r="L393" t="s">
        <v>1295</v>
      </c>
      <c r="M393" t="s">
        <v>243</v>
      </c>
      <c r="N393">
        <v>3117</v>
      </c>
      <c r="O393" t="e">
        <f>VLOOKUP(Table21[[#This Row],[compID]],[1]!Table121[[COMP_ID]:[IATI_IDENTIFIER]],20,FALSE)</f>
        <v>#REF!</v>
      </c>
    </row>
    <row r="394" spans="9:15" hidden="1" x14ac:dyDescent="0.3">
      <c r="I394" t="s">
        <v>3691</v>
      </c>
      <c r="J394" t="s">
        <v>163</v>
      </c>
      <c r="K394" t="s">
        <v>2934</v>
      </c>
      <c r="L394" t="s">
        <v>1295</v>
      </c>
      <c r="M394" t="s">
        <v>243</v>
      </c>
      <c r="N394">
        <v>3118</v>
      </c>
      <c r="O394" t="e">
        <f>VLOOKUP(Table21[[#This Row],[compID]],[1]!Table121[[COMP_ID]:[IATI_IDENTIFIER]],20,FALSE)</f>
        <v>#REF!</v>
      </c>
    </row>
    <row r="395" spans="9:15" hidden="1" x14ac:dyDescent="0.3">
      <c r="I395" t="s">
        <v>3692</v>
      </c>
      <c r="J395" t="s">
        <v>100</v>
      </c>
      <c r="K395" t="s">
        <v>3233</v>
      </c>
      <c r="L395" t="s">
        <v>1295</v>
      </c>
      <c r="M395" t="s">
        <v>243</v>
      </c>
      <c r="N395">
        <v>3119</v>
      </c>
      <c r="O395" t="e">
        <f>VLOOKUP(Table21[[#This Row],[compID]],[1]!Table121[[COMP_ID]:[IATI_IDENTIFIER]],20,FALSE)</f>
        <v>#REF!</v>
      </c>
    </row>
    <row r="396" spans="9:15" hidden="1" x14ac:dyDescent="0.3">
      <c r="I396" t="s">
        <v>3693</v>
      </c>
      <c r="J396" t="s">
        <v>1891</v>
      </c>
      <c r="K396" t="s">
        <v>3260</v>
      </c>
      <c r="L396" t="s">
        <v>1219</v>
      </c>
      <c r="M396" t="s">
        <v>192</v>
      </c>
      <c r="N396">
        <v>2508</v>
      </c>
      <c r="O396" t="e">
        <f>VLOOKUP(Table21[[#This Row],[compID]],[1]!Table121[[COMP_ID]:[IATI_IDENTIFIER]],20,FALSE)</f>
        <v>#REF!</v>
      </c>
    </row>
    <row r="397" spans="9:15" hidden="1" x14ac:dyDescent="0.3">
      <c r="I397" t="s">
        <v>3694</v>
      </c>
      <c r="J397" t="s">
        <v>1891</v>
      </c>
      <c r="K397" t="s">
        <v>3260</v>
      </c>
      <c r="L397" t="s">
        <v>1219</v>
      </c>
      <c r="M397" t="s">
        <v>192</v>
      </c>
      <c r="N397">
        <v>2507</v>
      </c>
      <c r="O397" t="e">
        <f>VLOOKUP(Table21[[#This Row],[compID]],[1]!Table121[[COMP_ID]:[IATI_IDENTIFIER]],20,FALSE)</f>
        <v>#REF!</v>
      </c>
    </row>
    <row r="398" spans="9:15" hidden="1" x14ac:dyDescent="0.3">
      <c r="I398" t="s">
        <v>3695</v>
      </c>
      <c r="J398" t="s">
        <v>1891</v>
      </c>
      <c r="K398" t="s">
        <v>3260</v>
      </c>
      <c r="L398" t="s">
        <v>1219</v>
      </c>
      <c r="M398" t="s">
        <v>192</v>
      </c>
      <c r="N398">
        <v>2506</v>
      </c>
      <c r="O398" t="e">
        <f>VLOOKUP(Table21[[#This Row],[compID]],[1]!Table121[[COMP_ID]:[IATI_IDENTIFIER]],20,FALSE)</f>
        <v>#REF!</v>
      </c>
    </row>
    <row r="399" spans="9:15" hidden="1" x14ac:dyDescent="0.3">
      <c r="I399" t="s">
        <v>3696</v>
      </c>
      <c r="J399" t="s">
        <v>165</v>
      </c>
      <c r="K399" t="s">
        <v>3091</v>
      </c>
      <c r="L399" t="s">
        <v>1219</v>
      </c>
      <c r="M399" t="s">
        <v>192</v>
      </c>
      <c r="N399">
        <v>2510</v>
      </c>
      <c r="O399" t="e">
        <f>VLOOKUP(Table21[[#This Row],[compID]],[1]!Table121[[COMP_ID]:[IATI_IDENTIFIER]],20,FALSE)</f>
        <v>#REF!</v>
      </c>
    </row>
    <row r="400" spans="9:15" hidden="1" x14ac:dyDescent="0.3">
      <c r="I400" t="s">
        <v>3697</v>
      </c>
      <c r="J400" t="s">
        <v>165</v>
      </c>
      <c r="K400" t="s">
        <v>3091</v>
      </c>
      <c r="L400" t="s">
        <v>1219</v>
      </c>
      <c r="M400" t="s">
        <v>192</v>
      </c>
      <c r="N400">
        <v>2509</v>
      </c>
      <c r="O400" t="e">
        <f>VLOOKUP(Table21[[#This Row],[compID]],[1]!Table121[[COMP_ID]:[IATI_IDENTIFIER]],20,FALSE)</f>
        <v>#REF!</v>
      </c>
    </row>
    <row r="401" spans="9:15" hidden="1" x14ac:dyDescent="0.3">
      <c r="I401" t="s">
        <v>3698</v>
      </c>
      <c r="J401" t="s">
        <v>1891</v>
      </c>
      <c r="K401" t="s">
        <v>3260</v>
      </c>
      <c r="L401" t="s">
        <v>1015</v>
      </c>
      <c r="M401" t="s">
        <v>190</v>
      </c>
      <c r="N401">
        <v>2526</v>
      </c>
      <c r="O401" t="e">
        <f>VLOOKUP(Table21[[#This Row],[compID]],[1]!Table121[[COMP_ID]:[IATI_IDENTIFIER]],20,FALSE)</f>
        <v>#REF!</v>
      </c>
    </row>
    <row r="402" spans="9:15" hidden="1" x14ac:dyDescent="0.3">
      <c r="I402" t="s">
        <v>3699</v>
      </c>
      <c r="J402" t="s">
        <v>1891</v>
      </c>
      <c r="K402" t="s">
        <v>3260</v>
      </c>
      <c r="L402" t="s">
        <v>1015</v>
      </c>
      <c r="M402" t="s">
        <v>190</v>
      </c>
      <c r="N402">
        <v>2527</v>
      </c>
      <c r="O402" t="e">
        <f>VLOOKUP(Table21[[#This Row],[compID]],[1]!Table121[[COMP_ID]:[IATI_IDENTIFIER]],20,FALSE)</f>
        <v>#REF!</v>
      </c>
    </row>
    <row r="403" spans="9:15" hidden="1" x14ac:dyDescent="0.3">
      <c r="I403" t="s">
        <v>3700</v>
      </c>
      <c r="J403" t="s">
        <v>1891</v>
      </c>
      <c r="K403" t="s">
        <v>3260</v>
      </c>
      <c r="L403" t="s">
        <v>1015</v>
      </c>
      <c r="M403" t="s">
        <v>190</v>
      </c>
      <c r="N403">
        <v>2528</v>
      </c>
      <c r="O403" t="e">
        <f>VLOOKUP(Table21[[#This Row],[compID]],[1]!Table121[[COMP_ID]:[IATI_IDENTIFIER]],20,FALSE)</f>
        <v>#REF!</v>
      </c>
    </row>
    <row r="404" spans="9:15" hidden="1" x14ac:dyDescent="0.3">
      <c r="I404" t="s">
        <v>3701</v>
      </c>
      <c r="J404" t="s">
        <v>1891</v>
      </c>
      <c r="K404" t="s">
        <v>3260</v>
      </c>
      <c r="L404" t="s">
        <v>1224</v>
      </c>
      <c r="M404" t="s">
        <v>217</v>
      </c>
      <c r="N404">
        <v>2716</v>
      </c>
      <c r="O404" t="e">
        <f>VLOOKUP(Table21[[#This Row],[compID]],[1]!Table121[[COMP_ID]:[IATI_IDENTIFIER]],20,FALSE)</f>
        <v>#REF!</v>
      </c>
    </row>
    <row r="405" spans="9:15" hidden="1" x14ac:dyDescent="0.3">
      <c r="I405" t="s">
        <v>3702</v>
      </c>
      <c r="J405" t="s">
        <v>1891</v>
      </c>
      <c r="K405" t="s">
        <v>3260</v>
      </c>
      <c r="L405" t="s">
        <v>1224</v>
      </c>
      <c r="M405" t="s">
        <v>217</v>
      </c>
      <c r="N405">
        <v>2717</v>
      </c>
      <c r="O405" t="e">
        <f>VLOOKUP(Table21[[#This Row],[compID]],[1]!Table121[[COMP_ID]:[IATI_IDENTIFIER]],20,FALSE)</f>
        <v>#REF!</v>
      </c>
    </row>
    <row r="406" spans="9:15" hidden="1" x14ac:dyDescent="0.3">
      <c r="I406" t="s">
        <v>3703</v>
      </c>
      <c r="J406" t="s">
        <v>1891</v>
      </c>
      <c r="K406" t="s">
        <v>3260</v>
      </c>
      <c r="L406" t="s">
        <v>1224</v>
      </c>
      <c r="M406" t="s">
        <v>217</v>
      </c>
      <c r="N406">
        <v>2719</v>
      </c>
      <c r="O406" t="e">
        <f>VLOOKUP(Table21[[#This Row],[compID]],[1]!Table121[[COMP_ID]:[IATI_IDENTIFIER]],20,FALSE)</f>
        <v>#REF!</v>
      </c>
    </row>
    <row r="407" spans="9:15" hidden="1" x14ac:dyDescent="0.3">
      <c r="I407" t="s">
        <v>3704</v>
      </c>
      <c r="J407" t="s">
        <v>165</v>
      </c>
      <c r="K407" t="s">
        <v>3091</v>
      </c>
      <c r="L407" t="s">
        <v>1224</v>
      </c>
      <c r="M407" t="s">
        <v>217</v>
      </c>
      <c r="N407">
        <v>3005</v>
      </c>
      <c r="O407" t="e">
        <f>VLOOKUP(Table21[[#This Row],[compID]],[1]!Table121[[COMP_ID]:[IATI_IDENTIFIER]],20,FALSE)</f>
        <v>#REF!</v>
      </c>
    </row>
    <row r="408" spans="9:15" hidden="1" x14ac:dyDescent="0.3">
      <c r="I408" t="s">
        <v>3705</v>
      </c>
      <c r="J408" t="s">
        <v>94</v>
      </c>
      <c r="K408" t="s">
        <v>2948</v>
      </c>
      <c r="L408" t="s">
        <v>1224</v>
      </c>
      <c r="M408" t="s">
        <v>217</v>
      </c>
      <c r="N408">
        <v>2714</v>
      </c>
      <c r="O408" t="e">
        <f>VLOOKUP(Table21[[#This Row],[compID]],[1]!Table121[[COMP_ID]:[IATI_IDENTIFIER]],20,FALSE)</f>
        <v>#REF!</v>
      </c>
    </row>
    <row r="409" spans="9:15" hidden="1" x14ac:dyDescent="0.3">
      <c r="I409" t="s">
        <v>3706</v>
      </c>
      <c r="J409" t="s">
        <v>94</v>
      </c>
      <c r="K409" t="s">
        <v>2948</v>
      </c>
      <c r="L409" t="s">
        <v>1224</v>
      </c>
      <c r="M409" t="s">
        <v>217</v>
      </c>
      <c r="N409">
        <v>2715</v>
      </c>
      <c r="O409" t="e">
        <f>VLOOKUP(Table21[[#This Row],[compID]],[1]!Table121[[COMP_ID]:[IATI_IDENTIFIER]],20,FALSE)</f>
        <v>#REF!</v>
      </c>
    </row>
    <row r="410" spans="9:15" hidden="1" x14ac:dyDescent="0.3">
      <c r="I410" t="s">
        <v>3707</v>
      </c>
      <c r="J410" t="s">
        <v>94</v>
      </c>
      <c r="K410" t="s">
        <v>2948</v>
      </c>
      <c r="L410" t="s">
        <v>1224</v>
      </c>
      <c r="M410" t="s">
        <v>217</v>
      </c>
      <c r="N410">
        <v>2720</v>
      </c>
      <c r="O410" t="e">
        <f>VLOOKUP(Table21[[#This Row],[compID]],[1]!Table121[[COMP_ID]:[IATI_IDENTIFIER]],20,FALSE)</f>
        <v>#REF!</v>
      </c>
    </row>
    <row r="411" spans="9:15" hidden="1" x14ac:dyDescent="0.3">
      <c r="I411" t="s">
        <v>3708</v>
      </c>
      <c r="J411" t="s">
        <v>1891</v>
      </c>
      <c r="K411" t="s">
        <v>3260</v>
      </c>
      <c r="L411" t="s">
        <v>1167</v>
      </c>
      <c r="M411" t="s">
        <v>220</v>
      </c>
      <c r="N411">
        <v>3079</v>
      </c>
      <c r="O411" t="e">
        <f>VLOOKUP(Table21[[#This Row],[compID]],[1]!Table121[[COMP_ID]:[IATI_IDENTIFIER]],20,FALSE)</f>
        <v>#REF!</v>
      </c>
    </row>
    <row r="412" spans="9:15" hidden="1" x14ac:dyDescent="0.3">
      <c r="I412" t="s">
        <v>3709</v>
      </c>
      <c r="J412" t="s">
        <v>145</v>
      </c>
      <c r="K412" t="s">
        <v>2417</v>
      </c>
      <c r="L412" t="s">
        <v>1167</v>
      </c>
      <c r="M412" t="s">
        <v>220</v>
      </c>
      <c r="N412">
        <v>3080</v>
      </c>
      <c r="O412" t="e">
        <f>VLOOKUP(Table21[[#This Row],[compID]],[1]!Table121[[COMP_ID]:[IATI_IDENTIFIER]],20,FALSE)</f>
        <v>#REF!</v>
      </c>
    </row>
    <row r="413" spans="9:15" hidden="1" x14ac:dyDescent="0.3">
      <c r="I413" t="s">
        <v>3710</v>
      </c>
      <c r="J413" t="s">
        <v>1891</v>
      </c>
      <c r="K413" t="s">
        <v>3260</v>
      </c>
      <c r="L413" t="s">
        <v>1028</v>
      </c>
      <c r="M413" t="s">
        <v>214</v>
      </c>
      <c r="N413">
        <v>3071</v>
      </c>
      <c r="O413" t="e">
        <f>VLOOKUP(Table21[[#This Row],[compID]],[1]!Table121[[COMP_ID]:[IATI_IDENTIFIER]],20,FALSE)</f>
        <v>#REF!</v>
      </c>
    </row>
    <row r="414" spans="9:15" hidden="1" x14ac:dyDescent="0.3">
      <c r="I414" t="s">
        <v>3711</v>
      </c>
      <c r="J414" t="s">
        <v>1891</v>
      </c>
      <c r="K414" t="s">
        <v>3260</v>
      </c>
      <c r="L414" t="s">
        <v>1028</v>
      </c>
      <c r="M414" t="s">
        <v>214</v>
      </c>
      <c r="N414">
        <v>3070</v>
      </c>
      <c r="O414" t="e">
        <f>VLOOKUP(Table21[[#This Row],[compID]],[1]!Table121[[COMP_ID]:[IATI_IDENTIFIER]],20,FALSE)</f>
        <v>#REF!</v>
      </c>
    </row>
    <row r="415" spans="9:15" hidden="1" x14ac:dyDescent="0.3">
      <c r="I415" t="s">
        <v>3712</v>
      </c>
      <c r="J415" t="s">
        <v>1891</v>
      </c>
      <c r="K415" t="s">
        <v>3260</v>
      </c>
      <c r="L415" t="s">
        <v>1051</v>
      </c>
      <c r="M415" t="s">
        <v>282</v>
      </c>
      <c r="N415">
        <v>2450</v>
      </c>
      <c r="O415" t="e">
        <f>VLOOKUP(Table21[[#This Row],[compID]],[1]!Table121[[COMP_ID]:[IATI_IDENTIFIER]],20,FALSE)</f>
        <v>#REF!</v>
      </c>
    </row>
    <row r="416" spans="9:15" hidden="1" x14ac:dyDescent="0.3">
      <c r="I416" t="s">
        <v>3713</v>
      </c>
      <c r="J416" t="s">
        <v>1891</v>
      </c>
      <c r="K416" t="s">
        <v>3260</v>
      </c>
      <c r="L416" t="s">
        <v>1051</v>
      </c>
      <c r="M416" t="s">
        <v>282</v>
      </c>
      <c r="N416">
        <v>2451</v>
      </c>
      <c r="O416" t="e">
        <f>VLOOKUP(Table21[[#This Row],[compID]],[1]!Table121[[COMP_ID]:[IATI_IDENTIFIER]],20,FALSE)</f>
        <v>#REF!</v>
      </c>
    </row>
    <row r="417" spans="9:15" hidden="1" x14ac:dyDescent="0.3">
      <c r="I417" t="s">
        <v>3714</v>
      </c>
      <c r="J417" t="s">
        <v>1891</v>
      </c>
      <c r="K417" t="s">
        <v>3260</v>
      </c>
      <c r="L417" t="s">
        <v>1051</v>
      </c>
      <c r="M417" t="s">
        <v>282</v>
      </c>
      <c r="N417">
        <v>2452</v>
      </c>
      <c r="O417" t="e">
        <f>VLOOKUP(Table21[[#This Row],[compID]],[1]!Table121[[COMP_ID]:[IATI_IDENTIFIER]],20,FALSE)</f>
        <v>#REF!</v>
      </c>
    </row>
    <row r="418" spans="9:15" hidden="1" x14ac:dyDescent="0.3">
      <c r="I418" t="s">
        <v>3715</v>
      </c>
      <c r="J418" t="s">
        <v>57</v>
      </c>
      <c r="K418" t="s">
        <v>2223</v>
      </c>
      <c r="L418" t="s">
        <v>1051</v>
      </c>
      <c r="M418" t="s">
        <v>282</v>
      </c>
      <c r="N418">
        <v>2459</v>
      </c>
      <c r="O418" t="e">
        <f>VLOOKUP(Table21[[#This Row],[compID]],[1]!Table121[[COMP_ID]:[IATI_IDENTIFIER]],20,FALSE)</f>
        <v>#REF!</v>
      </c>
    </row>
    <row r="419" spans="9:15" hidden="1" x14ac:dyDescent="0.3">
      <c r="I419" t="s">
        <v>3716</v>
      </c>
      <c r="J419" t="s">
        <v>56</v>
      </c>
      <c r="K419" t="s">
        <v>3118</v>
      </c>
      <c r="L419" t="s">
        <v>1051</v>
      </c>
      <c r="M419" t="s">
        <v>282</v>
      </c>
      <c r="N419">
        <v>2454</v>
      </c>
      <c r="O419" t="e">
        <f>VLOOKUP(Table21[[#This Row],[compID]],[1]!Table121[[COMP_ID]:[IATI_IDENTIFIER]],20,FALSE)</f>
        <v>#REF!</v>
      </c>
    </row>
    <row r="420" spans="9:15" hidden="1" x14ac:dyDescent="0.3">
      <c r="I420" t="s">
        <v>3717</v>
      </c>
      <c r="J420" t="s">
        <v>145</v>
      </c>
      <c r="K420" t="s">
        <v>2417</v>
      </c>
      <c r="L420" t="s">
        <v>1051</v>
      </c>
      <c r="M420" t="s">
        <v>282</v>
      </c>
      <c r="N420">
        <v>2464</v>
      </c>
      <c r="O420" t="e">
        <f>VLOOKUP(Table21[[#This Row],[compID]],[1]!Table121[[COMP_ID]:[IATI_IDENTIFIER]],20,FALSE)</f>
        <v>#REF!</v>
      </c>
    </row>
    <row r="421" spans="9:15" hidden="1" x14ac:dyDescent="0.3">
      <c r="I421" t="s">
        <v>3718</v>
      </c>
      <c r="J421" t="s">
        <v>150</v>
      </c>
      <c r="K421" t="s">
        <v>1967</v>
      </c>
      <c r="L421" t="s">
        <v>1051</v>
      </c>
      <c r="M421" t="s">
        <v>282</v>
      </c>
      <c r="N421">
        <v>2462</v>
      </c>
      <c r="O421" t="e">
        <f>VLOOKUP(Table21[[#This Row],[compID]],[1]!Table121[[COMP_ID]:[IATI_IDENTIFIER]],20,FALSE)</f>
        <v>#REF!</v>
      </c>
    </row>
    <row r="422" spans="9:15" hidden="1" x14ac:dyDescent="0.3">
      <c r="I422" t="s">
        <v>3719</v>
      </c>
      <c r="J422" t="s">
        <v>68</v>
      </c>
      <c r="K422" t="s">
        <v>3151</v>
      </c>
      <c r="L422" t="s">
        <v>1051</v>
      </c>
      <c r="M422" t="s">
        <v>282</v>
      </c>
      <c r="N422">
        <v>2460</v>
      </c>
      <c r="O422" t="e">
        <f>VLOOKUP(Table21[[#This Row],[compID]],[1]!Table121[[COMP_ID]:[IATI_IDENTIFIER]],20,FALSE)</f>
        <v>#REF!</v>
      </c>
    </row>
    <row r="423" spans="9:15" hidden="1" x14ac:dyDescent="0.3">
      <c r="I423" t="s">
        <v>3720</v>
      </c>
      <c r="J423" t="s">
        <v>70</v>
      </c>
      <c r="K423" t="s">
        <v>3152</v>
      </c>
      <c r="L423" t="s">
        <v>1051</v>
      </c>
      <c r="M423" t="s">
        <v>282</v>
      </c>
      <c r="N423">
        <v>2461</v>
      </c>
      <c r="O423" t="e">
        <f>VLOOKUP(Table21[[#This Row],[compID]],[1]!Table121[[COMP_ID]:[IATI_IDENTIFIER]],20,FALSE)</f>
        <v>#REF!</v>
      </c>
    </row>
    <row r="424" spans="9:15" hidden="1" x14ac:dyDescent="0.3">
      <c r="I424" t="s">
        <v>3721</v>
      </c>
      <c r="J424" t="s">
        <v>164</v>
      </c>
      <c r="K424" t="s">
        <v>2438</v>
      </c>
      <c r="L424" t="s">
        <v>1051</v>
      </c>
      <c r="M424" t="s">
        <v>282</v>
      </c>
      <c r="N424">
        <v>2463</v>
      </c>
      <c r="O424" t="e">
        <f>VLOOKUP(Table21[[#This Row],[compID]],[1]!Table121[[COMP_ID]:[IATI_IDENTIFIER]],20,FALSE)</f>
        <v>#REF!</v>
      </c>
    </row>
    <row r="425" spans="9:15" hidden="1" x14ac:dyDescent="0.3">
      <c r="I425" t="s">
        <v>3722</v>
      </c>
      <c r="J425" t="s">
        <v>85</v>
      </c>
      <c r="K425" t="s">
        <v>3189</v>
      </c>
      <c r="L425" t="s">
        <v>1051</v>
      </c>
      <c r="M425" t="s">
        <v>282</v>
      </c>
      <c r="N425">
        <v>2453</v>
      </c>
      <c r="O425" t="e">
        <f>VLOOKUP(Table21[[#This Row],[compID]],[1]!Table121[[COMP_ID]:[IATI_IDENTIFIER]],20,FALSE)</f>
        <v>#REF!</v>
      </c>
    </row>
    <row r="426" spans="9:15" hidden="1" x14ac:dyDescent="0.3">
      <c r="I426" t="s">
        <v>3723</v>
      </c>
      <c r="J426" t="s">
        <v>165</v>
      </c>
      <c r="K426" t="s">
        <v>3091</v>
      </c>
      <c r="L426" t="s">
        <v>1051</v>
      </c>
      <c r="M426" t="s">
        <v>282</v>
      </c>
      <c r="N426">
        <v>2456</v>
      </c>
      <c r="O426" t="e">
        <f>VLOOKUP(Table21[[#This Row],[compID]],[1]!Table121[[COMP_ID]:[IATI_IDENTIFIER]],20,FALSE)</f>
        <v>#REF!</v>
      </c>
    </row>
    <row r="427" spans="9:15" hidden="1" x14ac:dyDescent="0.3">
      <c r="I427" t="s">
        <v>3724</v>
      </c>
      <c r="J427" t="s">
        <v>93</v>
      </c>
      <c r="K427" t="s">
        <v>1947</v>
      </c>
      <c r="L427" t="s">
        <v>1051</v>
      </c>
      <c r="M427" t="s">
        <v>282</v>
      </c>
      <c r="N427">
        <v>2458</v>
      </c>
      <c r="O427" t="e">
        <f>VLOOKUP(Table21[[#This Row],[compID]],[1]!Table121[[COMP_ID]:[IATI_IDENTIFIER]],20,FALSE)</f>
        <v>#REF!</v>
      </c>
    </row>
    <row r="428" spans="9:15" hidden="1" x14ac:dyDescent="0.3">
      <c r="I428" t="s">
        <v>3725</v>
      </c>
      <c r="J428" t="s">
        <v>94</v>
      </c>
      <c r="K428" t="s">
        <v>2948</v>
      </c>
      <c r="L428" t="s">
        <v>1051</v>
      </c>
      <c r="M428" t="s">
        <v>282</v>
      </c>
      <c r="N428">
        <v>2455</v>
      </c>
      <c r="O428" t="e">
        <f>VLOOKUP(Table21[[#This Row],[compID]],[1]!Table121[[COMP_ID]:[IATI_IDENTIFIER]],20,FALSE)</f>
        <v>#REF!</v>
      </c>
    </row>
    <row r="429" spans="9:15" hidden="1" x14ac:dyDescent="0.3">
      <c r="I429" t="s">
        <v>3726</v>
      </c>
      <c r="J429" t="s">
        <v>163</v>
      </c>
      <c r="K429" t="s">
        <v>2934</v>
      </c>
      <c r="L429" t="s">
        <v>1051</v>
      </c>
      <c r="M429" t="s">
        <v>282</v>
      </c>
      <c r="N429">
        <v>2457</v>
      </c>
      <c r="O429" t="e">
        <f>VLOOKUP(Table21[[#This Row],[compID]],[1]!Table121[[COMP_ID]:[IATI_IDENTIFIER]],20,FALSE)</f>
        <v>#REF!</v>
      </c>
    </row>
    <row r="430" spans="9:15" hidden="1" x14ac:dyDescent="0.3">
      <c r="I430" t="s">
        <v>3727</v>
      </c>
      <c r="J430" t="s">
        <v>1891</v>
      </c>
      <c r="K430" t="s">
        <v>3260</v>
      </c>
      <c r="L430" t="s">
        <v>890</v>
      </c>
      <c r="M430" t="s">
        <v>236</v>
      </c>
      <c r="N430">
        <v>2466</v>
      </c>
      <c r="O430" t="e">
        <f>VLOOKUP(Table21[[#This Row],[compID]],[1]!Table121[[COMP_ID]:[IATI_IDENTIFIER]],20,FALSE)</f>
        <v>#REF!</v>
      </c>
    </row>
    <row r="431" spans="9:15" hidden="1" x14ac:dyDescent="0.3">
      <c r="I431" t="s">
        <v>3728</v>
      </c>
      <c r="J431" t="s">
        <v>1891</v>
      </c>
      <c r="K431" t="s">
        <v>3260</v>
      </c>
      <c r="L431" t="s">
        <v>1220</v>
      </c>
      <c r="M431" t="s">
        <v>195</v>
      </c>
      <c r="N431">
        <v>3011</v>
      </c>
      <c r="O431" t="e">
        <f>VLOOKUP(Table21[[#This Row],[compID]],[1]!Table121[[COMP_ID]:[IATI_IDENTIFIER]],20,FALSE)</f>
        <v>#REF!</v>
      </c>
    </row>
    <row r="432" spans="9:15" hidden="1" x14ac:dyDescent="0.3">
      <c r="I432" t="s">
        <v>3729</v>
      </c>
      <c r="J432" t="s">
        <v>57</v>
      </c>
      <c r="K432" t="s">
        <v>2223</v>
      </c>
      <c r="L432" t="s">
        <v>1220</v>
      </c>
      <c r="M432" t="s">
        <v>195</v>
      </c>
      <c r="N432">
        <v>3012</v>
      </c>
      <c r="O432" t="e">
        <f>VLOOKUP(Table21[[#This Row],[compID]],[1]!Table121[[COMP_ID]:[IATI_IDENTIFIER]],20,FALSE)</f>
        <v>#REF!</v>
      </c>
    </row>
    <row r="433" spans="9:15" hidden="1" x14ac:dyDescent="0.3">
      <c r="I433" t="s">
        <v>3730</v>
      </c>
      <c r="J433" t="s">
        <v>87</v>
      </c>
      <c r="K433" t="s">
        <v>3230</v>
      </c>
      <c r="L433" t="s">
        <v>1220</v>
      </c>
      <c r="M433" t="s">
        <v>195</v>
      </c>
      <c r="N433">
        <v>3013</v>
      </c>
      <c r="O433" t="e">
        <f>VLOOKUP(Table21[[#This Row],[compID]],[1]!Table121[[COMP_ID]:[IATI_IDENTIFIER]],20,FALSE)</f>
        <v>#REF!</v>
      </c>
    </row>
    <row r="434" spans="9:15" hidden="1" x14ac:dyDescent="0.3">
      <c r="I434" t="s">
        <v>3731</v>
      </c>
      <c r="J434" t="s">
        <v>165</v>
      </c>
      <c r="K434" t="s">
        <v>3091</v>
      </c>
      <c r="L434" t="s">
        <v>1220</v>
      </c>
      <c r="M434" t="s">
        <v>195</v>
      </c>
      <c r="N434">
        <v>3014</v>
      </c>
      <c r="O434" t="e">
        <f>VLOOKUP(Table21[[#This Row],[compID]],[1]!Table121[[COMP_ID]:[IATI_IDENTIFIER]],20,FALSE)</f>
        <v>#REF!</v>
      </c>
    </row>
    <row r="435" spans="9:15" hidden="1" x14ac:dyDescent="0.3">
      <c r="I435" t="s">
        <v>3732</v>
      </c>
      <c r="J435" t="s">
        <v>1891</v>
      </c>
      <c r="K435" t="s">
        <v>3260</v>
      </c>
      <c r="L435" t="s">
        <v>1207</v>
      </c>
      <c r="M435" t="s">
        <v>203</v>
      </c>
      <c r="N435">
        <v>2576</v>
      </c>
      <c r="O435" t="e">
        <f>VLOOKUP(Table21[[#This Row],[compID]],[1]!Table121[[COMP_ID]:[IATI_IDENTIFIER]],20,FALSE)</f>
        <v>#REF!</v>
      </c>
    </row>
    <row r="436" spans="9:15" hidden="1" x14ac:dyDescent="0.3">
      <c r="I436" t="s">
        <v>3733</v>
      </c>
      <c r="J436" t="s">
        <v>1891</v>
      </c>
      <c r="K436" t="s">
        <v>3260</v>
      </c>
      <c r="L436" t="s">
        <v>1207</v>
      </c>
      <c r="M436" t="s">
        <v>203</v>
      </c>
      <c r="N436">
        <v>2574</v>
      </c>
      <c r="O436" t="e">
        <f>VLOOKUP(Table21[[#This Row],[compID]],[1]!Table121[[COMP_ID]:[IATI_IDENTIFIER]],20,FALSE)</f>
        <v>#REF!</v>
      </c>
    </row>
    <row r="437" spans="9:15" hidden="1" x14ac:dyDescent="0.3">
      <c r="I437" t="s">
        <v>3734</v>
      </c>
      <c r="J437" t="s">
        <v>1891</v>
      </c>
      <c r="K437" t="s">
        <v>3260</v>
      </c>
      <c r="L437" t="s">
        <v>1207</v>
      </c>
      <c r="M437" t="s">
        <v>203</v>
      </c>
      <c r="N437">
        <v>2575</v>
      </c>
      <c r="O437" t="e">
        <f>VLOOKUP(Table21[[#This Row],[compID]],[1]!Table121[[COMP_ID]:[IATI_IDENTIFIER]],20,FALSE)</f>
        <v>#REF!</v>
      </c>
    </row>
    <row r="438" spans="9:15" hidden="1" x14ac:dyDescent="0.3">
      <c r="I438" t="s">
        <v>3735</v>
      </c>
      <c r="J438" t="s">
        <v>1891</v>
      </c>
      <c r="K438" t="s">
        <v>3260</v>
      </c>
      <c r="L438" t="s">
        <v>720</v>
      </c>
      <c r="M438" t="s">
        <v>226</v>
      </c>
      <c r="N438">
        <v>2761</v>
      </c>
      <c r="O438" t="e">
        <f>VLOOKUP(Table21[[#This Row],[compID]],[1]!Table121[[COMP_ID]:[IATI_IDENTIFIER]],20,FALSE)</f>
        <v>#REF!</v>
      </c>
    </row>
    <row r="439" spans="9:15" hidden="1" x14ac:dyDescent="0.3">
      <c r="I439" t="s">
        <v>3736</v>
      </c>
      <c r="J439" t="s">
        <v>1891</v>
      </c>
      <c r="K439" t="s">
        <v>3260</v>
      </c>
      <c r="L439" t="s">
        <v>720</v>
      </c>
      <c r="M439" t="s">
        <v>226</v>
      </c>
      <c r="N439">
        <v>2762</v>
      </c>
      <c r="O439" t="e">
        <f>VLOOKUP(Table21[[#This Row],[compID]],[1]!Table121[[COMP_ID]:[IATI_IDENTIFIER]],20,FALSE)</f>
        <v>#REF!</v>
      </c>
    </row>
    <row r="440" spans="9:15" hidden="1" x14ac:dyDescent="0.3">
      <c r="I440" t="s">
        <v>3737</v>
      </c>
      <c r="J440" t="s">
        <v>1891</v>
      </c>
      <c r="K440" t="s">
        <v>3260</v>
      </c>
      <c r="L440" t="s">
        <v>720</v>
      </c>
      <c r="M440" t="s">
        <v>226</v>
      </c>
      <c r="N440">
        <v>2763</v>
      </c>
      <c r="O440" t="e">
        <f>VLOOKUP(Table21[[#This Row],[compID]],[1]!Table121[[COMP_ID]:[IATI_IDENTIFIER]],20,FALSE)</f>
        <v>#REF!</v>
      </c>
    </row>
    <row r="441" spans="9:15" hidden="1" x14ac:dyDescent="0.3">
      <c r="I441" t="s">
        <v>3738</v>
      </c>
      <c r="J441" t="s">
        <v>148</v>
      </c>
      <c r="K441" t="s">
        <v>3084</v>
      </c>
      <c r="L441" t="s">
        <v>974</v>
      </c>
      <c r="M441" t="s">
        <v>176</v>
      </c>
      <c r="N441">
        <v>2397</v>
      </c>
      <c r="O441" t="e">
        <f>VLOOKUP(Table21[[#This Row],[compID]],[1]!Table121[[COMP_ID]:[IATI_IDENTIFIER]],20,FALSE)</f>
        <v>#REF!</v>
      </c>
    </row>
    <row r="442" spans="9:15" hidden="1" x14ac:dyDescent="0.3">
      <c r="I442" t="s">
        <v>3739</v>
      </c>
      <c r="J442" t="s">
        <v>148</v>
      </c>
      <c r="K442" t="s">
        <v>3084</v>
      </c>
      <c r="L442" t="s">
        <v>974</v>
      </c>
      <c r="M442" t="s">
        <v>176</v>
      </c>
      <c r="N442">
        <v>2398</v>
      </c>
      <c r="O442" t="e">
        <f>VLOOKUP(Table21[[#This Row],[compID]],[1]!Table121[[COMP_ID]:[IATI_IDENTIFIER]],20,FALSE)</f>
        <v>#REF!</v>
      </c>
    </row>
    <row r="443" spans="9:15" hidden="1" x14ac:dyDescent="0.3">
      <c r="I443" t="s">
        <v>3740</v>
      </c>
      <c r="J443" t="s">
        <v>150</v>
      </c>
      <c r="K443" t="s">
        <v>1967</v>
      </c>
      <c r="L443" t="s">
        <v>974</v>
      </c>
      <c r="M443" t="s">
        <v>176</v>
      </c>
      <c r="N443">
        <v>2404</v>
      </c>
      <c r="O443" t="e">
        <f>VLOOKUP(Table21[[#This Row],[compID]],[1]!Table121[[COMP_ID]:[IATI_IDENTIFIER]],20,FALSE)</f>
        <v>#REF!</v>
      </c>
    </row>
    <row r="444" spans="9:15" hidden="1" x14ac:dyDescent="0.3">
      <c r="I444" t="s">
        <v>3741</v>
      </c>
      <c r="J444" t="s">
        <v>152</v>
      </c>
      <c r="K444" t="s">
        <v>2430</v>
      </c>
      <c r="L444" t="s">
        <v>974</v>
      </c>
      <c r="M444" t="s">
        <v>176</v>
      </c>
      <c r="N444">
        <v>2402</v>
      </c>
      <c r="O444" t="e">
        <f>VLOOKUP(Table21[[#This Row],[compID]],[1]!Table121[[COMP_ID]:[IATI_IDENTIFIER]],20,FALSE)</f>
        <v>#REF!</v>
      </c>
    </row>
    <row r="445" spans="9:15" hidden="1" x14ac:dyDescent="0.3">
      <c r="I445" t="s">
        <v>3742</v>
      </c>
      <c r="J445" t="s">
        <v>152</v>
      </c>
      <c r="K445" t="s">
        <v>2430</v>
      </c>
      <c r="L445" t="s">
        <v>974</v>
      </c>
      <c r="M445" t="s">
        <v>176</v>
      </c>
      <c r="N445">
        <v>2403</v>
      </c>
      <c r="O445" t="e">
        <f>VLOOKUP(Table21[[#This Row],[compID]],[1]!Table121[[COMP_ID]:[IATI_IDENTIFIER]],20,FALSE)</f>
        <v>#REF!</v>
      </c>
    </row>
    <row r="446" spans="9:15" hidden="1" x14ac:dyDescent="0.3">
      <c r="I446" t="s">
        <v>3743</v>
      </c>
      <c r="J446" t="s">
        <v>68</v>
      </c>
      <c r="K446" t="s">
        <v>3151</v>
      </c>
      <c r="L446" t="s">
        <v>974</v>
      </c>
      <c r="M446" t="s">
        <v>176</v>
      </c>
      <c r="N446">
        <v>2400</v>
      </c>
      <c r="O446" t="e">
        <f>VLOOKUP(Table21[[#This Row],[compID]],[1]!Table121[[COMP_ID]:[IATI_IDENTIFIER]],20,FALSE)</f>
        <v>#REF!</v>
      </c>
    </row>
    <row r="447" spans="9:15" hidden="1" x14ac:dyDescent="0.3">
      <c r="I447" t="s">
        <v>3744</v>
      </c>
      <c r="J447" t="s">
        <v>68</v>
      </c>
      <c r="K447" t="s">
        <v>3151</v>
      </c>
      <c r="L447" t="s">
        <v>974</v>
      </c>
      <c r="M447" t="s">
        <v>176</v>
      </c>
      <c r="N447">
        <v>2408</v>
      </c>
      <c r="O447" t="e">
        <f>VLOOKUP(Table21[[#This Row],[compID]],[1]!Table121[[COMP_ID]:[IATI_IDENTIFIER]],20,FALSE)</f>
        <v>#REF!</v>
      </c>
    </row>
    <row r="448" spans="9:15" hidden="1" x14ac:dyDescent="0.3">
      <c r="I448" t="s">
        <v>3745</v>
      </c>
      <c r="J448" t="s">
        <v>70</v>
      </c>
      <c r="K448" t="s">
        <v>3152</v>
      </c>
      <c r="L448" t="s">
        <v>974</v>
      </c>
      <c r="M448" t="s">
        <v>176</v>
      </c>
      <c r="N448">
        <v>2401</v>
      </c>
      <c r="O448" t="e">
        <f>VLOOKUP(Table21[[#This Row],[compID]],[1]!Table121[[COMP_ID]:[IATI_IDENTIFIER]],20,FALSE)</f>
        <v>#REF!</v>
      </c>
    </row>
    <row r="449" spans="9:15" hidden="1" x14ac:dyDescent="0.3">
      <c r="I449" t="s">
        <v>3746</v>
      </c>
      <c r="J449" t="s">
        <v>74</v>
      </c>
      <c r="K449" t="s">
        <v>2293</v>
      </c>
      <c r="L449" t="s">
        <v>974</v>
      </c>
      <c r="M449" t="s">
        <v>176</v>
      </c>
      <c r="N449">
        <v>2399</v>
      </c>
      <c r="O449" t="e">
        <f>VLOOKUP(Table21[[#This Row],[compID]],[1]!Table121[[COMP_ID]:[IATI_IDENTIFIER]],20,FALSE)</f>
        <v>#REF!</v>
      </c>
    </row>
    <row r="450" spans="9:15" hidden="1" x14ac:dyDescent="0.3">
      <c r="I450" t="s">
        <v>3747</v>
      </c>
      <c r="J450" t="s">
        <v>165</v>
      </c>
      <c r="K450" t="s">
        <v>3091</v>
      </c>
      <c r="L450" t="s">
        <v>974</v>
      </c>
      <c r="M450" t="s">
        <v>176</v>
      </c>
      <c r="N450">
        <v>2395</v>
      </c>
      <c r="O450" t="e">
        <f>VLOOKUP(Table21[[#This Row],[compID]],[1]!Table121[[COMP_ID]:[IATI_IDENTIFIER]],20,FALSE)</f>
        <v>#REF!</v>
      </c>
    </row>
    <row r="451" spans="9:15" hidden="1" x14ac:dyDescent="0.3">
      <c r="I451" t="s">
        <v>3748</v>
      </c>
      <c r="J451" t="s">
        <v>165</v>
      </c>
      <c r="K451" t="s">
        <v>3091</v>
      </c>
      <c r="L451" t="s">
        <v>974</v>
      </c>
      <c r="M451" t="s">
        <v>176</v>
      </c>
      <c r="N451">
        <v>2396</v>
      </c>
      <c r="O451" t="e">
        <f>VLOOKUP(Table21[[#This Row],[compID]],[1]!Table121[[COMP_ID]:[IATI_IDENTIFIER]],20,FALSE)</f>
        <v>#REF!</v>
      </c>
    </row>
    <row r="452" spans="9:15" hidden="1" x14ac:dyDescent="0.3">
      <c r="I452" t="s">
        <v>3749</v>
      </c>
      <c r="J452" t="s">
        <v>65</v>
      </c>
      <c r="K452" t="s">
        <v>3150</v>
      </c>
      <c r="L452" t="s">
        <v>974</v>
      </c>
      <c r="M452" t="s">
        <v>176</v>
      </c>
      <c r="N452">
        <v>2405</v>
      </c>
      <c r="O452" t="e">
        <f>VLOOKUP(Table21[[#This Row],[compID]],[1]!Table121[[COMP_ID]:[IATI_IDENTIFIER]],20,FALSE)</f>
        <v>#REF!</v>
      </c>
    </row>
    <row r="453" spans="9:15" hidden="1" x14ac:dyDescent="0.3">
      <c r="I453" t="s">
        <v>3750</v>
      </c>
      <c r="J453" t="s">
        <v>1891</v>
      </c>
      <c r="K453" t="s">
        <v>3260</v>
      </c>
      <c r="L453" t="s">
        <v>1233</v>
      </c>
      <c r="M453" t="s">
        <v>185</v>
      </c>
      <c r="N453">
        <v>2469</v>
      </c>
      <c r="O453" t="e">
        <f>VLOOKUP(Table21[[#This Row],[compID]],[1]!Table121[[COMP_ID]:[IATI_IDENTIFIER]],20,FALSE)</f>
        <v>#REF!</v>
      </c>
    </row>
    <row r="454" spans="9:15" hidden="1" x14ac:dyDescent="0.3">
      <c r="I454" t="s">
        <v>3751</v>
      </c>
      <c r="J454" t="s">
        <v>1891</v>
      </c>
      <c r="K454" t="s">
        <v>3260</v>
      </c>
      <c r="L454" t="s">
        <v>1233</v>
      </c>
      <c r="M454" t="s">
        <v>185</v>
      </c>
      <c r="N454">
        <v>2470</v>
      </c>
      <c r="O454" t="e">
        <f>VLOOKUP(Table21[[#This Row],[compID]],[1]!Table121[[COMP_ID]:[IATI_IDENTIFIER]],20,FALSE)</f>
        <v>#REF!</v>
      </c>
    </row>
    <row r="455" spans="9:15" hidden="1" x14ac:dyDescent="0.3">
      <c r="I455" t="s">
        <v>3752</v>
      </c>
      <c r="J455" t="s">
        <v>145</v>
      </c>
      <c r="K455" t="s">
        <v>2417</v>
      </c>
      <c r="L455" t="s">
        <v>1233</v>
      </c>
      <c r="M455" t="s">
        <v>185</v>
      </c>
      <c r="N455">
        <v>2477</v>
      </c>
      <c r="O455" t="e">
        <f>VLOOKUP(Table21[[#This Row],[compID]],[1]!Table121[[COMP_ID]:[IATI_IDENTIFIER]],20,FALSE)</f>
        <v>#REF!</v>
      </c>
    </row>
    <row r="456" spans="9:15" hidden="1" x14ac:dyDescent="0.3">
      <c r="I456" t="s">
        <v>3753</v>
      </c>
      <c r="J456" t="s">
        <v>145</v>
      </c>
      <c r="K456" t="s">
        <v>2417</v>
      </c>
      <c r="L456" t="s">
        <v>1233</v>
      </c>
      <c r="M456" t="s">
        <v>185</v>
      </c>
      <c r="N456">
        <v>2478</v>
      </c>
      <c r="O456" t="e">
        <f>VLOOKUP(Table21[[#This Row],[compID]],[1]!Table121[[COMP_ID]:[IATI_IDENTIFIER]],20,FALSE)</f>
        <v>#REF!</v>
      </c>
    </row>
    <row r="457" spans="9:15" hidden="1" x14ac:dyDescent="0.3">
      <c r="I457" t="s">
        <v>3754</v>
      </c>
      <c r="J457" t="s">
        <v>152</v>
      </c>
      <c r="K457" t="s">
        <v>2430</v>
      </c>
      <c r="L457" t="s">
        <v>1233</v>
      </c>
      <c r="M457" t="s">
        <v>185</v>
      </c>
      <c r="N457">
        <v>2473</v>
      </c>
      <c r="O457" t="e">
        <f>VLOOKUP(Table21[[#This Row],[compID]],[1]!Table121[[COMP_ID]:[IATI_IDENTIFIER]],20,FALSE)</f>
        <v>#REF!</v>
      </c>
    </row>
    <row r="458" spans="9:15" hidden="1" x14ac:dyDescent="0.3">
      <c r="I458" t="s">
        <v>3755</v>
      </c>
      <c r="J458" t="s">
        <v>152</v>
      </c>
      <c r="K458" t="s">
        <v>2430</v>
      </c>
      <c r="L458" t="s">
        <v>1233</v>
      </c>
      <c r="M458" t="s">
        <v>185</v>
      </c>
      <c r="N458">
        <v>2476</v>
      </c>
      <c r="O458" t="e">
        <f>VLOOKUP(Table21[[#This Row],[compID]],[1]!Table121[[COMP_ID]:[IATI_IDENTIFIER]],20,FALSE)</f>
        <v>#REF!</v>
      </c>
    </row>
    <row r="459" spans="9:15" hidden="1" x14ac:dyDescent="0.3">
      <c r="I459" t="s">
        <v>3756</v>
      </c>
      <c r="J459" t="s">
        <v>153</v>
      </c>
      <c r="K459" t="s">
        <v>2870</v>
      </c>
      <c r="L459" t="s">
        <v>1233</v>
      </c>
      <c r="M459" t="s">
        <v>185</v>
      </c>
      <c r="N459">
        <v>2479</v>
      </c>
      <c r="O459" t="e">
        <f>VLOOKUP(Table21[[#This Row],[compID]],[1]!Table121[[COMP_ID]:[IATI_IDENTIFIER]],20,FALSE)</f>
        <v>#REF!</v>
      </c>
    </row>
    <row r="460" spans="9:15" hidden="1" x14ac:dyDescent="0.3">
      <c r="I460" t="s">
        <v>3757</v>
      </c>
      <c r="J460" t="s">
        <v>164</v>
      </c>
      <c r="K460" t="s">
        <v>2438</v>
      </c>
      <c r="L460" t="s">
        <v>1233</v>
      </c>
      <c r="M460" t="s">
        <v>185</v>
      </c>
      <c r="N460">
        <v>2474</v>
      </c>
      <c r="O460" t="e">
        <f>VLOOKUP(Table21[[#This Row],[compID]],[1]!Table121[[COMP_ID]:[IATI_IDENTIFIER]],20,FALSE)</f>
        <v>#REF!</v>
      </c>
    </row>
    <row r="461" spans="9:15" hidden="1" x14ac:dyDescent="0.3">
      <c r="I461" t="s">
        <v>3758</v>
      </c>
      <c r="J461" t="s">
        <v>164</v>
      </c>
      <c r="K461" t="s">
        <v>2438</v>
      </c>
      <c r="L461" t="s">
        <v>1233</v>
      </c>
      <c r="M461" t="s">
        <v>185</v>
      </c>
      <c r="N461">
        <v>2475</v>
      </c>
      <c r="O461" t="e">
        <f>VLOOKUP(Table21[[#This Row],[compID]],[1]!Table121[[COMP_ID]:[IATI_IDENTIFIER]],20,FALSE)</f>
        <v>#REF!</v>
      </c>
    </row>
    <row r="462" spans="9:15" hidden="1" x14ac:dyDescent="0.3">
      <c r="I462" t="s">
        <v>3759</v>
      </c>
      <c r="J462" t="s">
        <v>168</v>
      </c>
      <c r="K462" t="s">
        <v>3116</v>
      </c>
      <c r="L462" t="s">
        <v>1233</v>
      </c>
      <c r="M462" t="s">
        <v>185</v>
      </c>
      <c r="N462">
        <v>2471</v>
      </c>
      <c r="O462" t="e">
        <f>VLOOKUP(Table21[[#This Row],[compID]],[1]!Table121[[COMP_ID]:[IATI_IDENTIFIER]],20,FALSE)</f>
        <v>#REF!</v>
      </c>
    </row>
    <row r="463" spans="9:15" hidden="1" x14ac:dyDescent="0.3">
      <c r="I463" t="s">
        <v>3760</v>
      </c>
      <c r="J463" t="s">
        <v>168</v>
      </c>
      <c r="K463" t="s">
        <v>3116</v>
      </c>
      <c r="L463" t="s">
        <v>1233</v>
      </c>
      <c r="M463" t="s">
        <v>185</v>
      </c>
      <c r="N463">
        <v>2472</v>
      </c>
      <c r="O463" t="e">
        <f>VLOOKUP(Table21[[#This Row],[compID]],[1]!Table121[[COMP_ID]:[IATI_IDENTIFIER]],20,FALSE)</f>
        <v>#REF!</v>
      </c>
    </row>
    <row r="464" spans="9:15" hidden="1" x14ac:dyDescent="0.3">
      <c r="I464" t="s">
        <v>3761</v>
      </c>
      <c r="J464" t="s">
        <v>163</v>
      </c>
      <c r="K464" t="s">
        <v>2934</v>
      </c>
      <c r="L464" t="s">
        <v>1233</v>
      </c>
      <c r="M464" t="s">
        <v>185</v>
      </c>
      <c r="N464">
        <v>2480</v>
      </c>
      <c r="O464" t="e">
        <f>VLOOKUP(Table21[[#This Row],[compID]],[1]!Table121[[COMP_ID]:[IATI_IDENTIFIER]],20,FALSE)</f>
        <v>#REF!</v>
      </c>
    </row>
    <row r="465" spans="9:15" hidden="1" x14ac:dyDescent="0.3">
      <c r="I465" t="s">
        <v>3762</v>
      </c>
      <c r="J465" t="s">
        <v>163</v>
      </c>
      <c r="K465" t="s">
        <v>2934</v>
      </c>
      <c r="L465" t="s">
        <v>1233</v>
      </c>
      <c r="M465" t="s">
        <v>185</v>
      </c>
      <c r="N465">
        <v>2481</v>
      </c>
      <c r="O465" t="e">
        <f>VLOOKUP(Table21[[#This Row],[compID]],[1]!Table121[[COMP_ID]:[IATI_IDENTIFIER]],20,FALSE)</f>
        <v>#REF!</v>
      </c>
    </row>
    <row r="466" spans="9:15" hidden="1" x14ac:dyDescent="0.3">
      <c r="I466" t="s">
        <v>3763</v>
      </c>
      <c r="J466" t="s">
        <v>1891</v>
      </c>
      <c r="K466" t="s">
        <v>3260</v>
      </c>
      <c r="L466" t="s">
        <v>1213</v>
      </c>
      <c r="M466" t="s">
        <v>208</v>
      </c>
      <c r="N466">
        <v>2601</v>
      </c>
      <c r="O466" t="e">
        <f>VLOOKUP(Table21[[#This Row],[compID]],[1]!Table121[[COMP_ID]:[IATI_IDENTIFIER]],20,FALSE)</f>
        <v>#REF!</v>
      </c>
    </row>
    <row r="467" spans="9:15" hidden="1" x14ac:dyDescent="0.3">
      <c r="I467" t="s">
        <v>3764</v>
      </c>
      <c r="J467" t="s">
        <v>70</v>
      </c>
      <c r="K467" t="s">
        <v>3152</v>
      </c>
      <c r="L467" t="s">
        <v>1213</v>
      </c>
      <c r="M467" t="s">
        <v>208</v>
      </c>
      <c r="N467">
        <v>2603</v>
      </c>
      <c r="O467" t="e">
        <f>VLOOKUP(Table21[[#This Row],[compID]],[1]!Table121[[COMP_ID]:[IATI_IDENTIFIER]],20,FALSE)</f>
        <v>#REF!</v>
      </c>
    </row>
    <row r="468" spans="9:15" hidden="1" x14ac:dyDescent="0.3">
      <c r="I468" t="s">
        <v>3765</v>
      </c>
      <c r="J468" t="s">
        <v>164</v>
      </c>
      <c r="K468" t="s">
        <v>2438</v>
      </c>
      <c r="L468" t="s">
        <v>1213</v>
      </c>
      <c r="M468" t="s">
        <v>208</v>
      </c>
      <c r="N468">
        <v>2604</v>
      </c>
      <c r="O468" t="e">
        <f>VLOOKUP(Table21[[#This Row],[compID]],[1]!Table121[[COMP_ID]:[IATI_IDENTIFIER]],20,FALSE)</f>
        <v>#REF!</v>
      </c>
    </row>
    <row r="469" spans="9:15" hidden="1" x14ac:dyDescent="0.3">
      <c r="I469" t="s">
        <v>3766</v>
      </c>
      <c r="J469" t="s">
        <v>1891</v>
      </c>
      <c r="K469" t="s">
        <v>3260</v>
      </c>
      <c r="L469" t="s">
        <v>1229</v>
      </c>
      <c r="M469" t="s">
        <v>224</v>
      </c>
      <c r="N469">
        <v>2747</v>
      </c>
      <c r="O469" t="e">
        <f>VLOOKUP(Table21[[#This Row],[compID]],[1]!Table121[[COMP_ID]:[IATI_IDENTIFIER]],20,FALSE)</f>
        <v>#REF!</v>
      </c>
    </row>
    <row r="470" spans="9:15" hidden="1" x14ac:dyDescent="0.3">
      <c r="I470" t="s">
        <v>3767</v>
      </c>
      <c r="J470" t="s">
        <v>1891</v>
      </c>
      <c r="K470" t="s">
        <v>3260</v>
      </c>
      <c r="L470" t="s">
        <v>1229</v>
      </c>
      <c r="M470" t="s">
        <v>224</v>
      </c>
      <c r="N470">
        <v>2748</v>
      </c>
      <c r="O470" t="e">
        <f>VLOOKUP(Table21[[#This Row],[compID]],[1]!Table121[[COMP_ID]:[IATI_IDENTIFIER]],20,FALSE)</f>
        <v>#REF!</v>
      </c>
    </row>
    <row r="471" spans="9:15" hidden="1" x14ac:dyDescent="0.3">
      <c r="I471" t="s">
        <v>3406</v>
      </c>
      <c r="J471" t="s">
        <v>1891</v>
      </c>
      <c r="K471" t="s">
        <v>3260</v>
      </c>
      <c r="L471" t="s">
        <v>1229</v>
      </c>
      <c r="M471" t="s">
        <v>224</v>
      </c>
      <c r="N471">
        <v>2749</v>
      </c>
      <c r="O471" t="e">
        <f>VLOOKUP(Table21[[#This Row],[compID]],[1]!Table121[[COMP_ID]:[IATI_IDENTIFIER]],20,FALSE)</f>
        <v>#REF!</v>
      </c>
    </row>
    <row r="472" spans="9:15" hidden="1" x14ac:dyDescent="0.3">
      <c r="I472" t="s">
        <v>3768</v>
      </c>
      <c r="J472" t="s">
        <v>53</v>
      </c>
      <c r="K472" t="s">
        <v>2244</v>
      </c>
      <c r="L472" t="s">
        <v>1229</v>
      </c>
      <c r="M472" t="s">
        <v>224</v>
      </c>
      <c r="N472">
        <v>3085</v>
      </c>
      <c r="O472" t="e">
        <f>VLOOKUP(Table21[[#This Row],[compID]],[1]!Table121[[COMP_ID]:[IATI_IDENTIFIER]],20,FALSE)</f>
        <v>#REF!</v>
      </c>
    </row>
    <row r="473" spans="9:15" hidden="1" x14ac:dyDescent="0.3">
      <c r="I473" t="s">
        <v>3769</v>
      </c>
      <c r="J473" t="s">
        <v>53</v>
      </c>
      <c r="K473" t="s">
        <v>2244</v>
      </c>
      <c r="L473" t="s">
        <v>1229</v>
      </c>
      <c r="M473" t="s">
        <v>224</v>
      </c>
      <c r="N473">
        <v>3086</v>
      </c>
      <c r="O473" t="e">
        <f>VLOOKUP(Table21[[#This Row],[compID]],[1]!Table121[[COMP_ID]:[IATI_IDENTIFIER]],20,FALSE)</f>
        <v>#REF!</v>
      </c>
    </row>
    <row r="474" spans="9:15" hidden="1" x14ac:dyDescent="0.3">
      <c r="I474" t="s">
        <v>3770</v>
      </c>
      <c r="J474" t="s">
        <v>145</v>
      </c>
      <c r="K474" t="s">
        <v>2417</v>
      </c>
      <c r="L474" t="s">
        <v>1229</v>
      </c>
      <c r="M474" t="s">
        <v>224</v>
      </c>
      <c r="N474">
        <v>3090</v>
      </c>
      <c r="O474" t="e">
        <f>VLOOKUP(Table21[[#This Row],[compID]],[1]!Table121[[COMP_ID]:[IATI_IDENTIFIER]],20,FALSE)</f>
        <v>#REF!</v>
      </c>
    </row>
    <row r="475" spans="9:15" hidden="1" x14ac:dyDescent="0.3">
      <c r="I475" t="s">
        <v>3771</v>
      </c>
      <c r="J475" t="s">
        <v>145</v>
      </c>
      <c r="K475" t="s">
        <v>2417</v>
      </c>
      <c r="L475" t="s">
        <v>1229</v>
      </c>
      <c r="M475" t="s">
        <v>224</v>
      </c>
      <c r="N475">
        <v>3091</v>
      </c>
      <c r="O475" t="e">
        <f>VLOOKUP(Table21[[#This Row],[compID]],[1]!Table121[[COMP_ID]:[IATI_IDENTIFIER]],20,FALSE)</f>
        <v>#REF!</v>
      </c>
    </row>
    <row r="476" spans="9:15" hidden="1" x14ac:dyDescent="0.3">
      <c r="I476" t="s">
        <v>3772</v>
      </c>
      <c r="J476" t="s">
        <v>162</v>
      </c>
      <c r="K476" t="s">
        <v>2269</v>
      </c>
      <c r="L476" t="s">
        <v>1229</v>
      </c>
      <c r="M476" t="s">
        <v>224</v>
      </c>
      <c r="N476">
        <v>3087</v>
      </c>
      <c r="O476" t="e">
        <f>VLOOKUP(Table21[[#This Row],[compID]],[1]!Table121[[COMP_ID]:[IATI_IDENTIFIER]],20,FALSE)</f>
        <v>#REF!</v>
      </c>
    </row>
    <row r="477" spans="9:15" hidden="1" x14ac:dyDescent="0.3">
      <c r="I477" t="s">
        <v>3773</v>
      </c>
      <c r="J477" t="s">
        <v>162</v>
      </c>
      <c r="K477" t="s">
        <v>2269</v>
      </c>
      <c r="L477" t="s">
        <v>1229</v>
      </c>
      <c r="M477" t="s">
        <v>224</v>
      </c>
      <c r="N477">
        <v>3088</v>
      </c>
      <c r="O477" t="e">
        <f>VLOOKUP(Table21[[#This Row],[compID]],[1]!Table121[[COMP_ID]:[IATI_IDENTIFIER]],20,FALSE)</f>
        <v>#REF!</v>
      </c>
    </row>
    <row r="478" spans="9:15" hidden="1" x14ac:dyDescent="0.3">
      <c r="I478" t="s">
        <v>3774</v>
      </c>
      <c r="J478" t="s">
        <v>162</v>
      </c>
      <c r="K478" t="s">
        <v>2269</v>
      </c>
      <c r="L478" t="s">
        <v>1229</v>
      </c>
      <c r="M478" t="s">
        <v>224</v>
      </c>
      <c r="N478">
        <v>3089</v>
      </c>
      <c r="O478" t="e">
        <f>VLOOKUP(Table21[[#This Row],[compID]],[1]!Table121[[COMP_ID]:[IATI_IDENTIFIER]],20,FALSE)</f>
        <v>#REF!</v>
      </c>
    </row>
    <row r="479" spans="9:15" hidden="1" x14ac:dyDescent="0.3">
      <c r="I479" t="s">
        <v>3775</v>
      </c>
      <c r="J479" t="s">
        <v>100</v>
      </c>
      <c r="K479" t="s">
        <v>3233</v>
      </c>
      <c r="L479" t="s">
        <v>1229</v>
      </c>
      <c r="M479" t="s">
        <v>224</v>
      </c>
      <c r="N479">
        <v>3092</v>
      </c>
      <c r="O479" t="e">
        <f>VLOOKUP(Table21[[#This Row],[compID]],[1]!Table121[[COMP_ID]:[IATI_IDENTIFIER]],20,FALSE)</f>
        <v>#REF!</v>
      </c>
    </row>
    <row r="480" spans="9:15" hidden="1" x14ac:dyDescent="0.3">
      <c r="I480" t="s">
        <v>3776</v>
      </c>
      <c r="J480" t="s">
        <v>100</v>
      </c>
      <c r="K480" t="s">
        <v>3233</v>
      </c>
      <c r="L480" t="s">
        <v>1229</v>
      </c>
      <c r="M480" t="s">
        <v>224</v>
      </c>
      <c r="N480">
        <v>3093</v>
      </c>
      <c r="O480" t="e">
        <f>VLOOKUP(Table21[[#This Row],[compID]],[1]!Table121[[COMP_ID]:[IATI_IDENTIFIER]],20,FALSE)</f>
        <v>#REF!</v>
      </c>
    </row>
    <row r="481" spans="9:15" hidden="1" x14ac:dyDescent="0.3">
      <c r="I481" t="s">
        <v>3777</v>
      </c>
      <c r="J481" t="s">
        <v>1891</v>
      </c>
      <c r="K481" t="s">
        <v>3260</v>
      </c>
      <c r="L481" t="s">
        <v>1225</v>
      </c>
      <c r="M481" t="s">
        <v>225</v>
      </c>
      <c r="N481">
        <v>2751</v>
      </c>
      <c r="O481" t="e">
        <f>VLOOKUP(Table21[[#This Row],[compID]],[1]!Table121[[COMP_ID]:[IATI_IDENTIFIER]],20,FALSE)</f>
        <v>#REF!</v>
      </c>
    </row>
    <row r="482" spans="9:15" hidden="1" x14ac:dyDescent="0.3">
      <c r="I482" t="s">
        <v>3778</v>
      </c>
      <c r="J482" t="s">
        <v>57</v>
      </c>
      <c r="K482" t="s">
        <v>2223</v>
      </c>
      <c r="L482" t="s">
        <v>1225</v>
      </c>
      <c r="M482" t="s">
        <v>225</v>
      </c>
      <c r="N482">
        <v>2753</v>
      </c>
      <c r="O482" t="e">
        <f>VLOOKUP(Table21[[#This Row],[compID]],[1]!Table121[[COMP_ID]:[IATI_IDENTIFIER]],20,FALSE)</f>
        <v>#REF!</v>
      </c>
    </row>
    <row r="483" spans="9:15" hidden="1" x14ac:dyDescent="0.3">
      <c r="I483" t="s">
        <v>3779</v>
      </c>
      <c r="J483" t="s">
        <v>53</v>
      </c>
      <c r="K483" t="s">
        <v>2244</v>
      </c>
      <c r="L483" t="s">
        <v>1225</v>
      </c>
      <c r="M483" t="s">
        <v>225</v>
      </c>
      <c r="N483">
        <v>2755</v>
      </c>
      <c r="O483" t="e">
        <f>VLOOKUP(Table21[[#This Row],[compID]],[1]!Table121[[COMP_ID]:[IATI_IDENTIFIER]],20,FALSE)</f>
        <v>#REF!</v>
      </c>
    </row>
    <row r="484" spans="9:15" hidden="1" x14ac:dyDescent="0.3">
      <c r="I484" t="s">
        <v>3780</v>
      </c>
      <c r="J484" t="s">
        <v>152</v>
      </c>
      <c r="K484" t="s">
        <v>2430</v>
      </c>
      <c r="L484" t="s">
        <v>1225</v>
      </c>
      <c r="M484" t="s">
        <v>225</v>
      </c>
      <c r="N484">
        <v>2757</v>
      </c>
      <c r="O484" t="e">
        <f>VLOOKUP(Table21[[#This Row],[compID]],[1]!Table121[[COMP_ID]:[IATI_IDENTIFIER]],20,FALSE)</f>
        <v>#REF!</v>
      </c>
    </row>
    <row r="485" spans="9:15" hidden="1" x14ac:dyDescent="0.3">
      <c r="I485" t="s">
        <v>3781</v>
      </c>
      <c r="J485" t="s">
        <v>70</v>
      </c>
      <c r="K485" t="s">
        <v>3152</v>
      </c>
      <c r="L485" t="s">
        <v>1225</v>
      </c>
      <c r="M485" t="s">
        <v>225</v>
      </c>
      <c r="N485">
        <v>2758</v>
      </c>
      <c r="O485" t="e">
        <f>VLOOKUP(Table21[[#This Row],[compID]],[1]!Table121[[COMP_ID]:[IATI_IDENTIFIER]],20,FALSE)</f>
        <v>#REF!</v>
      </c>
    </row>
    <row r="486" spans="9:15" hidden="1" x14ac:dyDescent="0.3">
      <c r="I486" t="s">
        <v>3782</v>
      </c>
      <c r="J486" t="s">
        <v>158</v>
      </c>
      <c r="K486" t="s">
        <v>3100</v>
      </c>
      <c r="L486" t="s">
        <v>1225</v>
      </c>
      <c r="M486" t="s">
        <v>225</v>
      </c>
      <c r="N486">
        <v>2759</v>
      </c>
      <c r="O486" t="e">
        <f>VLOOKUP(Table21[[#This Row],[compID]],[1]!Table121[[COMP_ID]:[IATI_IDENTIFIER]],20,FALSE)</f>
        <v>#REF!</v>
      </c>
    </row>
    <row r="487" spans="9:15" hidden="1" x14ac:dyDescent="0.3">
      <c r="I487" t="s">
        <v>3783</v>
      </c>
      <c r="J487" t="s">
        <v>159</v>
      </c>
      <c r="K487" t="s">
        <v>2266</v>
      </c>
      <c r="L487" t="s">
        <v>1225</v>
      </c>
      <c r="M487" t="s">
        <v>225</v>
      </c>
      <c r="N487">
        <v>2756</v>
      </c>
      <c r="O487" t="e">
        <f>VLOOKUP(Table21[[#This Row],[compID]],[1]!Table121[[COMP_ID]:[IATI_IDENTIFIER]],20,FALSE)</f>
        <v>#REF!</v>
      </c>
    </row>
    <row r="488" spans="9:15" hidden="1" x14ac:dyDescent="0.3">
      <c r="I488" t="s">
        <v>3784</v>
      </c>
      <c r="J488" t="s">
        <v>165</v>
      </c>
      <c r="K488" t="s">
        <v>3091</v>
      </c>
      <c r="L488" t="s">
        <v>1225</v>
      </c>
      <c r="M488" t="s">
        <v>225</v>
      </c>
      <c r="N488">
        <v>2754</v>
      </c>
      <c r="O488" t="e">
        <f>VLOOKUP(Table21[[#This Row],[compID]],[1]!Table121[[COMP_ID]:[IATI_IDENTIFIER]],20,FALSE)</f>
        <v>#REF!</v>
      </c>
    </row>
    <row r="489" spans="9:15" hidden="1" x14ac:dyDescent="0.3">
      <c r="I489" t="s">
        <v>3785</v>
      </c>
      <c r="J489" t="s">
        <v>163</v>
      </c>
      <c r="K489" t="s">
        <v>2934</v>
      </c>
      <c r="L489" t="s">
        <v>1225</v>
      </c>
      <c r="M489" t="s">
        <v>225</v>
      </c>
      <c r="N489">
        <v>2752</v>
      </c>
      <c r="O489" t="e">
        <f>VLOOKUP(Table21[[#This Row],[compID]],[1]!Table121[[COMP_ID]:[IATI_IDENTIFIER]],20,FALSE)</f>
        <v>#REF!</v>
      </c>
    </row>
    <row r="490" spans="9:15" hidden="1" x14ac:dyDescent="0.3">
      <c r="I490" t="s">
        <v>3786</v>
      </c>
      <c r="J490" t="s">
        <v>1891</v>
      </c>
      <c r="K490" t="s">
        <v>3260</v>
      </c>
      <c r="L490" t="s">
        <v>846</v>
      </c>
      <c r="M490" t="s">
        <v>238</v>
      </c>
      <c r="N490">
        <v>2841</v>
      </c>
      <c r="O490" t="e">
        <f>VLOOKUP(Table21[[#This Row],[compID]],[1]!Table121[[COMP_ID]:[IATI_IDENTIFIER]],20,FALSE)</f>
        <v>#REF!</v>
      </c>
    </row>
    <row r="491" spans="9:15" hidden="1" x14ac:dyDescent="0.3">
      <c r="I491" t="s">
        <v>3787</v>
      </c>
      <c r="J491" t="s">
        <v>56</v>
      </c>
      <c r="K491" t="s">
        <v>3118</v>
      </c>
      <c r="L491" t="s">
        <v>846</v>
      </c>
      <c r="M491" t="s">
        <v>238</v>
      </c>
      <c r="N491">
        <v>2843</v>
      </c>
      <c r="O491" t="e">
        <f>VLOOKUP(Table21[[#This Row],[compID]],[1]!Table121[[COMP_ID]:[IATI_IDENTIFIER]],20,FALSE)</f>
        <v>#REF!</v>
      </c>
    </row>
    <row r="492" spans="9:15" hidden="1" x14ac:dyDescent="0.3">
      <c r="I492" t="s">
        <v>3788</v>
      </c>
      <c r="J492" t="s">
        <v>146</v>
      </c>
      <c r="K492" t="s">
        <v>2422</v>
      </c>
      <c r="L492" t="s">
        <v>846</v>
      </c>
      <c r="M492" t="s">
        <v>238</v>
      </c>
      <c r="N492">
        <v>2844</v>
      </c>
      <c r="O492" t="e">
        <f>VLOOKUP(Table21[[#This Row],[compID]],[1]!Table121[[COMP_ID]:[IATI_IDENTIFIER]],20,FALSE)</f>
        <v>#REF!</v>
      </c>
    </row>
    <row r="493" spans="9:15" hidden="1" x14ac:dyDescent="0.3">
      <c r="I493" t="s">
        <v>3789</v>
      </c>
      <c r="J493" t="s">
        <v>152</v>
      </c>
      <c r="K493" t="s">
        <v>2430</v>
      </c>
      <c r="L493" t="s">
        <v>846</v>
      </c>
      <c r="M493" t="s">
        <v>238</v>
      </c>
      <c r="N493">
        <v>2846</v>
      </c>
      <c r="O493" t="e">
        <f>VLOOKUP(Table21[[#This Row],[compID]],[1]!Table121[[COMP_ID]:[IATI_IDENTIFIER]],20,FALSE)</f>
        <v>#REF!</v>
      </c>
    </row>
    <row r="494" spans="9:15" hidden="1" x14ac:dyDescent="0.3">
      <c r="I494" t="s">
        <v>3790</v>
      </c>
      <c r="J494" t="s">
        <v>68</v>
      </c>
      <c r="K494" t="s">
        <v>3151</v>
      </c>
      <c r="L494" t="s">
        <v>846</v>
      </c>
      <c r="M494" t="s">
        <v>238</v>
      </c>
      <c r="N494">
        <v>2848</v>
      </c>
      <c r="O494" t="e">
        <f>VLOOKUP(Table21[[#This Row],[compID]],[1]!Table121[[COMP_ID]:[IATI_IDENTIFIER]],20,FALSE)</f>
        <v>#REF!</v>
      </c>
    </row>
    <row r="495" spans="9:15" hidden="1" x14ac:dyDescent="0.3">
      <c r="I495" t="s">
        <v>3791</v>
      </c>
      <c r="J495" t="s">
        <v>154</v>
      </c>
      <c r="K495" t="s">
        <v>3094</v>
      </c>
      <c r="L495" t="s">
        <v>846</v>
      </c>
      <c r="M495" t="s">
        <v>238</v>
      </c>
      <c r="N495">
        <v>2847</v>
      </c>
      <c r="O495" t="e">
        <f>VLOOKUP(Table21[[#This Row],[compID]],[1]!Table121[[COMP_ID]:[IATI_IDENTIFIER]],20,FALSE)</f>
        <v>#REF!</v>
      </c>
    </row>
    <row r="496" spans="9:15" hidden="1" x14ac:dyDescent="0.3">
      <c r="I496" t="s">
        <v>3792</v>
      </c>
      <c r="J496" t="s">
        <v>155</v>
      </c>
      <c r="K496" t="s">
        <v>3153</v>
      </c>
      <c r="L496" t="s">
        <v>846</v>
      </c>
      <c r="M496" t="s">
        <v>238</v>
      </c>
      <c r="N496">
        <v>2849</v>
      </c>
      <c r="O496" t="e">
        <f>VLOOKUP(Table21[[#This Row],[compID]],[1]!Table121[[COMP_ID]:[IATI_IDENTIFIER]],20,FALSE)</f>
        <v>#REF!</v>
      </c>
    </row>
    <row r="497" spans="9:15" hidden="1" x14ac:dyDescent="0.3">
      <c r="I497" t="s">
        <v>3793</v>
      </c>
      <c r="J497" t="s">
        <v>164</v>
      </c>
      <c r="K497" t="s">
        <v>2438</v>
      </c>
      <c r="L497" t="s">
        <v>846</v>
      </c>
      <c r="M497" t="s">
        <v>238</v>
      </c>
      <c r="N497">
        <v>2850</v>
      </c>
      <c r="O497" t="e">
        <f>VLOOKUP(Table21[[#This Row],[compID]],[1]!Table121[[COMP_ID]:[IATI_IDENTIFIER]],20,FALSE)</f>
        <v>#REF!</v>
      </c>
    </row>
    <row r="498" spans="9:15" hidden="1" x14ac:dyDescent="0.3">
      <c r="I498" t="s">
        <v>3794</v>
      </c>
      <c r="J498" t="s">
        <v>87</v>
      </c>
      <c r="K498" t="s">
        <v>3230</v>
      </c>
      <c r="L498" t="s">
        <v>846</v>
      </c>
      <c r="M498" t="s">
        <v>238</v>
      </c>
      <c r="N498">
        <v>2851</v>
      </c>
      <c r="O498" t="e">
        <f>VLOOKUP(Table21[[#This Row],[compID]],[1]!Table121[[COMP_ID]:[IATI_IDENTIFIER]],20,FALSE)</f>
        <v>#REF!</v>
      </c>
    </row>
    <row r="499" spans="9:15" hidden="1" x14ac:dyDescent="0.3">
      <c r="I499" t="s">
        <v>3795</v>
      </c>
      <c r="J499" t="s">
        <v>165</v>
      </c>
      <c r="K499" t="s">
        <v>3091</v>
      </c>
      <c r="L499" t="s">
        <v>846</v>
      </c>
      <c r="M499" t="s">
        <v>238</v>
      </c>
      <c r="N499">
        <v>2845</v>
      </c>
      <c r="O499" t="e">
        <f>VLOOKUP(Table21[[#This Row],[compID]],[1]!Table121[[COMP_ID]:[IATI_IDENTIFIER]],20,FALSE)</f>
        <v>#REF!</v>
      </c>
    </row>
    <row r="500" spans="9:15" hidden="1" x14ac:dyDescent="0.3">
      <c r="I500" t="s">
        <v>3796</v>
      </c>
      <c r="J500" t="s">
        <v>143</v>
      </c>
      <c r="K500" t="s">
        <v>3080</v>
      </c>
      <c r="L500" t="s">
        <v>846</v>
      </c>
      <c r="M500" t="s">
        <v>238</v>
      </c>
      <c r="N500">
        <v>2855</v>
      </c>
      <c r="O500" t="e">
        <f>VLOOKUP(Table21[[#This Row],[compID]],[1]!Table121[[COMP_ID]:[IATI_IDENTIFIER]],20,FALSE)</f>
        <v>#REF!</v>
      </c>
    </row>
    <row r="501" spans="9:15" hidden="1" x14ac:dyDescent="0.3">
      <c r="I501" t="s">
        <v>3797</v>
      </c>
      <c r="J501" t="s">
        <v>65</v>
      </c>
      <c r="K501" t="s">
        <v>3150</v>
      </c>
      <c r="L501" t="s">
        <v>846</v>
      </c>
      <c r="M501" t="s">
        <v>238</v>
      </c>
      <c r="N501">
        <v>2852</v>
      </c>
      <c r="O501" t="e">
        <f>VLOOKUP(Table21[[#This Row],[compID]],[1]!Table121[[COMP_ID]:[IATI_IDENTIFIER]],20,FALSE)</f>
        <v>#REF!</v>
      </c>
    </row>
    <row r="502" spans="9:15" hidden="1" x14ac:dyDescent="0.3">
      <c r="I502" t="s">
        <v>3798</v>
      </c>
      <c r="J502" t="s">
        <v>168</v>
      </c>
      <c r="K502" t="s">
        <v>3116</v>
      </c>
      <c r="L502" t="s">
        <v>846</v>
      </c>
      <c r="M502" t="s">
        <v>238</v>
      </c>
      <c r="N502">
        <v>2853</v>
      </c>
      <c r="O502" t="e">
        <f>VLOOKUP(Table21[[#This Row],[compID]],[1]!Table121[[COMP_ID]:[IATI_IDENTIFIER]],20,FALSE)</f>
        <v>#REF!</v>
      </c>
    </row>
    <row r="503" spans="9:15" hidden="1" x14ac:dyDescent="0.3">
      <c r="I503" t="s">
        <v>3799</v>
      </c>
      <c r="J503" t="s">
        <v>163</v>
      </c>
      <c r="K503" t="s">
        <v>2934</v>
      </c>
      <c r="L503" t="s">
        <v>846</v>
      </c>
      <c r="M503" t="s">
        <v>238</v>
      </c>
      <c r="N503">
        <v>2854</v>
      </c>
      <c r="O503" t="e">
        <f>VLOOKUP(Table21[[#This Row],[compID]],[1]!Table121[[COMP_ID]:[IATI_IDENTIFIER]],20,FALSE)</f>
        <v>#REF!</v>
      </c>
    </row>
    <row r="504" spans="9:15" hidden="1" x14ac:dyDescent="0.3">
      <c r="I504" t="s">
        <v>3800</v>
      </c>
      <c r="J504" t="s">
        <v>1891</v>
      </c>
      <c r="K504" t="s">
        <v>3260</v>
      </c>
      <c r="L504" t="s">
        <v>833</v>
      </c>
      <c r="M504" t="s">
        <v>286</v>
      </c>
      <c r="N504">
        <v>2529</v>
      </c>
      <c r="O504" t="e">
        <f>VLOOKUP(Table21[[#This Row],[compID]],[1]!Table121[[COMP_ID]:[IATI_IDENTIFIER]],20,FALSE)</f>
        <v>#REF!</v>
      </c>
    </row>
    <row r="505" spans="9:15" hidden="1" x14ac:dyDescent="0.3">
      <c r="I505" t="s">
        <v>3801</v>
      </c>
      <c r="J505" t="s">
        <v>56</v>
      </c>
      <c r="K505" t="s">
        <v>3118</v>
      </c>
      <c r="L505" t="s">
        <v>833</v>
      </c>
      <c r="M505" t="s">
        <v>286</v>
      </c>
      <c r="N505">
        <v>2530</v>
      </c>
      <c r="O505" t="e">
        <f>VLOOKUP(Table21[[#This Row],[compID]],[1]!Table121[[COMP_ID]:[IATI_IDENTIFIER]],20,FALSE)</f>
        <v>#REF!</v>
      </c>
    </row>
    <row r="506" spans="9:15" hidden="1" x14ac:dyDescent="0.3">
      <c r="I506" t="s">
        <v>3802</v>
      </c>
      <c r="J506" t="s">
        <v>152</v>
      </c>
      <c r="K506" t="s">
        <v>2430</v>
      </c>
      <c r="L506" t="s">
        <v>833</v>
      </c>
      <c r="M506" t="s">
        <v>286</v>
      </c>
      <c r="N506">
        <v>2532</v>
      </c>
      <c r="O506" t="e">
        <f>VLOOKUP(Table21[[#This Row],[compID]],[1]!Table121[[COMP_ID]:[IATI_IDENTIFIER]],20,FALSE)</f>
        <v>#REF!</v>
      </c>
    </row>
    <row r="507" spans="9:15" hidden="1" x14ac:dyDescent="0.3">
      <c r="I507" t="s">
        <v>3803</v>
      </c>
      <c r="J507" t="s">
        <v>155</v>
      </c>
      <c r="K507" t="s">
        <v>3153</v>
      </c>
      <c r="L507" t="s">
        <v>833</v>
      </c>
      <c r="M507" t="s">
        <v>286</v>
      </c>
      <c r="N507">
        <v>2533</v>
      </c>
      <c r="O507" t="e">
        <f>VLOOKUP(Table21[[#This Row],[compID]],[1]!Table121[[COMP_ID]:[IATI_IDENTIFIER]],20,FALSE)</f>
        <v>#REF!</v>
      </c>
    </row>
    <row r="508" spans="9:15" hidden="1" x14ac:dyDescent="0.3">
      <c r="I508" t="s">
        <v>3804</v>
      </c>
      <c r="J508" t="s">
        <v>157</v>
      </c>
      <c r="K508" t="s">
        <v>3226</v>
      </c>
      <c r="L508" t="s">
        <v>833</v>
      </c>
      <c r="M508" t="s">
        <v>286</v>
      </c>
      <c r="N508">
        <v>2534</v>
      </c>
      <c r="O508" t="e">
        <f>VLOOKUP(Table21[[#This Row],[compID]],[1]!Table121[[COMP_ID]:[IATI_IDENTIFIER]],20,FALSE)</f>
        <v>#REF!</v>
      </c>
    </row>
    <row r="509" spans="9:15" hidden="1" x14ac:dyDescent="0.3">
      <c r="I509" t="s">
        <v>3805</v>
      </c>
      <c r="J509" t="s">
        <v>159</v>
      </c>
      <c r="K509" t="s">
        <v>2266</v>
      </c>
      <c r="L509" t="s">
        <v>833</v>
      </c>
      <c r="M509" t="s">
        <v>286</v>
      </c>
      <c r="N509">
        <v>2535</v>
      </c>
      <c r="O509" t="e">
        <f>VLOOKUP(Table21[[#This Row],[compID]],[1]!Table121[[COMP_ID]:[IATI_IDENTIFIER]],20,FALSE)</f>
        <v>#REF!</v>
      </c>
    </row>
    <row r="510" spans="9:15" hidden="1" x14ac:dyDescent="0.3">
      <c r="I510" t="s">
        <v>3806</v>
      </c>
      <c r="J510" t="s">
        <v>83</v>
      </c>
      <c r="K510" t="s">
        <v>2369</v>
      </c>
      <c r="L510" t="s">
        <v>833</v>
      </c>
      <c r="M510" t="s">
        <v>286</v>
      </c>
      <c r="N510">
        <v>2536</v>
      </c>
      <c r="O510" t="e">
        <f>VLOOKUP(Table21[[#This Row],[compID]],[1]!Table121[[COMP_ID]:[IATI_IDENTIFIER]],20,FALSE)</f>
        <v>#REF!</v>
      </c>
    </row>
    <row r="511" spans="9:15" hidden="1" x14ac:dyDescent="0.3">
      <c r="I511" t="s">
        <v>3807</v>
      </c>
      <c r="J511" t="s">
        <v>164</v>
      </c>
      <c r="K511" t="s">
        <v>2438</v>
      </c>
      <c r="L511" t="s">
        <v>833</v>
      </c>
      <c r="M511" t="s">
        <v>286</v>
      </c>
      <c r="N511">
        <v>2537</v>
      </c>
      <c r="O511" t="e">
        <f>VLOOKUP(Table21[[#This Row],[compID]],[1]!Table121[[COMP_ID]:[IATI_IDENTIFIER]],20,FALSE)</f>
        <v>#REF!</v>
      </c>
    </row>
    <row r="512" spans="9:15" hidden="1" x14ac:dyDescent="0.3">
      <c r="I512" t="s">
        <v>3808</v>
      </c>
      <c r="J512" t="s">
        <v>165</v>
      </c>
      <c r="K512" t="s">
        <v>3091</v>
      </c>
      <c r="L512" t="s">
        <v>833</v>
      </c>
      <c r="M512" t="s">
        <v>286</v>
      </c>
      <c r="N512">
        <v>2531</v>
      </c>
      <c r="O512" t="e">
        <f>VLOOKUP(Table21[[#This Row],[compID]],[1]!Table121[[COMP_ID]:[IATI_IDENTIFIER]],20,FALSE)</f>
        <v>#REF!</v>
      </c>
    </row>
    <row r="513" spans="9:15" hidden="1" x14ac:dyDescent="0.3">
      <c r="I513" t="s">
        <v>3809</v>
      </c>
      <c r="J513" t="s">
        <v>94</v>
      </c>
      <c r="K513" t="s">
        <v>2948</v>
      </c>
      <c r="L513" t="s">
        <v>833</v>
      </c>
      <c r="M513" t="s">
        <v>286</v>
      </c>
      <c r="N513">
        <v>2538</v>
      </c>
      <c r="O513" t="e">
        <f>VLOOKUP(Table21[[#This Row],[compID]],[1]!Table121[[COMP_ID]:[IATI_IDENTIFIER]],20,FALSE)</f>
        <v>#REF!</v>
      </c>
    </row>
    <row r="514" spans="9:15" hidden="1" x14ac:dyDescent="0.3">
      <c r="I514" t="s">
        <v>3810</v>
      </c>
      <c r="J514" t="s">
        <v>168</v>
      </c>
      <c r="K514" t="s">
        <v>3116</v>
      </c>
      <c r="L514" t="s">
        <v>833</v>
      </c>
      <c r="M514" t="s">
        <v>286</v>
      </c>
      <c r="N514">
        <v>2539</v>
      </c>
      <c r="O514" t="e">
        <f>VLOOKUP(Table21[[#This Row],[compID]],[1]!Table121[[COMP_ID]:[IATI_IDENTIFIER]],20,FALSE)</f>
        <v>#REF!</v>
      </c>
    </row>
    <row r="515" spans="9:15" hidden="1" x14ac:dyDescent="0.3">
      <c r="I515" t="s">
        <v>3811</v>
      </c>
      <c r="J515" t="s">
        <v>163</v>
      </c>
      <c r="K515" t="s">
        <v>2934</v>
      </c>
      <c r="L515" t="s">
        <v>833</v>
      </c>
      <c r="M515" t="s">
        <v>286</v>
      </c>
      <c r="N515">
        <v>2540</v>
      </c>
      <c r="O515" t="e">
        <f>VLOOKUP(Table21[[#This Row],[compID]],[1]!Table121[[COMP_ID]:[IATI_IDENTIFIER]],20,FALSE)</f>
        <v>#REF!</v>
      </c>
    </row>
    <row r="516" spans="9:15" hidden="1" x14ac:dyDescent="0.3">
      <c r="I516" t="s">
        <v>3812</v>
      </c>
      <c r="J516" t="s">
        <v>100</v>
      </c>
      <c r="K516" t="s">
        <v>3233</v>
      </c>
      <c r="L516" t="s">
        <v>833</v>
      </c>
      <c r="M516" t="s">
        <v>286</v>
      </c>
      <c r="N516">
        <v>2541</v>
      </c>
      <c r="O516" t="e">
        <f>VLOOKUP(Table21[[#This Row],[compID]],[1]!Table121[[COMP_ID]:[IATI_IDENTIFIER]],20,FALSE)</f>
        <v>#REF!</v>
      </c>
    </row>
    <row r="517" spans="9:15" hidden="1" x14ac:dyDescent="0.3">
      <c r="I517" t="s">
        <v>3813</v>
      </c>
      <c r="J517" t="s">
        <v>53</v>
      </c>
      <c r="K517" t="s">
        <v>2244</v>
      </c>
      <c r="L517" t="s">
        <v>1106</v>
      </c>
      <c r="M517" t="s">
        <v>242</v>
      </c>
      <c r="N517">
        <v>2865</v>
      </c>
      <c r="O517" t="e">
        <f>VLOOKUP(Table21[[#This Row],[compID]],[1]!Table121[[COMP_ID]:[IATI_IDENTIFIER]],20,FALSE)</f>
        <v>#REF!</v>
      </c>
    </row>
    <row r="518" spans="9:15" hidden="1" x14ac:dyDescent="0.3">
      <c r="I518" t="s">
        <v>3814</v>
      </c>
      <c r="J518" t="s">
        <v>145</v>
      </c>
      <c r="K518" t="s">
        <v>2417</v>
      </c>
      <c r="L518" t="s">
        <v>1106</v>
      </c>
      <c r="M518" t="s">
        <v>242</v>
      </c>
      <c r="N518">
        <v>2866</v>
      </c>
      <c r="O518" t="e">
        <f>VLOOKUP(Table21[[#This Row],[compID]],[1]!Table121[[COMP_ID]:[IATI_IDENTIFIER]],20,FALSE)</f>
        <v>#REF!</v>
      </c>
    </row>
    <row r="519" spans="9:15" hidden="1" x14ac:dyDescent="0.3">
      <c r="I519" t="s">
        <v>3815</v>
      </c>
      <c r="J519" t="s">
        <v>148</v>
      </c>
      <c r="K519" t="s">
        <v>3084</v>
      </c>
      <c r="L519" t="s">
        <v>1106</v>
      </c>
      <c r="M519" t="s">
        <v>242</v>
      </c>
      <c r="N519">
        <v>2868</v>
      </c>
      <c r="O519" t="e">
        <f>VLOOKUP(Table21[[#This Row],[compID]],[1]!Table121[[COMP_ID]:[IATI_IDENTIFIER]],20,FALSE)</f>
        <v>#REF!</v>
      </c>
    </row>
    <row r="520" spans="9:15" hidden="1" x14ac:dyDescent="0.3">
      <c r="I520" t="s">
        <v>3816</v>
      </c>
      <c r="J520" t="s">
        <v>152</v>
      </c>
      <c r="K520" t="s">
        <v>2430</v>
      </c>
      <c r="L520" t="s">
        <v>1106</v>
      </c>
      <c r="M520" t="s">
        <v>242</v>
      </c>
      <c r="N520">
        <v>2869</v>
      </c>
      <c r="O520" t="e">
        <f>VLOOKUP(Table21[[#This Row],[compID]],[1]!Table121[[COMP_ID]:[IATI_IDENTIFIER]],20,FALSE)</f>
        <v>#REF!</v>
      </c>
    </row>
    <row r="521" spans="9:15" hidden="1" x14ac:dyDescent="0.3">
      <c r="I521" t="s">
        <v>3817</v>
      </c>
      <c r="J521" t="s">
        <v>70</v>
      </c>
      <c r="K521" t="s">
        <v>3152</v>
      </c>
      <c r="L521" t="s">
        <v>1106</v>
      </c>
      <c r="M521" t="s">
        <v>242</v>
      </c>
      <c r="N521">
        <v>2870</v>
      </c>
      <c r="O521" t="e">
        <f>VLOOKUP(Table21[[#This Row],[compID]],[1]!Table121[[COMP_ID]:[IATI_IDENTIFIER]],20,FALSE)</f>
        <v>#REF!</v>
      </c>
    </row>
    <row r="522" spans="9:15" hidden="1" x14ac:dyDescent="0.3">
      <c r="I522" t="s">
        <v>3818</v>
      </c>
      <c r="J522" t="s">
        <v>158</v>
      </c>
      <c r="K522" t="s">
        <v>3100</v>
      </c>
      <c r="L522" t="s">
        <v>1106</v>
      </c>
      <c r="M522" t="s">
        <v>242</v>
      </c>
      <c r="N522">
        <v>2871</v>
      </c>
      <c r="O522" t="e">
        <f>VLOOKUP(Table21[[#This Row],[compID]],[1]!Table121[[COMP_ID]:[IATI_IDENTIFIER]],20,FALSE)</f>
        <v>#REF!</v>
      </c>
    </row>
    <row r="523" spans="9:15" hidden="1" x14ac:dyDescent="0.3">
      <c r="I523" t="s">
        <v>3819</v>
      </c>
      <c r="J523" t="s">
        <v>159</v>
      </c>
      <c r="K523" t="s">
        <v>2266</v>
      </c>
      <c r="L523" t="s">
        <v>1106</v>
      </c>
      <c r="M523" t="s">
        <v>242</v>
      </c>
      <c r="N523">
        <v>2872</v>
      </c>
      <c r="O523" t="e">
        <f>VLOOKUP(Table21[[#This Row],[compID]],[1]!Table121[[COMP_ID]:[IATI_IDENTIFIER]],20,FALSE)</f>
        <v>#REF!</v>
      </c>
    </row>
    <row r="524" spans="9:15" hidden="1" x14ac:dyDescent="0.3">
      <c r="I524" t="s">
        <v>3820</v>
      </c>
      <c r="J524" t="s">
        <v>164</v>
      </c>
      <c r="K524" t="s">
        <v>2438</v>
      </c>
      <c r="L524" t="s">
        <v>1106</v>
      </c>
      <c r="M524" t="s">
        <v>242</v>
      </c>
      <c r="N524">
        <v>2873</v>
      </c>
      <c r="O524" t="e">
        <f>VLOOKUP(Table21[[#This Row],[compID]],[1]!Table121[[COMP_ID]:[IATI_IDENTIFIER]],20,FALSE)</f>
        <v>#REF!</v>
      </c>
    </row>
    <row r="525" spans="9:15" hidden="1" x14ac:dyDescent="0.3">
      <c r="I525" t="s">
        <v>3821</v>
      </c>
      <c r="J525" t="s">
        <v>165</v>
      </c>
      <c r="K525" t="s">
        <v>3091</v>
      </c>
      <c r="L525" t="s">
        <v>1106</v>
      </c>
      <c r="M525" t="s">
        <v>242</v>
      </c>
      <c r="N525">
        <v>2867</v>
      </c>
      <c r="O525" t="e">
        <f>VLOOKUP(Table21[[#This Row],[compID]],[1]!Table121[[COMP_ID]:[IATI_IDENTIFIER]],20,FALSE)</f>
        <v>#REF!</v>
      </c>
    </row>
    <row r="526" spans="9:15" hidden="1" x14ac:dyDescent="0.3">
      <c r="I526" t="s">
        <v>3822</v>
      </c>
      <c r="J526" t="s">
        <v>65</v>
      </c>
      <c r="K526" t="s">
        <v>3150</v>
      </c>
      <c r="L526" t="s">
        <v>1106</v>
      </c>
      <c r="M526" t="s">
        <v>242</v>
      </c>
      <c r="N526">
        <v>2874</v>
      </c>
      <c r="O526" t="e">
        <f>VLOOKUP(Table21[[#This Row],[compID]],[1]!Table121[[COMP_ID]:[IATI_IDENTIFIER]],20,FALSE)</f>
        <v>#REF!</v>
      </c>
    </row>
    <row r="527" spans="9:15" hidden="1" x14ac:dyDescent="0.3">
      <c r="I527" t="s">
        <v>3823</v>
      </c>
      <c r="J527" t="s">
        <v>168</v>
      </c>
      <c r="K527" t="s">
        <v>3116</v>
      </c>
      <c r="L527" t="s">
        <v>1106</v>
      </c>
      <c r="M527" t="s">
        <v>242</v>
      </c>
      <c r="N527">
        <v>2875</v>
      </c>
      <c r="O527" t="e">
        <f>VLOOKUP(Table21[[#This Row],[compID]],[1]!Table121[[COMP_ID]:[IATI_IDENTIFIER]],20,FALSE)</f>
        <v>#REF!</v>
      </c>
    </row>
    <row r="528" spans="9:15" hidden="1" x14ac:dyDescent="0.3">
      <c r="I528" t="s">
        <v>3824</v>
      </c>
      <c r="J528" t="s">
        <v>1891</v>
      </c>
      <c r="K528" t="s">
        <v>3260</v>
      </c>
      <c r="L528" t="s">
        <v>1106</v>
      </c>
      <c r="M528" t="s">
        <v>242</v>
      </c>
      <c r="N528">
        <v>2863</v>
      </c>
      <c r="O528" t="e">
        <f>VLOOKUP(Table21[[#This Row],[compID]],[1]!Table121[[COMP_ID]:[IATI_IDENTIFIER]],20,FALSE)</f>
        <v>#REF!</v>
      </c>
    </row>
    <row r="529" spans="9:15" hidden="1" x14ac:dyDescent="0.3">
      <c r="I529" t="s">
        <v>3825</v>
      </c>
      <c r="J529" t="s">
        <v>152</v>
      </c>
      <c r="K529" t="s">
        <v>2430</v>
      </c>
      <c r="L529" t="s">
        <v>1215</v>
      </c>
      <c r="M529" t="s">
        <v>248</v>
      </c>
      <c r="N529">
        <v>3130</v>
      </c>
      <c r="O529" t="e">
        <f>VLOOKUP(Table21[[#This Row],[compID]],[1]!Table121[[COMP_ID]:[IATI_IDENTIFIER]],20,FALSE)</f>
        <v>#REF!</v>
      </c>
    </row>
    <row r="530" spans="9:15" hidden="1" x14ac:dyDescent="0.3">
      <c r="I530" t="s">
        <v>3826</v>
      </c>
      <c r="J530" t="s">
        <v>147</v>
      </c>
      <c r="K530" t="s">
        <v>3224</v>
      </c>
      <c r="L530" t="s">
        <v>1215</v>
      </c>
      <c r="M530" t="s">
        <v>248</v>
      </c>
      <c r="N530">
        <v>3129</v>
      </c>
      <c r="O530" t="e">
        <f>VLOOKUP(Table21[[#This Row],[compID]],[1]!Table121[[COMP_ID]:[IATI_IDENTIFIER]],20,FALSE)</f>
        <v>#REF!</v>
      </c>
    </row>
    <row r="531" spans="9:15" hidden="1" x14ac:dyDescent="0.3">
      <c r="I531" t="s">
        <v>3827</v>
      </c>
      <c r="J531" t="s">
        <v>165</v>
      </c>
      <c r="K531" t="s">
        <v>3091</v>
      </c>
      <c r="L531" t="s">
        <v>1215</v>
      </c>
      <c r="M531" t="s">
        <v>248</v>
      </c>
      <c r="N531">
        <v>2912</v>
      </c>
      <c r="O531" t="e">
        <f>VLOOKUP(Table21[[#This Row],[compID]],[1]!Table121[[COMP_ID]:[IATI_IDENTIFIER]],20,FALSE)</f>
        <v>#REF!</v>
      </c>
    </row>
    <row r="532" spans="9:15" hidden="1" x14ac:dyDescent="0.3">
      <c r="I532" t="s">
        <v>3828</v>
      </c>
      <c r="J532" t="s">
        <v>165</v>
      </c>
      <c r="K532" t="s">
        <v>3091</v>
      </c>
      <c r="L532" t="s">
        <v>1215</v>
      </c>
      <c r="M532" t="s">
        <v>248</v>
      </c>
      <c r="N532">
        <v>3131</v>
      </c>
      <c r="O532" t="e">
        <f>VLOOKUP(Table21[[#This Row],[compID]],[1]!Table121[[COMP_ID]:[IATI_IDENTIFIER]],20,FALSE)</f>
        <v>#REF!</v>
      </c>
    </row>
    <row r="533" spans="9:15" hidden="1" x14ac:dyDescent="0.3">
      <c r="I533" t="s">
        <v>3829</v>
      </c>
      <c r="J533" t="s">
        <v>1891</v>
      </c>
      <c r="K533" t="s">
        <v>3260</v>
      </c>
      <c r="L533" t="s">
        <v>724</v>
      </c>
      <c r="M533" t="s">
        <v>207</v>
      </c>
      <c r="N533">
        <v>2600</v>
      </c>
      <c r="O533" t="e">
        <f>VLOOKUP(Table21[[#This Row],[compID]],[1]!Table121[[COMP_ID]:[IATI_IDENTIFIER]],20,FALSE)</f>
        <v>#REF!</v>
      </c>
    </row>
    <row r="534" spans="9:15" hidden="1" x14ac:dyDescent="0.3">
      <c r="I534" t="s">
        <v>3830</v>
      </c>
      <c r="J534" t="s">
        <v>1891</v>
      </c>
      <c r="K534" t="s">
        <v>3260</v>
      </c>
      <c r="L534" t="s">
        <v>724</v>
      </c>
      <c r="M534" t="s">
        <v>207</v>
      </c>
      <c r="N534">
        <v>2596</v>
      </c>
      <c r="O534" t="e">
        <f>VLOOKUP(Table21[[#This Row],[compID]],[1]!Table121[[COMP_ID]:[IATI_IDENTIFIER]],20,FALSE)</f>
        <v>#REF!</v>
      </c>
    </row>
    <row r="535" spans="9:15" hidden="1" x14ac:dyDescent="0.3">
      <c r="I535" t="s">
        <v>3831</v>
      </c>
      <c r="J535" t="s">
        <v>1891</v>
      </c>
      <c r="K535" t="s">
        <v>3260</v>
      </c>
      <c r="L535" t="s">
        <v>724</v>
      </c>
      <c r="M535" t="s">
        <v>207</v>
      </c>
      <c r="N535">
        <v>2597</v>
      </c>
      <c r="O535" t="e">
        <f>VLOOKUP(Table21[[#This Row],[compID]],[1]!Table121[[COMP_ID]:[IATI_IDENTIFIER]],20,FALSE)</f>
        <v>#REF!</v>
      </c>
    </row>
    <row r="536" spans="9:15" hidden="1" x14ac:dyDescent="0.3">
      <c r="I536" t="s">
        <v>3832</v>
      </c>
      <c r="J536" t="s">
        <v>87</v>
      </c>
      <c r="K536" t="s">
        <v>3230</v>
      </c>
      <c r="L536" t="s">
        <v>724</v>
      </c>
      <c r="M536" t="s">
        <v>207</v>
      </c>
      <c r="N536">
        <v>2595</v>
      </c>
      <c r="O536" t="e">
        <f>VLOOKUP(Table21[[#This Row],[compID]],[1]!Table121[[COMP_ID]:[IATI_IDENTIFIER]],20,FALSE)</f>
        <v>#REF!</v>
      </c>
    </row>
    <row r="537" spans="9:15" hidden="1" x14ac:dyDescent="0.3">
      <c r="I537" t="s">
        <v>3833</v>
      </c>
      <c r="J537" t="s">
        <v>85</v>
      </c>
      <c r="K537" t="s">
        <v>3189</v>
      </c>
      <c r="L537" t="s">
        <v>724</v>
      </c>
      <c r="M537" t="s">
        <v>207</v>
      </c>
      <c r="N537">
        <v>2599</v>
      </c>
      <c r="O537" t="e">
        <f>VLOOKUP(Table21[[#This Row],[compID]],[1]!Table121[[COMP_ID]:[IATI_IDENTIFIER]],20,FALSE)</f>
        <v>#REF!</v>
      </c>
    </row>
    <row r="538" spans="9:15" hidden="1" x14ac:dyDescent="0.3">
      <c r="I538" t="s">
        <v>3834</v>
      </c>
      <c r="J538" t="s">
        <v>85</v>
      </c>
      <c r="K538" t="s">
        <v>3189</v>
      </c>
      <c r="L538" t="s">
        <v>724</v>
      </c>
      <c r="M538" t="s">
        <v>207</v>
      </c>
      <c r="N538">
        <v>2598</v>
      </c>
      <c r="O538" t="e">
        <f>VLOOKUP(Table21[[#This Row],[compID]],[1]!Table121[[COMP_ID]:[IATI_IDENTIFIER]],20,FALSE)</f>
        <v>#REF!</v>
      </c>
    </row>
    <row r="539" spans="9:15" hidden="1" x14ac:dyDescent="0.3">
      <c r="I539" t="s">
        <v>3835</v>
      </c>
      <c r="J539" t="s">
        <v>165</v>
      </c>
      <c r="K539" t="s">
        <v>3091</v>
      </c>
      <c r="L539" t="s">
        <v>724</v>
      </c>
      <c r="M539" t="s">
        <v>207</v>
      </c>
      <c r="N539">
        <v>2594</v>
      </c>
      <c r="O539" t="e">
        <f>VLOOKUP(Table21[[#This Row],[compID]],[1]!Table121[[COMP_ID]:[IATI_IDENTIFIER]],20,FALSE)</f>
        <v>#REF!</v>
      </c>
    </row>
    <row r="540" spans="9:15" hidden="1" x14ac:dyDescent="0.3">
      <c r="I540" t="s">
        <v>3836</v>
      </c>
      <c r="J540" t="s">
        <v>1891</v>
      </c>
      <c r="K540" t="s">
        <v>3260</v>
      </c>
      <c r="L540" t="s">
        <v>820</v>
      </c>
      <c r="M540" t="s">
        <v>215</v>
      </c>
      <c r="N540">
        <v>2654</v>
      </c>
      <c r="O540" t="e">
        <f>VLOOKUP(Table21[[#This Row],[compID]],[1]!Table121[[COMP_ID]:[IATI_IDENTIFIER]],20,FALSE)</f>
        <v>#REF!</v>
      </c>
    </row>
    <row r="541" spans="9:15" hidden="1" x14ac:dyDescent="0.3">
      <c r="I541" t="s">
        <v>3837</v>
      </c>
      <c r="J541" t="s">
        <v>1891</v>
      </c>
      <c r="K541" t="s">
        <v>3260</v>
      </c>
      <c r="L541" t="s">
        <v>820</v>
      </c>
      <c r="M541" t="s">
        <v>215</v>
      </c>
      <c r="N541">
        <v>2655</v>
      </c>
      <c r="O541" t="e">
        <f>VLOOKUP(Table21[[#This Row],[compID]],[1]!Table121[[COMP_ID]:[IATI_IDENTIFIER]],20,FALSE)</f>
        <v>#REF!</v>
      </c>
    </row>
    <row r="542" spans="9:15" hidden="1" x14ac:dyDescent="0.3">
      <c r="I542" t="s">
        <v>3838</v>
      </c>
      <c r="J542" t="s">
        <v>1891</v>
      </c>
      <c r="K542" t="s">
        <v>3260</v>
      </c>
      <c r="L542" t="s">
        <v>820</v>
      </c>
      <c r="M542" t="s">
        <v>215</v>
      </c>
      <c r="N542">
        <v>2656</v>
      </c>
      <c r="O542" t="e">
        <f>VLOOKUP(Table21[[#This Row],[compID]],[1]!Table121[[COMP_ID]:[IATI_IDENTIFIER]],20,FALSE)</f>
        <v>#REF!</v>
      </c>
    </row>
    <row r="543" spans="9:15" hidden="1" x14ac:dyDescent="0.3">
      <c r="I543" t="s">
        <v>3839</v>
      </c>
      <c r="J543" t="s">
        <v>1891</v>
      </c>
      <c r="K543" t="s">
        <v>3260</v>
      </c>
      <c r="L543" t="s">
        <v>820</v>
      </c>
      <c r="M543" t="s">
        <v>215</v>
      </c>
      <c r="N543">
        <v>2657</v>
      </c>
      <c r="O543" t="e">
        <f>VLOOKUP(Table21[[#This Row],[compID]],[1]!Table121[[COMP_ID]:[IATI_IDENTIFIER]],20,FALSE)</f>
        <v>#REF!</v>
      </c>
    </row>
    <row r="544" spans="9:15" hidden="1" x14ac:dyDescent="0.3">
      <c r="I544" t="s">
        <v>3840</v>
      </c>
      <c r="J544" t="s">
        <v>57</v>
      </c>
      <c r="K544" t="s">
        <v>2223</v>
      </c>
      <c r="L544" t="s">
        <v>820</v>
      </c>
      <c r="M544" t="s">
        <v>215</v>
      </c>
      <c r="N544">
        <v>2649</v>
      </c>
      <c r="O544" t="e">
        <f>VLOOKUP(Table21[[#This Row],[compID]],[1]!Table121[[COMP_ID]:[IATI_IDENTIFIER]],20,FALSE)</f>
        <v>#REF!</v>
      </c>
    </row>
    <row r="545" spans="9:15" hidden="1" x14ac:dyDescent="0.3">
      <c r="I545" t="s">
        <v>3841</v>
      </c>
      <c r="J545" t="s">
        <v>146</v>
      </c>
      <c r="K545" t="s">
        <v>2422</v>
      </c>
      <c r="L545" t="s">
        <v>820</v>
      </c>
      <c r="M545" t="s">
        <v>215</v>
      </c>
      <c r="N545">
        <v>2651</v>
      </c>
      <c r="O545" t="e">
        <f>VLOOKUP(Table21[[#This Row],[compID]],[1]!Table121[[COMP_ID]:[IATI_IDENTIFIER]],20,FALSE)</f>
        <v>#REF!</v>
      </c>
    </row>
    <row r="546" spans="9:15" hidden="1" x14ac:dyDescent="0.3">
      <c r="I546" t="s">
        <v>3842</v>
      </c>
      <c r="J546" t="s">
        <v>160</v>
      </c>
      <c r="K546" t="s">
        <v>3073</v>
      </c>
      <c r="L546" t="s">
        <v>820</v>
      </c>
      <c r="M546" t="s">
        <v>215</v>
      </c>
      <c r="N546">
        <v>2658</v>
      </c>
      <c r="O546" t="e">
        <f>VLOOKUP(Table21[[#This Row],[compID]],[1]!Table121[[COMP_ID]:[IATI_IDENTIFIER]],20,FALSE)</f>
        <v>#REF!</v>
      </c>
    </row>
    <row r="547" spans="9:15" hidden="1" x14ac:dyDescent="0.3">
      <c r="I547" t="s">
        <v>3843</v>
      </c>
      <c r="J547" t="s">
        <v>87</v>
      </c>
      <c r="K547" t="s">
        <v>3230</v>
      </c>
      <c r="L547" t="s">
        <v>820</v>
      </c>
      <c r="M547" t="s">
        <v>215</v>
      </c>
      <c r="N547">
        <v>2652</v>
      </c>
      <c r="O547" t="e">
        <f>VLOOKUP(Table21[[#This Row],[compID]],[1]!Table121[[COMP_ID]:[IATI_IDENTIFIER]],20,FALSE)</f>
        <v>#REF!</v>
      </c>
    </row>
    <row r="548" spans="9:15" hidden="1" x14ac:dyDescent="0.3">
      <c r="I548" t="s">
        <v>3844</v>
      </c>
      <c r="J548" t="s">
        <v>165</v>
      </c>
      <c r="K548" t="s">
        <v>3091</v>
      </c>
      <c r="L548" t="s">
        <v>820</v>
      </c>
      <c r="M548" t="s">
        <v>215</v>
      </c>
      <c r="N548">
        <v>2653</v>
      </c>
      <c r="O548" t="e">
        <f>VLOOKUP(Table21[[#This Row],[compID]],[1]!Table121[[COMP_ID]:[IATI_IDENTIFIER]],20,FALSE)</f>
        <v>#REF!</v>
      </c>
    </row>
    <row r="549" spans="9:15" hidden="1" x14ac:dyDescent="0.3">
      <c r="I549" t="s">
        <v>3845</v>
      </c>
      <c r="J549" t="s">
        <v>1891</v>
      </c>
      <c r="K549" t="s">
        <v>3260</v>
      </c>
      <c r="L549" t="s">
        <v>1029</v>
      </c>
      <c r="M549" t="s">
        <v>232</v>
      </c>
      <c r="N549">
        <v>2806</v>
      </c>
      <c r="O549" t="e">
        <f>VLOOKUP(Table21[[#This Row],[compID]],[1]!Table121[[COMP_ID]:[IATI_IDENTIFIER]],20,FALSE)</f>
        <v>#REF!</v>
      </c>
    </row>
    <row r="550" spans="9:15" hidden="1" x14ac:dyDescent="0.3">
      <c r="I550" t="s">
        <v>3846</v>
      </c>
      <c r="J550" t="s">
        <v>1891</v>
      </c>
      <c r="K550" t="s">
        <v>3260</v>
      </c>
      <c r="L550" t="s">
        <v>1029</v>
      </c>
      <c r="M550" t="s">
        <v>232</v>
      </c>
      <c r="N550">
        <v>2807</v>
      </c>
      <c r="O550" t="e">
        <f>VLOOKUP(Table21[[#This Row],[compID]],[1]!Table121[[COMP_ID]:[IATI_IDENTIFIER]],20,FALSE)</f>
        <v>#REF!</v>
      </c>
    </row>
    <row r="551" spans="9:15" hidden="1" x14ac:dyDescent="0.3">
      <c r="I551" t="s">
        <v>3847</v>
      </c>
      <c r="J551" t="s">
        <v>1891</v>
      </c>
      <c r="K551" t="s">
        <v>3260</v>
      </c>
      <c r="L551" t="s">
        <v>1029</v>
      </c>
      <c r="M551" t="s">
        <v>232</v>
      </c>
      <c r="N551">
        <v>2808</v>
      </c>
      <c r="O551" t="e">
        <f>VLOOKUP(Table21[[#This Row],[compID]],[1]!Table121[[COMP_ID]:[IATI_IDENTIFIER]],20,FALSE)</f>
        <v>#REF!</v>
      </c>
    </row>
    <row r="552" spans="9:15" hidden="1" x14ac:dyDescent="0.3">
      <c r="I552" t="s">
        <v>3848</v>
      </c>
      <c r="J552" t="s">
        <v>1891</v>
      </c>
      <c r="K552" t="s">
        <v>3260</v>
      </c>
      <c r="L552" t="s">
        <v>1029</v>
      </c>
      <c r="M552" t="s">
        <v>232</v>
      </c>
      <c r="N552">
        <v>2809</v>
      </c>
      <c r="O552" t="e">
        <f>VLOOKUP(Table21[[#This Row],[compID]],[1]!Table121[[COMP_ID]:[IATI_IDENTIFIER]],20,FALSE)</f>
        <v>#REF!</v>
      </c>
    </row>
    <row r="553" spans="9:15" hidden="1" x14ac:dyDescent="0.3">
      <c r="I553" t="s">
        <v>3849</v>
      </c>
      <c r="J553" t="s">
        <v>56</v>
      </c>
      <c r="K553" t="s">
        <v>3118</v>
      </c>
      <c r="L553" t="s">
        <v>1029</v>
      </c>
      <c r="M553" t="s">
        <v>232</v>
      </c>
      <c r="N553">
        <v>2811</v>
      </c>
      <c r="O553" t="e">
        <f>VLOOKUP(Table21[[#This Row],[compID]],[1]!Table121[[COMP_ID]:[IATI_IDENTIFIER]],20,FALSE)</f>
        <v>#REF!</v>
      </c>
    </row>
    <row r="554" spans="9:15" hidden="1" x14ac:dyDescent="0.3">
      <c r="I554" t="s">
        <v>3850</v>
      </c>
      <c r="J554" t="s">
        <v>145</v>
      </c>
      <c r="K554" t="s">
        <v>2417</v>
      </c>
      <c r="L554" t="s">
        <v>1029</v>
      </c>
      <c r="M554" t="s">
        <v>232</v>
      </c>
      <c r="N554">
        <v>2812</v>
      </c>
      <c r="O554" t="e">
        <f>VLOOKUP(Table21[[#This Row],[compID]],[1]!Table121[[COMP_ID]:[IATI_IDENTIFIER]],20,FALSE)</f>
        <v>#REF!</v>
      </c>
    </row>
    <row r="555" spans="9:15" hidden="1" x14ac:dyDescent="0.3">
      <c r="I555" t="s">
        <v>3851</v>
      </c>
      <c r="J555" t="s">
        <v>159</v>
      </c>
      <c r="K555" t="s">
        <v>2266</v>
      </c>
      <c r="L555" t="s">
        <v>1029</v>
      </c>
      <c r="M555" t="s">
        <v>232</v>
      </c>
      <c r="N555">
        <v>2805</v>
      </c>
      <c r="O555" t="e">
        <f>VLOOKUP(Table21[[#This Row],[compID]],[1]!Table121[[COMP_ID]:[IATI_IDENTIFIER]],20,FALSE)</f>
        <v>#REF!</v>
      </c>
    </row>
    <row r="556" spans="9:15" hidden="1" x14ac:dyDescent="0.3">
      <c r="I556" t="s">
        <v>3852</v>
      </c>
      <c r="J556" t="s">
        <v>87</v>
      </c>
      <c r="K556" t="s">
        <v>3230</v>
      </c>
      <c r="L556" t="s">
        <v>1029</v>
      </c>
      <c r="M556" t="s">
        <v>232</v>
      </c>
      <c r="N556">
        <v>2813</v>
      </c>
      <c r="O556" t="e">
        <f>VLOOKUP(Table21[[#This Row],[compID]],[1]!Table121[[COMP_ID]:[IATI_IDENTIFIER]],20,FALSE)</f>
        <v>#REF!</v>
      </c>
    </row>
    <row r="557" spans="9:15" hidden="1" x14ac:dyDescent="0.3">
      <c r="I557" t="s">
        <v>3853</v>
      </c>
      <c r="J557" t="s">
        <v>94</v>
      </c>
      <c r="K557" t="s">
        <v>2948</v>
      </c>
      <c r="L557" t="s">
        <v>1029</v>
      </c>
      <c r="M557" t="s">
        <v>232</v>
      </c>
      <c r="N557">
        <v>2810</v>
      </c>
      <c r="O557" t="e">
        <f>VLOOKUP(Table21[[#This Row],[compID]],[1]!Table121[[COMP_ID]:[IATI_IDENTIFIER]],20,FALSE)</f>
        <v>#REF!</v>
      </c>
    </row>
    <row r="558" spans="9:15" hidden="1" x14ac:dyDescent="0.3">
      <c r="I558" t="s">
        <v>3854</v>
      </c>
      <c r="J558" t="s">
        <v>1894</v>
      </c>
      <c r="K558" t="s">
        <v>3077</v>
      </c>
      <c r="L558" t="s">
        <v>1317</v>
      </c>
      <c r="M558" t="s">
        <v>212</v>
      </c>
      <c r="N558">
        <v>2645</v>
      </c>
      <c r="O558" t="e">
        <f>VLOOKUP(Table21[[#This Row],[compID]],[1]!Table121[[COMP_ID]:[IATI_IDENTIFIER]],20,FALSE)</f>
        <v>#REF!</v>
      </c>
    </row>
    <row r="559" spans="9:15" hidden="1" x14ac:dyDescent="0.3">
      <c r="I559" t="s">
        <v>3855</v>
      </c>
      <c r="J559" t="s">
        <v>1896</v>
      </c>
      <c r="K559" t="s">
        <v>3161</v>
      </c>
      <c r="L559" t="s">
        <v>1317</v>
      </c>
      <c r="M559" t="s">
        <v>212</v>
      </c>
      <c r="N559">
        <v>2647</v>
      </c>
      <c r="O559" t="e">
        <f>VLOOKUP(Table21[[#This Row],[compID]],[1]!Table121[[COMP_ID]:[IATI_IDENTIFIER]],20,FALSE)</f>
        <v>#REF!</v>
      </c>
    </row>
    <row r="560" spans="9:15" hidden="1" x14ac:dyDescent="0.3">
      <c r="I560" t="s">
        <v>3856</v>
      </c>
      <c r="J560" t="s">
        <v>1899</v>
      </c>
      <c r="K560" t="s">
        <v>3195</v>
      </c>
      <c r="L560" t="s">
        <v>1317</v>
      </c>
      <c r="M560" t="s">
        <v>212</v>
      </c>
      <c r="N560">
        <v>2646</v>
      </c>
      <c r="O560" t="e">
        <f>VLOOKUP(Table21[[#This Row],[compID]],[1]!Table121[[COMP_ID]:[IATI_IDENTIFIER]],20,FALSE)</f>
        <v>#REF!</v>
      </c>
    </row>
    <row r="561" spans="9:15" x14ac:dyDescent="0.3">
      <c r="I561" t="s">
        <v>3857</v>
      </c>
      <c r="J561" t="s">
        <v>165</v>
      </c>
      <c r="K561" t="s">
        <v>3091</v>
      </c>
      <c r="L561" t="s">
        <v>1317</v>
      </c>
      <c r="M561" t="s">
        <v>212</v>
      </c>
      <c r="N561">
        <v>3048</v>
      </c>
      <c r="O561" t="e">
        <f>VLOOKUP(Table21[[#This Row],[compID]],[1]!Table121[[COMP_ID]:[IATI_IDENTIFIER]],20,FALSE)</f>
        <v>#REF!</v>
      </c>
    </row>
    <row r="562" spans="9:15" x14ac:dyDescent="0.3">
      <c r="I562" t="s">
        <v>3858</v>
      </c>
      <c r="J562" t="s">
        <v>162</v>
      </c>
      <c r="K562" t="s">
        <v>2269</v>
      </c>
      <c r="L562" t="s">
        <v>1317</v>
      </c>
      <c r="M562" t="s">
        <v>212</v>
      </c>
      <c r="N562">
        <v>3049</v>
      </c>
      <c r="O562" t="e">
        <f>VLOOKUP(Table21[[#This Row],[compID]],[1]!Table121[[COMP_ID]:[IATI_IDENTIFIER]],20,FALSE)</f>
        <v>#REF!</v>
      </c>
    </row>
    <row r="563" spans="9:15" x14ac:dyDescent="0.3">
      <c r="I563" t="s">
        <v>3859</v>
      </c>
      <c r="J563" t="s">
        <v>70</v>
      </c>
      <c r="K563" t="s">
        <v>3152</v>
      </c>
      <c r="L563" t="s">
        <v>1317</v>
      </c>
      <c r="M563" t="s">
        <v>212</v>
      </c>
      <c r="N563">
        <v>3050</v>
      </c>
      <c r="O563" t="e">
        <f>VLOOKUP(Table21[[#This Row],[compID]],[1]!Table121[[COMP_ID]:[IATI_IDENTIFIER]],20,FALSE)</f>
        <v>#REF!</v>
      </c>
    </row>
    <row r="564" spans="9:15" x14ac:dyDescent="0.3">
      <c r="I564" t="s">
        <v>3860</v>
      </c>
      <c r="J564" t="s">
        <v>166</v>
      </c>
      <c r="K564" t="s">
        <v>4816</v>
      </c>
      <c r="L564" t="s">
        <v>1317</v>
      </c>
      <c r="M564" t="s">
        <v>212</v>
      </c>
      <c r="N564">
        <v>3133</v>
      </c>
      <c r="O564" t="e">
        <f>VLOOKUP(Table21[[#This Row],[compID]],[1]!Table121[[COMP_ID]:[IATI_IDENTIFIER]],20,FALSE)</f>
        <v>#REF!</v>
      </c>
    </row>
    <row r="565" spans="9:15" x14ac:dyDescent="0.3">
      <c r="I565" t="s">
        <v>3861</v>
      </c>
      <c r="J565" t="s">
        <v>157</v>
      </c>
      <c r="K565" t="s">
        <v>3226</v>
      </c>
      <c r="L565" t="s">
        <v>1317</v>
      </c>
      <c r="M565" t="s">
        <v>212</v>
      </c>
      <c r="N565">
        <v>3051</v>
      </c>
      <c r="O565" t="e">
        <f>VLOOKUP(Table21[[#This Row],[compID]],[1]!Table121[[COMP_ID]:[IATI_IDENTIFIER]],20,FALSE)</f>
        <v>#REF!</v>
      </c>
    </row>
    <row r="566" spans="9:15" x14ac:dyDescent="0.3">
      <c r="I566" t="s">
        <v>3862</v>
      </c>
      <c r="J566" t="s">
        <v>147</v>
      </c>
      <c r="K566" t="s">
        <v>3224</v>
      </c>
      <c r="L566" t="s">
        <v>1317</v>
      </c>
      <c r="M566" t="s">
        <v>212</v>
      </c>
      <c r="N566">
        <v>3052</v>
      </c>
      <c r="O566" t="e">
        <f>VLOOKUP(Table21[[#This Row],[compID]],[1]!Table121[[COMP_ID]:[IATI_IDENTIFIER]],20,FALSE)</f>
        <v>#REF!</v>
      </c>
    </row>
    <row r="567" spans="9:15" hidden="1" x14ac:dyDescent="0.3">
      <c r="I567" t="s">
        <v>3863</v>
      </c>
      <c r="J567" t="s">
        <v>1894</v>
      </c>
      <c r="K567" t="s">
        <v>3077</v>
      </c>
      <c r="L567" t="s">
        <v>1309</v>
      </c>
      <c r="M567" t="s">
        <v>249</v>
      </c>
      <c r="N567">
        <v>2467</v>
      </c>
      <c r="O567" t="e">
        <f>VLOOKUP(Table21[[#This Row],[compID]],[1]!Table121[[COMP_ID]:[IATI_IDENTIFIER]],20,FALSE)</f>
        <v>#REF!</v>
      </c>
    </row>
    <row r="568" spans="9:15" x14ac:dyDescent="0.3">
      <c r="I568" t="s">
        <v>3864</v>
      </c>
      <c r="J568" t="s">
        <v>143</v>
      </c>
      <c r="K568" t="s">
        <v>3080</v>
      </c>
      <c r="L568" t="s">
        <v>1309</v>
      </c>
      <c r="M568" t="s">
        <v>249</v>
      </c>
      <c r="N568">
        <v>3053</v>
      </c>
      <c r="O568" t="e">
        <f>VLOOKUP(Table21[[#This Row],[compID]],[1]!Table121[[COMP_ID]:[IATI_IDENTIFIER]],20,FALSE)</f>
        <v>#REF!</v>
      </c>
    </row>
    <row r="569" spans="9:15" x14ac:dyDescent="0.3">
      <c r="I569" t="s">
        <v>3865</v>
      </c>
      <c r="J569" t="s">
        <v>57</v>
      </c>
      <c r="K569" t="s">
        <v>2223</v>
      </c>
      <c r="L569" t="s">
        <v>1309</v>
      </c>
      <c r="M569" t="s">
        <v>249</v>
      </c>
      <c r="N569">
        <v>3054</v>
      </c>
      <c r="O569" t="e">
        <f>VLOOKUP(Table21[[#This Row],[compID]],[1]!Table121[[COMP_ID]:[IATI_IDENTIFIER]],20,FALSE)</f>
        <v>#REF!</v>
      </c>
    </row>
    <row r="570" spans="9:15" x14ac:dyDescent="0.3">
      <c r="I570" t="s">
        <v>3866</v>
      </c>
      <c r="J570" t="s">
        <v>94</v>
      </c>
      <c r="K570" t="s">
        <v>2948</v>
      </c>
      <c r="L570" t="s">
        <v>1309</v>
      </c>
      <c r="M570" t="s">
        <v>249</v>
      </c>
      <c r="N570">
        <v>3055</v>
      </c>
      <c r="O570" t="e">
        <f>VLOOKUP(Table21[[#This Row],[compID]],[1]!Table121[[COMP_ID]:[IATI_IDENTIFIER]],20,FALSE)</f>
        <v>#REF!</v>
      </c>
    </row>
    <row r="571" spans="9:15" hidden="1" x14ac:dyDescent="0.3">
      <c r="I571" t="s">
        <v>3867</v>
      </c>
      <c r="J571" t="s">
        <v>1891</v>
      </c>
      <c r="K571" t="s">
        <v>3260</v>
      </c>
      <c r="L571" t="s">
        <v>816</v>
      </c>
      <c r="M571" t="s">
        <v>247</v>
      </c>
      <c r="N571">
        <v>2904</v>
      </c>
      <c r="O571" t="e">
        <f>VLOOKUP(Table21[[#This Row],[compID]],[1]!Table121[[COMP_ID]:[IATI_IDENTIFIER]],20,FALSE)</f>
        <v>#REF!</v>
      </c>
    </row>
    <row r="572" spans="9:15" hidden="1" x14ac:dyDescent="0.3">
      <c r="I572" t="s">
        <v>3868</v>
      </c>
      <c r="J572" t="s">
        <v>1891</v>
      </c>
      <c r="K572" t="s">
        <v>3260</v>
      </c>
      <c r="L572" t="s">
        <v>816</v>
      </c>
      <c r="M572" t="s">
        <v>247</v>
      </c>
      <c r="N572">
        <v>2905</v>
      </c>
      <c r="O572" t="e">
        <f>VLOOKUP(Table21[[#This Row],[compID]],[1]!Table121[[COMP_ID]:[IATI_IDENTIFIER]],20,FALSE)</f>
        <v>#REF!</v>
      </c>
    </row>
    <row r="573" spans="9:15" hidden="1" x14ac:dyDescent="0.3">
      <c r="I573" t="s">
        <v>3869</v>
      </c>
      <c r="J573" t="s">
        <v>1891</v>
      </c>
      <c r="K573" t="s">
        <v>3260</v>
      </c>
      <c r="L573" t="s">
        <v>816</v>
      </c>
      <c r="M573" t="s">
        <v>247</v>
      </c>
      <c r="N573">
        <v>2906</v>
      </c>
      <c r="O573" t="e">
        <f>VLOOKUP(Table21[[#This Row],[compID]],[1]!Table121[[COMP_ID]:[IATI_IDENTIFIER]],20,FALSE)</f>
        <v>#REF!</v>
      </c>
    </row>
    <row r="574" spans="9:15" hidden="1" x14ac:dyDescent="0.3">
      <c r="I574" t="s">
        <v>3870</v>
      </c>
      <c r="J574" t="s">
        <v>1897</v>
      </c>
      <c r="K574" t="s">
        <v>3077</v>
      </c>
      <c r="L574" t="s">
        <v>816</v>
      </c>
      <c r="M574" t="s">
        <v>247</v>
      </c>
      <c r="N574">
        <v>2908</v>
      </c>
      <c r="O574" t="e">
        <f>VLOOKUP(Table21[[#This Row],[compID]],[1]!Table121[[COMP_ID]:[IATI_IDENTIFIER]],20,FALSE)</f>
        <v>#REF!</v>
      </c>
    </row>
    <row r="575" spans="9:15" hidden="1" x14ac:dyDescent="0.3">
      <c r="I575" t="s">
        <v>3871</v>
      </c>
      <c r="J575" t="s">
        <v>1898</v>
      </c>
      <c r="K575" t="s">
        <v>3077</v>
      </c>
      <c r="L575" t="s">
        <v>816</v>
      </c>
      <c r="M575" t="s">
        <v>247</v>
      </c>
      <c r="N575">
        <v>2909</v>
      </c>
      <c r="O575" t="e">
        <f>VLOOKUP(Table21[[#This Row],[compID]],[1]!Table121[[COMP_ID]:[IATI_IDENTIFIER]],20,FALSE)</f>
        <v>#REF!</v>
      </c>
    </row>
    <row r="576" spans="9:15" hidden="1" x14ac:dyDescent="0.3">
      <c r="I576" t="s">
        <v>3872</v>
      </c>
      <c r="J576" t="s">
        <v>1896</v>
      </c>
      <c r="K576" t="s">
        <v>3161</v>
      </c>
      <c r="L576" t="s">
        <v>816</v>
      </c>
      <c r="M576" t="s">
        <v>247</v>
      </c>
      <c r="N576">
        <v>2907</v>
      </c>
      <c r="O576" t="e">
        <f>VLOOKUP(Table21[[#This Row],[compID]],[1]!Table121[[COMP_ID]:[IATI_IDENTIFIER]],20,FALSE)</f>
        <v>#REF!</v>
      </c>
    </row>
    <row r="577" spans="9:15" hidden="1" x14ac:dyDescent="0.3">
      <c r="I577" t="s">
        <v>3873</v>
      </c>
      <c r="J577" t="s">
        <v>1899</v>
      </c>
      <c r="K577" t="s">
        <v>3195</v>
      </c>
      <c r="L577" t="s">
        <v>816</v>
      </c>
      <c r="M577" t="s">
        <v>247</v>
      </c>
      <c r="N577">
        <v>2910</v>
      </c>
      <c r="O577" t="e">
        <f>VLOOKUP(Table21[[#This Row],[compID]],[1]!Table121[[COMP_ID]:[IATI_IDENTIFIER]],20,FALSE)</f>
        <v>#REF!</v>
      </c>
    </row>
    <row r="578" spans="9:15" x14ac:dyDescent="0.3">
      <c r="I578" t="s">
        <v>3874</v>
      </c>
      <c r="J578" t="s">
        <v>165</v>
      </c>
      <c r="K578" t="s">
        <v>3091</v>
      </c>
      <c r="L578" t="s">
        <v>816</v>
      </c>
      <c r="M578" t="s">
        <v>247</v>
      </c>
      <c r="N578">
        <v>3032</v>
      </c>
      <c r="O578" t="e">
        <f>VLOOKUP(Table21[[#This Row],[compID]],[1]!Table121[[COMP_ID]:[IATI_IDENTIFIER]],20,FALSE)</f>
        <v>#REF!</v>
      </c>
    </row>
    <row r="579" spans="9:15" x14ac:dyDescent="0.3">
      <c r="I579" t="s">
        <v>3875</v>
      </c>
      <c r="J579" t="s">
        <v>57</v>
      </c>
      <c r="K579" t="s">
        <v>2223</v>
      </c>
      <c r="L579" t="s">
        <v>816</v>
      </c>
      <c r="M579" t="s">
        <v>247</v>
      </c>
      <c r="N579">
        <v>3033</v>
      </c>
      <c r="O579" t="e">
        <f>VLOOKUP(Table21[[#This Row],[compID]],[1]!Table121[[COMP_ID]:[IATI_IDENTIFIER]],20,FALSE)</f>
        <v>#REF!</v>
      </c>
    </row>
    <row r="580" spans="9:15" x14ac:dyDescent="0.3">
      <c r="I580" t="s">
        <v>3876</v>
      </c>
      <c r="J580" t="s">
        <v>93</v>
      </c>
      <c r="K580" t="s">
        <v>1947</v>
      </c>
      <c r="L580" t="s">
        <v>816</v>
      </c>
      <c r="M580" t="s">
        <v>247</v>
      </c>
      <c r="N580">
        <v>3034</v>
      </c>
      <c r="O580" t="e">
        <f>VLOOKUP(Table21[[#This Row],[compID]],[1]!Table121[[COMP_ID]:[IATI_IDENTIFIER]],20,FALSE)</f>
        <v>#REF!</v>
      </c>
    </row>
    <row r="581" spans="9:15" x14ac:dyDescent="0.3">
      <c r="I581" t="s">
        <v>3877</v>
      </c>
      <c r="J581" t="s">
        <v>56</v>
      </c>
      <c r="K581" t="s">
        <v>3118</v>
      </c>
      <c r="L581" t="s">
        <v>816</v>
      </c>
      <c r="M581" t="s">
        <v>247</v>
      </c>
      <c r="N581">
        <v>3035</v>
      </c>
      <c r="O581" t="e">
        <f>VLOOKUP(Table21[[#This Row],[compID]],[1]!Table121[[COMP_ID]:[IATI_IDENTIFIER]],20,FALSE)</f>
        <v>#REF!</v>
      </c>
    </row>
    <row r="582" spans="9:15" x14ac:dyDescent="0.3">
      <c r="I582" t="s">
        <v>3878</v>
      </c>
      <c r="J582" t="s">
        <v>53</v>
      </c>
      <c r="K582" t="s">
        <v>2244</v>
      </c>
      <c r="L582" t="s">
        <v>816</v>
      </c>
      <c r="M582" t="s">
        <v>247</v>
      </c>
      <c r="N582">
        <v>3036</v>
      </c>
      <c r="O582" t="e">
        <f>VLOOKUP(Table21[[#This Row],[compID]],[1]!Table121[[COMP_ID]:[IATI_IDENTIFIER]],20,FALSE)</f>
        <v>#REF!</v>
      </c>
    </row>
    <row r="583" spans="9:15" x14ac:dyDescent="0.3">
      <c r="I583" t="s">
        <v>3879</v>
      </c>
      <c r="J583" t="s">
        <v>169</v>
      </c>
      <c r="K583" t="s">
        <v>3117</v>
      </c>
      <c r="L583" t="s">
        <v>816</v>
      </c>
      <c r="M583" t="s">
        <v>247</v>
      </c>
      <c r="N583">
        <v>3037</v>
      </c>
      <c r="O583" t="e">
        <f>VLOOKUP(Table21[[#This Row],[compID]],[1]!Table121[[COMP_ID]:[IATI_IDENTIFIER]],20,FALSE)</f>
        <v>#REF!</v>
      </c>
    </row>
    <row r="584" spans="9:15" x14ac:dyDescent="0.3">
      <c r="I584" t="s">
        <v>3880</v>
      </c>
      <c r="J584" t="s">
        <v>154</v>
      </c>
      <c r="K584" t="s">
        <v>3094</v>
      </c>
      <c r="L584" t="s">
        <v>816</v>
      </c>
      <c r="M584" t="s">
        <v>247</v>
      </c>
      <c r="N584">
        <v>3038</v>
      </c>
      <c r="O584" t="e">
        <f>VLOOKUP(Table21[[#This Row],[compID]],[1]!Table121[[COMP_ID]:[IATI_IDENTIFIER]],20,FALSE)</f>
        <v>#REF!</v>
      </c>
    </row>
    <row r="585" spans="9:15" x14ac:dyDescent="0.3">
      <c r="I585" t="s">
        <v>3881</v>
      </c>
      <c r="J585" t="s">
        <v>159</v>
      </c>
      <c r="K585" t="s">
        <v>2266</v>
      </c>
      <c r="L585" t="s">
        <v>816</v>
      </c>
      <c r="M585" t="s">
        <v>247</v>
      </c>
      <c r="N585">
        <v>3039</v>
      </c>
      <c r="O585" t="e">
        <f>VLOOKUP(Table21[[#This Row],[compID]],[1]!Table121[[COMP_ID]:[IATI_IDENTIFIER]],20,FALSE)</f>
        <v>#REF!</v>
      </c>
    </row>
    <row r="586" spans="9:15" x14ac:dyDescent="0.3">
      <c r="I586" t="s">
        <v>3882</v>
      </c>
      <c r="J586" t="s">
        <v>94</v>
      </c>
      <c r="K586" t="s">
        <v>2948</v>
      </c>
      <c r="L586" t="s">
        <v>816</v>
      </c>
      <c r="M586" t="s">
        <v>247</v>
      </c>
      <c r="N586">
        <v>3040</v>
      </c>
      <c r="O586" t="e">
        <f>VLOOKUP(Table21[[#This Row],[compID]],[1]!Table121[[COMP_ID]:[IATI_IDENTIFIER]],20,FALSE)</f>
        <v>#REF!</v>
      </c>
    </row>
    <row r="587" spans="9:15" x14ac:dyDescent="0.3">
      <c r="I587" t="s">
        <v>3883</v>
      </c>
      <c r="J587" t="s">
        <v>68</v>
      </c>
      <c r="K587" t="s">
        <v>3151</v>
      </c>
      <c r="L587" t="s">
        <v>816</v>
      </c>
      <c r="M587" t="s">
        <v>247</v>
      </c>
      <c r="N587">
        <v>3041</v>
      </c>
      <c r="O587" t="e">
        <f>VLOOKUP(Table21[[#This Row],[compID]],[1]!Table121[[COMP_ID]:[IATI_IDENTIFIER]],20,FALSE)</f>
        <v>#REF!</v>
      </c>
    </row>
    <row r="588" spans="9:15" x14ac:dyDescent="0.3">
      <c r="I588" t="s">
        <v>3884</v>
      </c>
      <c r="J588" t="s">
        <v>166</v>
      </c>
      <c r="K588" t="s">
        <v>4816</v>
      </c>
      <c r="L588" t="s">
        <v>816</v>
      </c>
      <c r="M588" t="s">
        <v>247</v>
      </c>
      <c r="N588">
        <v>3132</v>
      </c>
      <c r="O588" t="e">
        <f>VLOOKUP(Table21[[#This Row],[compID]],[1]!Table121[[COMP_ID]:[IATI_IDENTIFIER]],20,FALSE)</f>
        <v>#REF!</v>
      </c>
    </row>
    <row r="589" spans="9:15" x14ac:dyDescent="0.3">
      <c r="I589" t="s">
        <v>3885</v>
      </c>
      <c r="J589" t="s">
        <v>145</v>
      </c>
      <c r="K589" t="s">
        <v>2417</v>
      </c>
      <c r="L589" t="s">
        <v>816</v>
      </c>
      <c r="M589" t="s">
        <v>247</v>
      </c>
      <c r="N589">
        <v>3042</v>
      </c>
      <c r="O589" t="e">
        <f>VLOOKUP(Table21[[#This Row],[compID]],[1]!Table121[[COMP_ID]:[IATI_IDENTIFIER]],20,FALSE)</f>
        <v>#REF!</v>
      </c>
    </row>
    <row r="590" spans="9:15" x14ac:dyDescent="0.3">
      <c r="I590" t="s">
        <v>3886</v>
      </c>
      <c r="J590" t="s">
        <v>164</v>
      </c>
      <c r="K590" t="s">
        <v>2438</v>
      </c>
      <c r="L590" t="s">
        <v>816</v>
      </c>
      <c r="M590" t="s">
        <v>247</v>
      </c>
      <c r="N590">
        <v>3043</v>
      </c>
      <c r="O590" t="e">
        <f>VLOOKUP(Table21[[#This Row],[compID]],[1]!Table121[[COMP_ID]:[IATI_IDENTIFIER]],20,FALSE)</f>
        <v>#REF!</v>
      </c>
    </row>
    <row r="591" spans="9:15" x14ac:dyDescent="0.3">
      <c r="I591" t="s">
        <v>3887</v>
      </c>
      <c r="J591" t="s">
        <v>87</v>
      </c>
      <c r="K591" t="s">
        <v>3230</v>
      </c>
      <c r="L591" t="s">
        <v>816</v>
      </c>
      <c r="M591" t="s">
        <v>247</v>
      </c>
      <c r="N591">
        <v>3046</v>
      </c>
      <c r="O591" t="e">
        <f>VLOOKUP(Table21[[#This Row],[compID]],[1]!Table121[[COMP_ID]:[IATI_IDENTIFIER]],20,FALSE)</f>
        <v>#REF!</v>
      </c>
    </row>
    <row r="592" spans="9:15" x14ac:dyDescent="0.3">
      <c r="I592" t="s">
        <v>3888</v>
      </c>
      <c r="J592" t="s">
        <v>157</v>
      </c>
      <c r="K592" t="s">
        <v>3226</v>
      </c>
      <c r="L592" t="s">
        <v>816</v>
      </c>
      <c r="M592" t="s">
        <v>247</v>
      </c>
      <c r="N592">
        <v>3047</v>
      </c>
      <c r="O592" t="e">
        <f>VLOOKUP(Table21[[#This Row],[compID]],[1]!Table121[[COMP_ID]:[IATI_IDENTIFIER]],20,FALSE)</f>
        <v>#REF!</v>
      </c>
    </row>
    <row r="593" spans="9:15" x14ac:dyDescent="0.3">
      <c r="I593" t="s">
        <v>3889</v>
      </c>
      <c r="J593" t="s">
        <v>156</v>
      </c>
      <c r="K593" t="s">
        <v>2706</v>
      </c>
      <c r="L593" t="s">
        <v>816</v>
      </c>
      <c r="M593" t="s">
        <v>247</v>
      </c>
      <c r="N593">
        <v>3044</v>
      </c>
      <c r="O593" t="e">
        <f>VLOOKUP(Table21[[#This Row],[compID]],[1]!Table121[[COMP_ID]:[IATI_IDENTIFIER]],20,FALSE)</f>
        <v>#REF!</v>
      </c>
    </row>
    <row r="594" spans="9:15" x14ac:dyDescent="0.3">
      <c r="I594" t="s">
        <v>3890</v>
      </c>
      <c r="J594" t="s">
        <v>82</v>
      </c>
      <c r="K594" t="s">
        <v>3213</v>
      </c>
      <c r="L594" t="s">
        <v>816</v>
      </c>
      <c r="M594" t="s">
        <v>247</v>
      </c>
      <c r="N594">
        <v>3045</v>
      </c>
      <c r="O594" t="e">
        <f>VLOOKUP(Table21[[#This Row],[compID]],[1]!Table121[[COMP_ID]:[IATI_IDENTIFIER]],20,FALSE)</f>
        <v>#REF!</v>
      </c>
    </row>
    <row r="595" spans="9:15" hidden="1" x14ac:dyDescent="0.3">
      <c r="I595" t="s">
        <v>3891</v>
      </c>
      <c r="J595" t="s">
        <v>1891</v>
      </c>
      <c r="K595" t="s">
        <v>3260</v>
      </c>
      <c r="L595" t="s">
        <v>1167</v>
      </c>
      <c r="M595" t="s">
        <v>220</v>
      </c>
      <c r="N595">
        <v>2712</v>
      </c>
      <c r="O595" t="e">
        <f>VLOOKUP(Table21[[#This Row],[compID]],[1]!Table121[[COMP_ID]:[IATI_IDENTIFIER]],20,FALSE)</f>
        <v>#REF!</v>
      </c>
    </row>
    <row r="596" spans="9:15" hidden="1" x14ac:dyDescent="0.3">
      <c r="I596" t="s">
        <v>3892</v>
      </c>
      <c r="J596" t="s">
        <v>1891</v>
      </c>
      <c r="K596" t="s">
        <v>3260</v>
      </c>
      <c r="L596" t="s">
        <v>1167</v>
      </c>
      <c r="M596" t="s">
        <v>220</v>
      </c>
      <c r="N596">
        <v>2713</v>
      </c>
      <c r="O596" t="e">
        <f>VLOOKUP(Table21[[#This Row],[compID]],[1]!Table121[[COMP_ID]:[IATI_IDENTIFIER]],20,FALSE)</f>
        <v>#REF!</v>
      </c>
    </row>
    <row r="597" spans="9:15" hidden="1" x14ac:dyDescent="0.3">
      <c r="I597" t="s">
        <v>3893</v>
      </c>
      <c r="J597" t="s">
        <v>1891</v>
      </c>
      <c r="K597" t="s">
        <v>3260</v>
      </c>
      <c r="L597" t="s">
        <v>865</v>
      </c>
      <c r="M597" t="s">
        <v>221</v>
      </c>
      <c r="N597">
        <v>3082</v>
      </c>
      <c r="O597" t="e">
        <f>VLOOKUP(Table21[[#This Row],[compID]],[1]!Table121[[COMP_ID]:[IATI_IDENTIFIER]],20,FALSE)</f>
        <v>#REF!</v>
      </c>
    </row>
    <row r="598" spans="9:15" hidden="1" x14ac:dyDescent="0.3">
      <c r="I598" t="s">
        <v>3894</v>
      </c>
      <c r="J598" t="s">
        <v>1891</v>
      </c>
      <c r="K598" t="s">
        <v>3260</v>
      </c>
      <c r="L598" t="s">
        <v>865</v>
      </c>
      <c r="M598" t="s">
        <v>221</v>
      </c>
      <c r="N598">
        <v>3083</v>
      </c>
      <c r="O598" t="e">
        <f>VLOOKUP(Table21[[#This Row],[compID]],[1]!Table121[[COMP_ID]:[IATI_IDENTIFIER]],20,FALSE)</f>
        <v>#REF!</v>
      </c>
    </row>
    <row r="599" spans="9:15" hidden="1" x14ac:dyDescent="0.3">
      <c r="I599" t="s">
        <v>3895</v>
      </c>
      <c r="J599" t="s">
        <v>1891</v>
      </c>
      <c r="K599" t="s">
        <v>3260</v>
      </c>
      <c r="L599" t="s">
        <v>865</v>
      </c>
      <c r="M599" t="s">
        <v>221</v>
      </c>
      <c r="N599">
        <v>3084</v>
      </c>
      <c r="O599" t="e">
        <f>VLOOKUP(Table21[[#This Row],[compID]],[1]!Table121[[COMP_ID]:[IATI_IDENTIFIER]],20,FALSE)</f>
        <v>#REF!</v>
      </c>
    </row>
    <row r="600" spans="9:15" hidden="1" x14ac:dyDescent="0.3">
      <c r="I600" t="s">
        <v>3896</v>
      </c>
      <c r="J600" t="s">
        <v>1891</v>
      </c>
      <c r="K600" t="s">
        <v>3260</v>
      </c>
      <c r="L600" t="s">
        <v>812</v>
      </c>
      <c r="M600" t="s">
        <v>222</v>
      </c>
      <c r="N600">
        <v>2735</v>
      </c>
      <c r="O600" t="e">
        <f>VLOOKUP(Table21[[#This Row],[compID]],[1]!Table121[[COMP_ID]:[IATI_IDENTIFIER]],20,FALSE)</f>
        <v>#REF!</v>
      </c>
    </row>
    <row r="601" spans="9:15" hidden="1" x14ac:dyDescent="0.3">
      <c r="I601" t="s">
        <v>3897</v>
      </c>
      <c r="J601" t="s">
        <v>1891</v>
      </c>
      <c r="K601" t="s">
        <v>3260</v>
      </c>
      <c r="L601" t="s">
        <v>812</v>
      </c>
      <c r="M601" t="s">
        <v>222</v>
      </c>
      <c r="N601">
        <v>2736</v>
      </c>
      <c r="O601" t="e">
        <f>VLOOKUP(Table21[[#This Row],[compID]],[1]!Table121[[COMP_ID]:[IATI_IDENTIFIER]],20,FALSE)</f>
        <v>#REF!</v>
      </c>
    </row>
    <row r="602" spans="9:15" hidden="1" x14ac:dyDescent="0.3">
      <c r="I602" t="s">
        <v>3898</v>
      </c>
      <c r="J602" t="s">
        <v>1891</v>
      </c>
      <c r="K602" t="s">
        <v>3260</v>
      </c>
      <c r="L602" t="s">
        <v>812</v>
      </c>
      <c r="M602" t="s">
        <v>222</v>
      </c>
      <c r="N602">
        <v>2737</v>
      </c>
      <c r="O602" t="e">
        <f>VLOOKUP(Table21[[#This Row],[compID]],[1]!Table121[[COMP_ID]:[IATI_IDENTIFIER]],20,FALSE)</f>
        <v>#REF!</v>
      </c>
    </row>
    <row r="603" spans="9:15" hidden="1" x14ac:dyDescent="0.3">
      <c r="I603" t="s">
        <v>3899</v>
      </c>
      <c r="J603" t="s">
        <v>56</v>
      </c>
      <c r="K603" t="s">
        <v>3118</v>
      </c>
      <c r="L603" t="s">
        <v>812</v>
      </c>
      <c r="M603" t="s">
        <v>222</v>
      </c>
      <c r="N603">
        <v>2738</v>
      </c>
      <c r="O603" t="e">
        <f>VLOOKUP(Table21[[#This Row],[compID]],[1]!Table121[[COMP_ID]:[IATI_IDENTIFIER]],20,FALSE)</f>
        <v>#REF!</v>
      </c>
    </row>
    <row r="604" spans="9:15" hidden="1" x14ac:dyDescent="0.3">
      <c r="I604" t="s">
        <v>3900</v>
      </c>
      <c r="J604" t="s">
        <v>63</v>
      </c>
      <c r="K604" t="s">
        <v>2740</v>
      </c>
      <c r="L604" t="s">
        <v>812</v>
      </c>
      <c r="M604" t="s">
        <v>222</v>
      </c>
      <c r="N604">
        <v>2740</v>
      </c>
      <c r="O604" t="e">
        <f>VLOOKUP(Table21[[#This Row],[compID]],[1]!Table121[[COMP_ID]:[IATI_IDENTIFIER]],20,FALSE)</f>
        <v>#REF!</v>
      </c>
    </row>
    <row r="605" spans="9:15" hidden="1" x14ac:dyDescent="0.3">
      <c r="I605" t="s">
        <v>3901</v>
      </c>
      <c r="J605" t="s">
        <v>68</v>
      </c>
      <c r="K605" t="s">
        <v>3151</v>
      </c>
      <c r="L605" t="s">
        <v>812</v>
      </c>
      <c r="M605" t="s">
        <v>222</v>
      </c>
      <c r="N605">
        <v>2741</v>
      </c>
      <c r="O605" t="e">
        <f>VLOOKUP(Table21[[#This Row],[compID]],[1]!Table121[[COMP_ID]:[IATI_IDENTIFIER]],20,FALSE)</f>
        <v>#REF!</v>
      </c>
    </row>
    <row r="606" spans="9:15" hidden="1" x14ac:dyDescent="0.3">
      <c r="I606" t="s">
        <v>3902</v>
      </c>
      <c r="J606" t="s">
        <v>159</v>
      </c>
      <c r="K606" t="s">
        <v>2266</v>
      </c>
      <c r="L606" t="s">
        <v>812</v>
      </c>
      <c r="M606" t="s">
        <v>222</v>
      </c>
      <c r="N606">
        <v>2742</v>
      </c>
      <c r="O606" t="e">
        <f>VLOOKUP(Table21[[#This Row],[compID]],[1]!Table121[[COMP_ID]:[IATI_IDENTIFIER]],20,FALSE)</f>
        <v>#REF!</v>
      </c>
    </row>
    <row r="607" spans="9:15" hidden="1" x14ac:dyDescent="0.3">
      <c r="I607" t="s">
        <v>3903</v>
      </c>
      <c r="J607" t="s">
        <v>81</v>
      </c>
      <c r="K607" t="s">
        <v>2930</v>
      </c>
      <c r="L607" t="s">
        <v>812</v>
      </c>
      <c r="M607" t="s">
        <v>222</v>
      </c>
      <c r="N607">
        <v>2743</v>
      </c>
      <c r="O607" t="e">
        <f>VLOOKUP(Table21[[#This Row],[compID]],[1]!Table121[[COMP_ID]:[IATI_IDENTIFIER]],20,FALSE)</f>
        <v>#REF!</v>
      </c>
    </row>
    <row r="608" spans="9:15" hidden="1" x14ac:dyDescent="0.3">
      <c r="I608" t="s">
        <v>3904</v>
      </c>
      <c r="J608" t="s">
        <v>83</v>
      </c>
      <c r="K608" t="s">
        <v>2369</v>
      </c>
      <c r="L608" t="s">
        <v>812</v>
      </c>
      <c r="M608" t="s">
        <v>222</v>
      </c>
      <c r="N608">
        <v>2744</v>
      </c>
      <c r="O608" t="e">
        <f>VLOOKUP(Table21[[#This Row],[compID]],[1]!Table121[[COMP_ID]:[IATI_IDENTIFIER]],20,FALSE)</f>
        <v>#REF!</v>
      </c>
    </row>
    <row r="609" spans="9:15" hidden="1" x14ac:dyDescent="0.3">
      <c r="I609" t="s">
        <v>3905</v>
      </c>
      <c r="J609" t="s">
        <v>1895</v>
      </c>
      <c r="K609" t="s">
        <v>3195</v>
      </c>
      <c r="L609" t="s">
        <v>812</v>
      </c>
      <c r="M609" t="s">
        <v>222</v>
      </c>
      <c r="N609">
        <v>2733</v>
      </c>
      <c r="O609" t="e">
        <f>VLOOKUP(Table21[[#This Row],[compID]],[1]!Table121[[COMP_ID]:[IATI_IDENTIFIER]],20,FALSE)</f>
        <v>#REF!</v>
      </c>
    </row>
    <row r="610" spans="9:15" hidden="1" x14ac:dyDescent="0.3">
      <c r="I610" t="s">
        <v>3906</v>
      </c>
      <c r="J610" t="s">
        <v>165</v>
      </c>
      <c r="K610" t="s">
        <v>3091</v>
      </c>
      <c r="L610" t="s">
        <v>812</v>
      </c>
      <c r="M610" t="s">
        <v>222</v>
      </c>
      <c r="N610">
        <v>2739</v>
      </c>
      <c r="O610" t="e">
        <f>VLOOKUP(Table21[[#This Row],[compID]],[1]!Table121[[COMP_ID]:[IATI_IDENTIFIER]],20,FALSE)</f>
        <v>#REF!</v>
      </c>
    </row>
    <row r="611" spans="9:15" hidden="1" x14ac:dyDescent="0.3">
      <c r="I611" t="s">
        <v>3907</v>
      </c>
      <c r="J611" t="s">
        <v>65</v>
      </c>
      <c r="K611" t="s">
        <v>3150</v>
      </c>
      <c r="L611" t="s">
        <v>812</v>
      </c>
      <c r="M611" t="s">
        <v>222</v>
      </c>
      <c r="N611">
        <v>2745</v>
      </c>
      <c r="O611" t="e">
        <f>VLOOKUP(Table21[[#This Row],[compID]],[1]!Table121[[COMP_ID]:[IATI_IDENTIFIER]],20,FALSE)</f>
        <v>#REF!</v>
      </c>
    </row>
    <row r="612" spans="9:15" hidden="1" x14ac:dyDescent="0.3">
      <c r="I612" t="s">
        <v>3908</v>
      </c>
      <c r="J612" t="s">
        <v>1891</v>
      </c>
      <c r="K612" t="s">
        <v>3260</v>
      </c>
      <c r="L612" t="s">
        <v>1287</v>
      </c>
      <c r="M612" t="s">
        <v>245</v>
      </c>
      <c r="N612">
        <v>2876</v>
      </c>
      <c r="O612" t="e">
        <f>VLOOKUP(Table21[[#This Row],[compID]],[1]!Table121[[COMP_ID]:[IATI_IDENTIFIER]],20,FALSE)</f>
        <v>#REF!</v>
      </c>
    </row>
    <row r="613" spans="9:15" hidden="1" x14ac:dyDescent="0.3">
      <c r="I613" t="s">
        <v>3909</v>
      </c>
      <c r="J613" t="s">
        <v>1891</v>
      </c>
      <c r="K613" t="s">
        <v>3260</v>
      </c>
      <c r="L613" t="s">
        <v>1287</v>
      </c>
      <c r="M613" t="s">
        <v>245</v>
      </c>
      <c r="N613">
        <v>2882</v>
      </c>
      <c r="O613" t="e">
        <f>VLOOKUP(Table21[[#This Row],[compID]],[1]!Table121[[COMP_ID]:[IATI_IDENTIFIER]],20,FALSE)</f>
        <v>#REF!</v>
      </c>
    </row>
    <row r="614" spans="9:15" hidden="1" x14ac:dyDescent="0.3">
      <c r="I614" t="s">
        <v>3910</v>
      </c>
      <c r="J614" t="s">
        <v>152</v>
      </c>
      <c r="K614" t="s">
        <v>2430</v>
      </c>
      <c r="L614" t="s">
        <v>1287</v>
      </c>
      <c r="M614" t="s">
        <v>245</v>
      </c>
      <c r="N614">
        <v>2886</v>
      </c>
      <c r="O614" t="e">
        <f>VLOOKUP(Table21[[#This Row],[compID]],[1]!Table121[[COMP_ID]:[IATI_IDENTIFIER]],20,FALSE)</f>
        <v>#REF!</v>
      </c>
    </row>
    <row r="615" spans="9:15" hidden="1" x14ac:dyDescent="0.3">
      <c r="I615" t="s">
        <v>3911</v>
      </c>
      <c r="J615" t="s">
        <v>147</v>
      </c>
      <c r="K615" t="s">
        <v>3224</v>
      </c>
      <c r="L615" t="s">
        <v>1287</v>
      </c>
      <c r="M615" t="s">
        <v>245</v>
      </c>
      <c r="N615">
        <v>2880</v>
      </c>
      <c r="O615" t="e">
        <f>VLOOKUP(Table21[[#This Row],[compID]],[1]!Table121[[COMP_ID]:[IATI_IDENTIFIER]],20,FALSE)</f>
        <v>#REF!</v>
      </c>
    </row>
    <row r="616" spans="9:15" hidden="1" x14ac:dyDescent="0.3">
      <c r="I616" t="s">
        <v>3912</v>
      </c>
      <c r="J616" t="s">
        <v>165</v>
      </c>
      <c r="K616" t="s">
        <v>3091</v>
      </c>
      <c r="L616" t="s">
        <v>1287</v>
      </c>
      <c r="M616" t="s">
        <v>245</v>
      </c>
      <c r="N616">
        <v>2889</v>
      </c>
      <c r="O616" t="e">
        <f>VLOOKUP(Table21[[#This Row],[compID]],[1]!Table121[[COMP_ID]:[IATI_IDENTIFIER]],20,FALSE)</f>
        <v>#REF!</v>
      </c>
    </row>
    <row r="617" spans="9:15" hidden="1" x14ac:dyDescent="0.3">
      <c r="I617" t="s">
        <v>3913</v>
      </c>
      <c r="J617" t="s">
        <v>93</v>
      </c>
      <c r="K617" t="s">
        <v>1947</v>
      </c>
      <c r="L617" t="s">
        <v>1287</v>
      </c>
      <c r="M617" t="s">
        <v>245</v>
      </c>
      <c r="N617">
        <v>2884</v>
      </c>
      <c r="O617" t="e">
        <f>VLOOKUP(Table21[[#This Row],[compID]],[1]!Table121[[COMP_ID]:[IATI_IDENTIFIER]],20,FALSE)</f>
        <v>#REF!</v>
      </c>
    </row>
    <row r="618" spans="9:15" hidden="1" x14ac:dyDescent="0.3">
      <c r="I618" t="s">
        <v>3914</v>
      </c>
      <c r="J618" t="s">
        <v>143</v>
      </c>
      <c r="K618" t="s">
        <v>3080</v>
      </c>
      <c r="L618" t="s">
        <v>1287</v>
      </c>
      <c r="M618" t="s">
        <v>245</v>
      </c>
      <c r="N618">
        <v>2888</v>
      </c>
      <c r="O618" t="e">
        <f>VLOOKUP(Table21[[#This Row],[compID]],[1]!Table121[[COMP_ID]:[IATI_IDENTIFIER]],20,FALSE)</f>
        <v>#REF!</v>
      </c>
    </row>
    <row r="619" spans="9:15" hidden="1" x14ac:dyDescent="0.3">
      <c r="I619" t="s">
        <v>3915</v>
      </c>
      <c r="J619" t="s">
        <v>167</v>
      </c>
      <c r="K619" t="s">
        <v>3009</v>
      </c>
      <c r="L619" t="s">
        <v>1287</v>
      </c>
      <c r="M619" t="s">
        <v>245</v>
      </c>
      <c r="N619">
        <v>2885</v>
      </c>
      <c r="O619" t="e">
        <f>VLOOKUP(Table21[[#This Row],[compID]],[1]!Table121[[COMP_ID]:[IATI_IDENTIFIER]],20,FALSE)</f>
        <v>#REF!</v>
      </c>
    </row>
    <row r="620" spans="9:15" hidden="1" x14ac:dyDescent="0.3">
      <c r="I620" t="s">
        <v>3916</v>
      </c>
      <c r="J620" t="s">
        <v>100</v>
      </c>
      <c r="K620" t="s">
        <v>3233</v>
      </c>
      <c r="L620" t="s">
        <v>1287</v>
      </c>
      <c r="M620" t="s">
        <v>245</v>
      </c>
      <c r="N620">
        <v>2881</v>
      </c>
      <c r="O620" t="e">
        <f>VLOOKUP(Table21[[#This Row],[compID]],[1]!Table121[[COMP_ID]:[IATI_IDENTIFIER]],20,FALSE)</f>
        <v>#REF!</v>
      </c>
    </row>
    <row r="621" spans="9:15" hidden="1" x14ac:dyDescent="0.3">
      <c r="I621" t="s">
        <v>3917</v>
      </c>
      <c r="J621" t="s">
        <v>171</v>
      </c>
      <c r="K621" t="s">
        <v>3119</v>
      </c>
      <c r="L621" t="s">
        <v>1287</v>
      </c>
      <c r="M621" t="s">
        <v>245</v>
      </c>
      <c r="N621">
        <v>2887</v>
      </c>
      <c r="O621" t="e">
        <f>VLOOKUP(Table21[[#This Row],[compID]],[1]!Table121[[COMP_ID]:[IATI_IDENTIFIER]],20,FALSE)</f>
        <v>#REF!</v>
      </c>
    </row>
    <row r="622" spans="9:15" hidden="1" x14ac:dyDescent="0.3">
      <c r="I622" t="s">
        <v>3918</v>
      </c>
      <c r="J622" t="s">
        <v>102</v>
      </c>
      <c r="K622" t="s">
        <v>3105</v>
      </c>
      <c r="L622" t="s">
        <v>1287</v>
      </c>
      <c r="M622" t="s">
        <v>245</v>
      </c>
      <c r="N622">
        <v>2883</v>
      </c>
      <c r="O622" t="e">
        <f>VLOOKUP(Table21[[#This Row],[compID]],[1]!Table121[[COMP_ID]:[IATI_IDENTIFIER]],20,FALSE)</f>
        <v>#REF!</v>
      </c>
    </row>
    <row r="623" spans="9:15" hidden="1" x14ac:dyDescent="0.3">
      <c r="I623" t="s">
        <v>3919</v>
      </c>
      <c r="J623" t="s">
        <v>163</v>
      </c>
      <c r="K623" t="s">
        <v>2934</v>
      </c>
      <c r="L623" t="s">
        <v>1287</v>
      </c>
      <c r="M623" t="s">
        <v>245</v>
      </c>
      <c r="N623">
        <v>2879</v>
      </c>
      <c r="O623" t="e">
        <f>VLOOKUP(Table21[[#This Row],[compID]],[1]!Table121[[COMP_ID]:[IATI_IDENTIFIER]],20,FALSE)</f>
        <v>#REF!</v>
      </c>
    </row>
    <row r="624" spans="9:15" hidden="1" x14ac:dyDescent="0.3">
      <c r="I624" t="s">
        <v>3920</v>
      </c>
      <c r="J624" t="s">
        <v>165</v>
      </c>
      <c r="K624" t="s">
        <v>3091</v>
      </c>
      <c r="L624" t="s">
        <v>1061</v>
      </c>
      <c r="M624" t="s">
        <v>193</v>
      </c>
      <c r="N624">
        <v>2511</v>
      </c>
      <c r="O624" t="e">
        <f>VLOOKUP(Table21[[#This Row],[compID]],[1]!Table121[[COMP_ID]:[IATI_IDENTIFIER]],20,FALSE)</f>
        <v>#REF!</v>
      </c>
    </row>
    <row r="625" spans="9:15" hidden="1" x14ac:dyDescent="0.3">
      <c r="I625" t="s">
        <v>3921</v>
      </c>
      <c r="J625" t="s">
        <v>165</v>
      </c>
      <c r="K625" t="s">
        <v>3091</v>
      </c>
      <c r="L625" t="s">
        <v>1061</v>
      </c>
      <c r="M625" t="s">
        <v>193</v>
      </c>
      <c r="N625">
        <v>2512</v>
      </c>
      <c r="O625" t="e">
        <f>VLOOKUP(Table21[[#This Row],[compID]],[1]!Table121[[COMP_ID]:[IATI_IDENTIFIER]],20,FALSE)</f>
        <v>#REF!</v>
      </c>
    </row>
    <row r="626" spans="9:15" hidden="1" x14ac:dyDescent="0.3">
      <c r="I626" t="s">
        <v>3922</v>
      </c>
      <c r="J626" t="s">
        <v>165</v>
      </c>
      <c r="K626" t="s">
        <v>3091</v>
      </c>
      <c r="L626" t="s">
        <v>1061</v>
      </c>
      <c r="M626" t="s">
        <v>193</v>
      </c>
      <c r="N626">
        <v>2513</v>
      </c>
      <c r="O626" t="e">
        <f>VLOOKUP(Table21[[#This Row],[compID]],[1]!Table121[[COMP_ID]:[IATI_IDENTIFIER]],20,FALSE)</f>
        <v>#REF!</v>
      </c>
    </row>
    <row r="627" spans="9:15" hidden="1" x14ac:dyDescent="0.3">
      <c r="I627" t="s">
        <v>3923</v>
      </c>
      <c r="J627" t="s">
        <v>165</v>
      </c>
      <c r="K627" t="s">
        <v>3091</v>
      </c>
      <c r="L627" t="s">
        <v>1135</v>
      </c>
      <c r="M627" t="s">
        <v>204</v>
      </c>
      <c r="N627">
        <v>2577</v>
      </c>
      <c r="O627" t="e">
        <f>VLOOKUP(Table21[[#This Row],[compID]],[1]!Table121[[COMP_ID]:[IATI_IDENTIFIER]],20,FALSE)</f>
        <v>#REF!</v>
      </c>
    </row>
    <row r="628" spans="9:15" hidden="1" x14ac:dyDescent="0.3">
      <c r="I628" t="s">
        <v>3924</v>
      </c>
      <c r="J628" t="s">
        <v>165</v>
      </c>
      <c r="K628" t="s">
        <v>3091</v>
      </c>
      <c r="L628" t="s">
        <v>1135</v>
      </c>
      <c r="M628" t="s">
        <v>204</v>
      </c>
      <c r="N628">
        <v>2578</v>
      </c>
      <c r="O628" t="e">
        <f>VLOOKUP(Table21[[#This Row],[compID]],[1]!Table121[[COMP_ID]:[IATI_IDENTIFIER]],20,FALSE)</f>
        <v>#REF!</v>
      </c>
    </row>
    <row r="629" spans="9:15" hidden="1" x14ac:dyDescent="0.3">
      <c r="I629" t="s">
        <v>3925</v>
      </c>
      <c r="J629" t="s">
        <v>1891</v>
      </c>
      <c r="K629" t="s">
        <v>3260</v>
      </c>
      <c r="L629" t="s">
        <v>878</v>
      </c>
      <c r="M629" t="s">
        <v>218</v>
      </c>
      <c r="N629">
        <v>2703</v>
      </c>
      <c r="O629" t="e">
        <f>VLOOKUP(Table21[[#This Row],[compID]],[1]!Table121[[COMP_ID]:[IATI_IDENTIFIER]],20,FALSE)</f>
        <v>#REF!</v>
      </c>
    </row>
    <row r="630" spans="9:15" hidden="1" x14ac:dyDescent="0.3">
      <c r="I630" t="s">
        <v>3926</v>
      </c>
      <c r="J630" t="s">
        <v>53</v>
      </c>
      <c r="K630" t="s">
        <v>2244</v>
      </c>
      <c r="L630" t="s">
        <v>878</v>
      </c>
      <c r="M630" t="s">
        <v>218</v>
      </c>
      <c r="N630">
        <v>2705</v>
      </c>
      <c r="O630" t="e">
        <f>VLOOKUP(Table21[[#This Row],[compID]],[1]!Table121[[COMP_ID]:[IATI_IDENTIFIER]],20,FALSE)</f>
        <v>#REF!</v>
      </c>
    </row>
    <row r="631" spans="9:15" hidden="1" x14ac:dyDescent="0.3">
      <c r="I631" t="s">
        <v>3927</v>
      </c>
      <c r="J631" t="s">
        <v>56</v>
      </c>
      <c r="K631" t="s">
        <v>3118</v>
      </c>
      <c r="L631" t="s">
        <v>878</v>
      </c>
      <c r="M631" t="s">
        <v>218</v>
      </c>
      <c r="N631">
        <v>2704</v>
      </c>
      <c r="O631" t="e">
        <f>VLOOKUP(Table21[[#This Row],[compID]],[1]!Table121[[COMP_ID]:[IATI_IDENTIFIER]],20,FALSE)</f>
        <v>#REF!</v>
      </c>
    </row>
    <row r="632" spans="9:15" hidden="1" x14ac:dyDescent="0.3">
      <c r="I632" t="s">
        <v>3928</v>
      </c>
      <c r="J632" t="s">
        <v>160</v>
      </c>
      <c r="K632" t="s">
        <v>3073</v>
      </c>
      <c r="L632" t="s">
        <v>878</v>
      </c>
      <c r="M632" t="s">
        <v>218</v>
      </c>
      <c r="N632">
        <v>2708</v>
      </c>
      <c r="O632" t="e">
        <f>VLOOKUP(Table21[[#This Row],[compID]],[1]!Table121[[COMP_ID]:[IATI_IDENTIFIER]],20,FALSE)</f>
        <v>#REF!</v>
      </c>
    </row>
    <row r="633" spans="9:15" hidden="1" x14ac:dyDescent="0.3">
      <c r="I633" t="s">
        <v>3929</v>
      </c>
      <c r="J633" t="s">
        <v>162</v>
      </c>
      <c r="K633" t="s">
        <v>2269</v>
      </c>
      <c r="L633" t="s">
        <v>878</v>
      </c>
      <c r="M633" t="s">
        <v>218</v>
      </c>
      <c r="N633">
        <v>2709</v>
      </c>
      <c r="O633" t="e">
        <f>VLOOKUP(Table21[[#This Row],[compID]],[1]!Table121[[COMP_ID]:[IATI_IDENTIFIER]],20,FALSE)</f>
        <v>#REF!</v>
      </c>
    </row>
    <row r="634" spans="9:15" hidden="1" x14ac:dyDescent="0.3">
      <c r="I634" t="s">
        <v>3930</v>
      </c>
      <c r="J634" t="s">
        <v>165</v>
      </c>
      <c r="K634" t="s">
        <v>3091</v>
      </c>
      <c r="L634" t="s">
        <v>878</v>
      </c>
      <c r="M634" t="s">
        <v>218</v>
      </c>
      <c r="N634">
        <v>2706</v>
      </c>
      <c r="O634" t="e">
        <f>VLOOKUP(Table21[[#This Row],[compID]],[1]!Table121[[COMP_ID]:[IATI_IDENTIFIER]],20,FALSE)</f>
        <v>#REF!</v>
      </c>
    </row>
    <row r="635" spans="9:15" hidden="1" x14ac:dyDescent="0.3">
      <c r="I635" t="s">
        <v>3931</v>
      </c>
      <c r="J635" t="s">
        <v>70</v>
      </c>
      <c r="K635" t="s">
        <v>3152</v>
      </c>
      <c r="L635" t="s">
        <v>878</v>
      </c>
      <c r="M635" t="s">
        <v>218</v>
      </c>
      <c r="N635">
        <v>2707</v>
      </c>
      <c r="O635" t="e">
        <f>VLOOKUP(Table21[[#This Row],[compID]],[1]!Table121[[COMP_ID]:[IATI_IDENTIFIER]],20,FALSE)</f>
        <v>#REF!</v>
      </c>
    </row>
    <row r="636" spans="9:15" hidden="1" x14ac:dyDescent="0.3">
      <c r="I636" t="s">
        <v>3932</v>
      </c>
      <c r="J636" t="s">
        <v>1891</v>
      </c>
      <c r="K636" t="s">
        <v>3260</v>
      </c>
      <c r="L636" t="s">
        <v>1125</v>
      </c>
      <c r="M636" t="s">
        <v>205</v>
      </c>
      <c r="N636">
        <v>2581</v>
      </c>
      <c r="O636" t="e">
        <f>VLOOKUP(Table21[[#This Row],[compID]],[1]!Table121[[COMP_ID]:[IATI_IDENTIFIER]],20,FALSE)</f>
        <v>#REF!</v>
      </c>
    </row>
    <row r="637" spans="9:15" hidden="1" x14ac:dyDescent="0.3">
      <c r="I637" t="s">
        <v>3933</v>
      </c>
      <c r="J637" t="s">
        <v>1891</v>
      </c>
      <c r="K637" t="s">
        <v>3260</v>
      </c>
      <c r="L637" t="s">
        <v>1125</v>
      </c>
      <c r="M637" t="s">
        <v>205</v>
      </c>
      <c r="N637">
        <v>2582</v>
      </c>
      <c r="O637" t="e">
        <f>VLOOKUP(Table21[[#This Row],[compID]],[1]!Table121[[COMP_ID]:[IATI_IDENTIFIER]],20,FALSE)</f>
        <v>#REF!</v>
      </c>
    </row>
    <row r="638" spans="9:15" hidden="1" x14ac:dyDescent="0.3">
      <c r="I638" t="s">
        <v>3934</v>
      </c>
      <c r="J638" t="s">
        <v>145</v>
      </c>
      <c r="K638" t="s">
        <v>2417</v>
      </c>
      <c r="L638" t="s">
        <v>1125</v>
      </c>
      <c r="M638" t="s">
        <v>205</v>
      </c>
      <c r="N638">
        <v>2583</v>
      </c>
      <c r="O638" t="e">
        <f>VLOOKUP(Table21[[#This Row],[compID]],[1]!Table121[[COMP_ID]:[IATI_IDENTIFIER]],20,FALSE)</f>
        <v>#REF!</v>
      </c>
    </row>
    <row r="639" spans="9:15" hidden="1" x14ac:dyDescent="0.3">
      <c r="I639" t="s">
        <v>3935</v>
      </c>
      <c r="J639" t="s">
        <v>150</v>
      </c>
      <c r="K639" t="s">
        <v>1967</v>
      </c>
      <c r="L639" t="s">
        <v>1125</v>
      </c>
      <c r="M639" t="s">
        <v>205</v>
      </c>
      <c r="N639">
        <v>2584</v>
      </c>
      <c r="O639" t="e">
        <f>VLOOKUP(Table21[[#This Row],[compID]],[1]!Table121[[COMP_ID]:[IATI_IDENTIFIER]],20,FALSE)</f>
        <v>#REF!</v>
      </c>
    </row>
    <row r="640" spans="9:15" hidden="1" x14ac:dyDescent="0.3">
      <c r="I640" t="s">
        <v>3936</v>
      </c>
      <c r="J640" t="s">
        <v>63</v>
      </c>
      <c r="K640" t="s">
        <v>2740</v>
      </c>
      <c r="L640" t="s">
        <v>1125</v>
      </c>
      <c r="M640" t="s">
        <v>205</v>
      </c>
      <c r="N640">
        <v>2585</v>
      </c>
      <c r="O640" t="e">
        <f>VLOOKUP(Table21[[#This Row],[compID]],[1]!Table121[[COMP_ID]:[IATI_IDENTIFIER]],20,FALSE)</f>
        <v>#REF!</v>
      </c>
    </row>
    <row r="641" spans="9:15" hidden="1" x14ac:dyDescent="0.3">
      <c r="I641" t="s">
        <v>3937</v>
      </c>
      <c r="J641" t="s">
        <v>152</v>
      </c>
      <c r="K641" t="s">
        <v>2430</v>
      </c>
      <c r="L641" t="s">
        <v>1125</v>
      </c>
      <c r="M641" t="s">
        <v>205</v>
      </c>
      <c r="N641">
        <v>2586</v>
      </c>
      <c r="O641" t="e">
        <f>VLOOKUP(Table21[[#This Row],[compID]],[1]!Table121[[COMP_ID]:[IATI_IDENTIFIER]],20,FALSE)</f>
        <v>#REF!</v>
      </c>
    </row>
    <row r="642" spans="9:15" hidden="1" x14ac:dyDescent="0.3">
      <c r="I642" t="s">
        <v>3938</v>
      </c>
      <c r="J642" t="s">
        <v>155</v>
      </c>
      <c r="K642" t="s">
        <v>3153</v>
      </c>
      <c r="L642" t="s">
        <v>1125</v>
      </c>
      <c r="M642" t="s">
        <v>205</v>
      </c>
      <c r="N642">
        <v>2587</v>
      </c>
      <c r="O642" t="e">
        <f>VLOOKUP(Table21[[#This Row],[compID]],[1]!Table121[[COMP_ID]:[IATI_IDENTIFIER]],20,FALSE)</f>
        <v>#REF!</v>
      </c>
    </row>
    <row r="643" spans="9:15" hidden="1" x14ac:dyDescent="0.3">
      <c r="I643" t="s">
        <v>3939</v>
      </c>
      <c r="J643" t="s">
        <v>81</v>
      </c>
      <c r="K643" t="s">
        <v>2930</v>
      </c>
      <c r="L643" t="s">
        <v>1125</v>
      </c>
      <c r="M643" t="s">
        <v>205</v>
      </c>
      <c r="N643">
        <v>2588</v>
      </c>
      <c r="O643" t="e">
        <f>VLOOKUP(Table21[[#This Row],[compID]],[1]!Table121[[COMP_ID]:[IATI_IDENTIFIER]],20,FALSE)</f>
        <v>#REF!</v>
      </c>
    </row>
    <row r="644" spans="9:15" hidden="1" x14ac:dyDescent="0.3">
      <c r="I644" t="s">
        <v>3940</v>
      </c>
      <c r="J644" t="s">
        <v>83</v>
      </c>
      <c r="K644" t="s">
        <v>2369</v>
      </c>
      <c r="L644" t="s">
        <v>1125</v>
      </c>
      <c r="M644" t="s">
        <v>205</v>
      </c>
      <c r="N644">
        <v>2589</v>
      </c>
      <c r="O644" t="e">
        <f>VLOOKUP(Table21[[#This Row],[compID]],[1]!Table121[[COMP_ID]:[IATI_IDENTIFIER]],20,FALSE)</f>
        <v>#REF!</v>
      </c>
    </row>
    <row r="645" spans="9:15" hidden="1" x14ac:dyDescent="0.3">
      <c r="I645" t="s">
        <v>3941</v>
      </c>
      <c r="J645" t="s">
        <v>164</v>
      </c>
      <c r="K645" t="s">
        <v>2438</v>
      </c>
      <c r="L645" t="s">
        <v>1125</v>
      </c>
      <c r="M645" t="s">
        <v>205</v>
      </c>
      <c r="N645">
        <v>2590</v>
      </c>
      <c r="O645" t="e">
        <f>VLOOKUP(Table21[[#This Row],[compID]],[1]!Table121[[COMP_ID]:[IATI_IDENTIFIER]],20,FALSE)</f>
        <v>#REF!</v>
      </c>
    </row>
    <row r="646" spans="9:15" hidden="1" x14ac:dyDescent="0.3">
      <c r="I646" t="s">
        <v>3942</v>
      </c>
      <c r="J646" t="s">
        <v>143</v>
      </c>
      <c r="K646" t="s">
        <v>3080</v>
      </c>
      <c r="L646" t="s">
        <v>1125</v>
      </c>
      <c r="M646" t="s">
        <v>205</v>
      </c>
      <c r="N646">
        <v>2592</v>
      </c>
      <c r="O646" t="e">
        <f>VLOOKUP(Table21[[#This Row],[compID]],[1]!Table121[[COMP_ID]:[IATI_IDENTIFIER]],20,FALSE)</f>
        <v>#REF!</v>
      </c>
    </row>
    <row r="647" spans="9:15" hidden="1" x14ac:dyDescent="0.3">
      <c r="I647" t="s">
        <v>3943</v>
      </c>
      <c r="J647" t="s">
        <v>65</v>
      </c>
      <c r="K647" t="s">
        <v>3150</v>
      </c>
      <c r="L647" t="s">
        <v>1125</v>
      </c>
      <c r="M647" t="s">
        <v>205</v>
      </c>
      <c r="N647">
        <v>2591</v>
      </c>
      <c r="O647" t="e">
        <f>VLOOKUP(Table21[[#This Row],[compID]],[1]!Table121[[COMP_ID]:[IATI_IDENTIFIER]],20,FALSE)</f>
        <v>#REF!</v>
      </c>
    </row>
    <row r="648" spans="9:15" hidden="1" x14ac:dyDescent="0.3">
      <c r="I648" t="s">
        <v>3944</v>
      </c>
      <c r="J648" t="s">
        <v>102</v>
      </c>
      <c r="K648" t="s">
        <v>3105</v>
      </c>
      <c r="L648" t="s">
        <v>1125</v>
      </c>
      <c r="M648" t="s">
        <v>205</v>
      </c>
      <c r="N648">
        <v>2593</v>
      </c>
      <c r="O648" t="e">
        <f>VLOOKUP(Table21[[#This Row],[compID]],[1]!Table121[[COMP_ID]:[IATI_IDENTIFIER]],20,FALSE)</f>
        <v>#REF!</v>
      </c>
    </row>
    <row r="649" spans="9:15" hidden="1" x14ac:dyDescent="0.3">
      <c r="I649" t="s">
        <v>3945</v>
      </c>
      <c r="J649" t="s">
        <v>1891</v>
      </c>
      <c r="K649" t="s">
        <v>3260</v>
      </c>
      <c r="L649" t="s">
        <v>1321</v>
      </c>
      <c r="M649" t="s">
        <v>211</v>
      </c>
      <c r="N649">
        <v>2629</v>
      </c>
      <c r="O649" t="e">
        <f>VLOOKUP(Table21[[#This Row],[compID]],[1]!Table121[[COMP_ID]:[IATI_IDENTIFIER]],20,FALSE)</f>
        <v>#REF!</v>
      </c>
    </row>
    <row r="650" spans="9:15" hidden="1" x14ac:dyDescent="0.3">
      <c r="I650" t="s">
        <v>3946</v>
      </c>
      <c r="J650" t="s">
        <v>1891</v>
      </c>
      <c r="K650" t="s">
        <v>3260</v>
      </c>
      <c r="L650" t="s">
        <v>1321</v>
      </c>
      <c r="M650" t="s">
        <v>211</v>
      </c>
      <c r="N650">
        <v>2630</v>
      </c>
      <c r="O650" t="e">
        <f>VLOOKUP(Table21[[#This Row],[compID]],[1]!Table121[[COMP_ID]:[IATI_IDENTIFIER]],20,FALSE)</f>
        <v>#REF!</v>
      </c>
    </row>
    <row r="651" spans="9:15" hidden="1" x14ac:dyDescent="0.3">
      <c r="I651" t="s">
        <v>3947</v>
      </c>
      <c r="J651" t="s">
        <v>1891</v>
      </c>
      <c r="K651" t="s">
        <v>3260</v>
      </c>
      <c r="L651" t="s">
        <v>1321</v>
      </c>
      <c r="M651" t="s">
        <v>211</v>
      </c>
      <c r="N651">
        <v>2634</v>
      </c>
      <c r="O651" t="e">
        <f>VLOOKUP(Table21[[#This Row],[compID]],[1]!Table121[[COMP_ID]:[IATI_IDENTIFIER]],20,FALSE)</f>
        <v>#REF!</v>
      </c>
    </row>
    <row r="652" spans="9:15" hidden="1" x14ac:dyDescent="0.3">
      <c r="I652" t="s">
        <v>3948</v>
      </c>
      <c r="J652" t="s">
        <v>1891</v>
      </c>
      <c r="K652" t="s">
        <v>3260</v>
      </c>
      <c r="L652" t="s">
        <v>1321</v>
      </c>
      <c r="M652" t="s">
        <v>211</v>
      </c>
      <c r="N652">
        <v>2639</v>
      </c>
      <c r="O652" t="e">
        <f>VLOOKUP(Table21[[#This Row],[compID]],[1]!Table121[[COMP_ID]:[IATI_IDENTIFIER]],20,FALSE)</f>
        <v>#REF!</v>
      </c>
    </row>
    <row r="653" spans="9:15" x14ac:dyDescent="0.3">
      <c r="I653" t="s">
        <v>3404</v>
      </c>
      <c r="J653" t="s">
        <v>1891</v>
      </c>
      <c r="K653" t="s">
        <v>3260</v>
      </c>
      <c r="L653" t="s">
        <v>1321</v>
      </c>
      <c r="M653" t="s">
        <v>211</v>
      </c>
      <c r="N653" t="s">
        <v>4818</v>
      </c>
      <c r="O653" t="e">
        <f>VLOOKUP(Table21[[#This Row],[compID]],[1]!Table121[[COMP_ID]:[IATI_IDENTIFIER]],20,FALSE)</f>
        <v>#REF!</v>
      </c>
    </row>
    <row r="654" spans="9:15" x14ac:dyDescent="0.3">
      <c r="I654" t="s">
        <v>3405</v>
      </c>
      <c r="J654" t="s">
        <v>1891</v>
      </c>
      <c r="K654" t="s">
        <v>3260</v>
      </c>
      <c r="L654" t="s">
        <v>1321</v>
      </c>
      <c r="M654" t="s">
        <v>211</v>
      </c>
      <c r="N654" t="s">
        <v>4818</v>
      </c>
      <c r="O654" t="e">
        <f>VLOOKUP(Table21[[#This Row],[compID]],[1]!Table121[[COMP_ID]:[IATI_IDENTIFIER]],20,FALSE)</f>
        <v>#REF!</v>
      </c>
    </row>
    <row r="655" spans="9:15" hidden="1" x14ac:dyDescent="0.3">
      <c r="I655" t="s">
        <v>3949</v>
      </c>
      <c r="J655" t="s">
        <v>1891</v>
      </c>
      <c r="K655" t="s">
        <v>3260</v>
      </c>
      <c r="L655" t="s">
        <v>1321</v>
      </c>
      <c r="M655" t="s">
        <v>211</v>
      </c>
      <c r="N655">
        <v>2632</v>
      </c>
      <c r="O655" t="e">
        <f>VLOOKUP(Table21[[#This Row],[compID]],[1]!Table121[[COMP_ID]:[IATI_IDENTIFIER]],20,FALSE)</f>
        <v>#REF!</v>
      </c>
    </row>
    <row r="656" spans="9:15" hidden="1" x14ac:dyDescent="0.3">
      <c r="I656" t="s">
        <v>3950</v>
      </c>
      <c r="J656" t="s">
        <v>53</v>
      </c>
      <c r="K656" t="s">
        <v>2244</v>
      </c>
      <c r="L656" t="s">
        <v>1321</v>
      </c>
      <c r="M656" t="s">
        <v>211</v>
      </c>
      <c r="N656">
        <v>2631</v>
      </c>
      <c r="O656" t="e">
        <f>VLOOKUP(Table21[[#This Row],[compID]],[1]!Table121[[COMP_ID]:[IATI_IDENTIFIER]],20,FALSE)</f>
        <v>#REF!</v>
      </c>
    </row>
    <row r="657" spans="9:15" hidden="1" x14ac:dyDescent="0.3">
      <c r="I657" t="s">
        <v>3951</v>
      </c>
      <c r="J657" t="s">
        <v>150</v>
      </c>
      <c r="K657" t="s">
        <v>1967</v>
      </c>
      <c r="L657" t="s">
        <v>1321</v>
      </c>
      <c r="M657" t="s">
        <v>211</v>
      </c>
      <c r="N657">
        <v>2638</v>
      </c>
      <c r="O657" t="e">
        <f>VLOOKUP(Table21[[#This Row],[compID]],[1]!Table121[[COMP_ID]:[IATI_IDENTIFIER]],20,FALSE)</f>
        <v>#REF!</v>
      </c>
    </row>
    <row r="658" spans="9:15" hidden="1" x14ac:dyDescent="0.3">
      <c r="I658" t="s">
        <v>3952</v>
      </c>
      <c r="J658" t="s">
        <v>63</v>
      </c>
      <c r="K658" t="s">
        <v>2740</v>
      </c>
      <c r="L658" t="s">
        <v>1321</v>
      </c>
      <c r="M658" t="s">
        <v>211</v>
      </c>
      <c r="N658">
        <v>2640</v>
      </c>
      <c r="O658" t="e">
        <f>VLOOKUP(Table21[[#This Row],[compID]],[1]!Table121[[COMP_ID]:[IATI_IDENTIFIER]],20,FALSE)</f>
        <v>#REF!</v>
      </c>
    </row>
    <row r="659" spans="9:15" hidden="1" x14ac:dyDescent="0.3">
      <c r="I659" t="s">
        <v>3953</v>
      </c>
      <c r="J659" t="s">
        <v>157</v>
      </c>
      <c r="K659" t="s">
        <v>3226</v>
      </c>
      <c r="L659" t="s">
        <v>1321</v>
      </c>
      <c r="M659" t="s">
        <v>211</v>
      </c>
      <c r="N659">
        <v>2641</v>
      </c>
      <c r="O659" t="e">
        <f>VLOOKUP(Table21[[#This Row],[compID]],[1]!Table121[[COMP_ID]:[IATI_IDENTIFIER]],20,FALSE)</f>
        <v>#REF!</v>
      </c>
    </row>
    <row r="660" spans="9:15" hidden="1" x14ac:dyDescent="0.3">
      <c r="I660" t="s">
        <v>3954</v>
      </c>
      <c r="J660" t="s">
        <v>151</v>
      </c>
      <c r="K660" t="s">
        <v>3097</v>
      </c>
      <c r="L660" t="s">
        <v>1321</v>
      </c>
      <c r="M660" t="s">
        <v>211</v>
      </c>
      <c r="N660">
        <v>2636</v>
      </c>
      <c r="O660" t="e">
        <f>VLOOKUP(Table21[[#This Row],[compID]],[1]!Table121[[COMP_ID]:[IATI_IDENTIFIER]],20,FALSE)</f>
        <v>#REF!</v>
      </c>
    </row>
    <row r="661" spans="9:15" hidden="1" x14ac:dyDescent="0.3">
      <c r="I661" t="s">
        <v>3955</v>
      </c>
      <c r="J661" t="s">
        <v>74</v>
      </c>
      <c r="K661" t="s">
        <v>2293</v>
      </c>
      <c r="L661" t="s">
        <v>1321</v>
      </c>
      <c r="M661" t="s">
        <v>211</v>
      </c>
      <c r="N661">
        <v>2642</v>
      </c>
      <c r="O661" t="e">
        <f>VLOOKUP(Table21[[#This Row],[compID]],[1]!Table121[[COMP_ID]:[IATI_IDENTIFIER]],20,FALSE)</f>
        <v>#REF!</v>
      </c>
    </row>
    <row r="662" spans="9:15" hidden="1" x14ac:dyDescent="0.3">
      <c r="I662" t="s">
        <v>3956</v>
      </c>
      <c r="J662" t="s">
        <v>164</v>
      </c>
      <c r="K662" t="s">
        <v>2438</v>
      </c>
      <c r="L662" t="s">
        <v>1321</v>
      </c>
      <c r="M662" t="s">
        <v>211</v>
      </c>
      <c r="N662">
        <v>2643</v>
      </c>
      <c r="O662" t="e">
        <f>VLOOKUP(Table21[[#This Row],[compID]],[1]!Table121[[COMP_ID]:[IATI_IDENTIFIER]],20,FALSE)</f>
        <v>#REF!</v>
      </c>
    </row>
    <row r="663" spans="9:15" hidden="1" x14ac:dyDescent="0.3">
      <c r="I663" t="s">
        <v>3957</v>
      </c>
      <c r="J663" t="s">
        <v>165</v>
      </c>
      <c r="K663" t="s">
        <v>3091</v>
      </c>
      <c r="L663" t="s">
        <v>1321</v>
      </c>
      <c r="M663" t="s">
        <v>211</v>
      </c>
      <c r="N663">
        <v>2635</v>
      </c>
      <c r="O663" t="e">
        <f>VLOOKUP(Table21[[#This Row],[compID]],[1]!Table121[[COMP_ID]:[IATI_IDENTIFIER]],20,FALSE)</f>
        <v>#REF!</v>
      </c>
    </row>
    <row r="664" spans="9:15" hidden="1" x14ac:dyDescent="0.3">
      <c r="I664" t="s">
        <v>3958</v>
      </c>
      <c r="J664" t="s">
        <v>93</v>
      </c>
      <c r="K664" t="s">
        <v>1947</v>
      </c>
      <c r="L664" t="s">
        <v>1321</v>
      </c>
      <c r="M664" t="s">
        <v>211</v>
      </c>
      <c r="N664">
        <v>2644</v>
      </c>
      <c r="O664" t="e">
        <f>VLOOKUP(Table21[[#This Row],[compID]],[1]!Table121[[COMP_ID]:[IATI_IDENTIFIER]],20,FALSE)</f>
        <v>#REF!</v>
      </c>
    </row>
    <row r="665" spans="9:15" hidden="1" x14ac:dyDescent="0.3">
      <c r="I665" t="s">
        <v>3959</v>
      </c>
      <c r="J665" t="s">
        <v>150</v>
      </c>
      <c r="K665" t="s">
        <v>1967</v>
      </c>
      <c r="L665" t="s">
        <v>1321</v>
      </c>
      <c r="M665" t="s">
        <v>211</v>
      </c>
      <c r="N665">
        <v>2637</v>
      </c>
      <c r="O665" t="e">
        <f>VLOOKUP(Table21[[#This Row],[compID]],[1]!Table121[[COMP_ID]:[IATI_IDENTIFIER]],20,FALSE)</f>
        <v>#REF!</v>
      </c>
    </row>
    <row r="666" spans="9:15" hidden="1" x14ac:dyDescent="0.3">
      <c r="I666" t="s">
        <v>3960</v>
      </c>
      <c r="J666" t="s">
        <v>1891</v>
      </c>
      <c r="K666" t="s">
        <v>3260</v>
      </c>
      <c r="L666" t="s">
        <v>852</v>
      </c>
      <c r="M666" t="s">
        <v>233</v>
      </c>
      <c r="N666">
        <v>2815</v>
      </c>
      <c r="O666" t="e">
        <f>VLOOKUP(Table21[[#This Row],[compID]],[1]!Table121[[COMP_ID]:[IATI_IDENTIFIER]],20,FALSE)</f>
        <v>#REF!</v>
      </c>
    </row>
    <row r="667" spans="9:15" hidden="1" x14ac:dyDescent="0.3">
      <c r="I667" t="s">
        <v>3961</v>
      </c>
      <c r="J667" t="s">
        <v>1891</v>
      </c>
      <c r="K667" t="s">
        <v>3260</v>
      </c>
      <c r="L667" t="s">
        <v>852</v>
      </c>
      <c r="M667" t="s">
        <v>233</v>
      </c>
      <c r="N667">
        <v>2816</v>
      </c>
      <c r="O667" t="e">
        <f>VLOOKUP(Table21[[#This Row],[compID]],[1]!Table121[[COMP_ID]:[IATI_IDENTIFIER]],20,FALSE)</f>
        <v>#REF!</v>
      </c>
    </row>
    <row r="668" spans="9:15" hidden="1" x14ac:dyDescent="0.3">
      <c r="I668" t="s">
        <v>3962</v>
      </c>
      <c r="J668" t="s">
        <v>57</v>
      </c>
      <c r="K668" t="s">
        <v>2223</v>
      </c>
      <c r="L668" t="s">
        <v>852</v>
      </c>
      <c r="M668" t="s">
        <v>233</v>
      </c>
      <c r="N668">
        <v>2818</v>
      </c>
      <c r="O668" t="e">
        <f>VLOOKUP(Table21[[#This Row],[compID]],[1]!Table121[[COMP_ID]:[IATI_IDENTIFIER]],20,FALSE)</f>
        <v>#REF!</v>
      </c>
    </row>
    <row r="669" spans="9:15" hidden="1" x14ac:dyDescent="0.3">
      <c r="I669" t="s">
        <v>3963</v>
      </c>
      <c r="J669" t="s">
        <v>56</v>
      </c>
      <c r="K669" t="s">
        <v>3118</v>
      </c>
      <c r="L669" t="s">
        <v>852</v>
      </c>
      <c r="M669" t="s">
        <v>233</v>
      </c>
      <c r="N669">
        <v>2817</v>
      </c>
      <c r="O669" t="e">
        <f>VLOOKUP(Table21[[#This Row],[compID]],[1]!Table121[[COMP_ID]:[IATI_IDENTIFIER]],20,FALSE)</f>
        <v>#REF!</v>
      </c>
    </row>
    <row r="670" spans="9:15" hidden="1" x14ac:dyDescent="0.3">
      <c r="I670" t="s">
        <v>3964</v>
      </c>
      <c r="J670" t="s">
        <v>145</v>
      </c>
      <c r="K670" t="s">
        <v>2417</v>
      </c>
      <c r="L670" t="s">
        <v>852</v>
      </c>
      <c r="M670" t="s">
        <v>233</v>
      </c>
      <c r="N670">
        <v>2819</v>
      </c>
      <c r="O670" t="e">
        <f>VLOOKUP(Table21[[#This Row],[compID]],[1]!Table121[[COMP_ID]:[IATI_IDENTIFIER]],20,FALSE)</f>
        <v>#REF!</v>
      </c>
    </row>
    <row r="671" spans="9:15" hidden="1" x14ac:dyDescent="0.3">
      <c r="I671" t="s">
        <v>3965</v>
      </c>
      <c r="J671" t="s">
        <v>150</v>
      </c>
      <c r="K671" t="s">
        <v>1967</v>
      </c>
      <c r="L671" t="s">
        <v>852</v>
      </c>
      <c r="M671" t="s">
        <v>233</v>
      </c>
      <c r="N671">
        <v>2821</v>
      </c>
      <c r="O671" t="e">
        <f>VLOOKUP(Table21[[#This Row],[compID]],[1]!Table121[[COMP_ID]:[IATI_IDENTIFIER]],20,FALSE)</f>
        <v>#REF!</v>
      </c>
    </row>
    <row r="672" spans="9:15" hidden="1" x14ac:dyDescent="0.3">
      <c r="I672" t="s">
        <v>3966</v>
      </c>
      <c r="J672" t="s">
        <v>160</v>
      </c>
      <c r="K672" t="s">
        <v>3073</v>
      </c>
      <c r="L672" t="s">
        <v>852</v>
      </c>
      <c r="M672" t="s">
        <v>233</v>
      </c>
      <c r="N672">
        <v>2822</v>
      </c>
      <c r="O672" t="e">
        <f>VLOOKUP(Table21[[#This Row],[compID]],[1]!Table121[[COMP_ID]:[IATI_IDENTIFIER]],20,FALSE)</f>
        <v>#REF!</v>
      </c>
    </row>
    <row r="673" spans="9:15" hidden="1" x14ac:dyDescent="0.3">
      <c r="I673" t="s">
        <v>3967</v>
      </c>
      <c r="J673" t="s">
        <v>85</v>
      </c>
      <c r="K673" t="s">
        <v>3189</v>
      </c>
      <c r="L673" t="s">
        <v>852</v>
      </c>
      <c r="M673" t="s">
        <v>233</v>
      </c>
      <c r="N673">
        <v>2823</v>
      </c>
      <c r="O673" t="e">
        <f>VLOOKUP(Table21[[#This Row],[compID]],[1]!Table121[[COMP_ID]:[IATI_IDENTIFIER]],20,FALSE)</f>
        <v>#REF!</v>
      </c>
    </row>
    <row r="674" spans="9:15" hidden="1" x14ac:dyDescent="0.3">
      <c r="I674" t="s">
        <v>3968</v>
      </c>
      <c r="J674" t="s">
        <v>85</v>
      </c>
      <c r="K674" t="s">
        <v>3189</v>
      </c>
      <c r="L674" t="s">
        <v>852</v>
      </c>
      <c r="M674" t="s">
        <v>233</v>
      </c>
      <c r="N674">
        <v>2824</v>
      </c>
      <c r="O674" t="e">
        <f>VLOOKUP(Table21[[#This Row],[compID]],[1]!Table121[[COMP_ID]:[IATI_IDENTIFIER]],20,FALSE)</f>
        <v>#REF!</v>
      </c>
    </row>
    <row r="675" spans="9:15" hidden="1" x14ac:dyDescent="0.3">
      <c r="I675" t="s">
        <v>3969</v>
      </c>
      <c r="J675" t="s">
        <v>165</v>
      </c>
      <c r="K675" t="s">
        <v>3091</v>
      </c>
      <c r="L675" t="s">
        <v>852</v>
      </c>
      <c r="M675" t="s">
        <v>233</v>
      </c>
      <c r="N675">
        <v>2820</v>
      </c>
      <c r="O675" t="e">
        <f>VLOOKUP(Table21[[#This Row],[compID]],[1]!Table121[[COMP_ID]:[IATI_IDENTIFIER]],20,FALSE)</f>
        <v>#REF!</v>
      </c>
    </row>
    <row r="676" spans="9:15" hidden="1" x14ac:dyDescent="0.3">
      <c r="I676" t="s">
        <v>3970</v>
      </c>
      <c r="J676" t="s">
        <v>94</v>
      </c>
      <c r="K676" t="s">
        <v>2948</v>
      </c>
      <c r="L676" t="s">
        <v>852</v>
      </c>
      <c r="M676" t="s">
        <v>233</v>
      </c>
      <c r="N676">
        <v>2825</v>
      </c>
      <c r="O676" t="e">
        <f>VLOOKUP(Table21[[#This Row],[compID]],[1]!Table121[[COMP_ID]:[IATI_IDENTIFIER]],20,FALSE)</f>
        <v>#REF!</v>
      </c>
    </row>
    <row r="677" spans="9:15" hidden="1" x14ac:dyDescent="0.3">
      <c r="I677" t="s">
        <v>3971</v>
      </c>
      <c r="J677" t="s">
        <v>1891</v>
      </c>
      <c r="K677" t="s">
        <v>3260</v>
      </c>
      <c r="L677" t="s">
        <v>803</v>
      </c>
      <c r="M677" t="s">
        <v>239</v>
      </c>
      <c r="N677">
        <v>2856</v>
      </c>
      <c r="O677" t="e">
        <f>VLOOKUP(Table21[[#This Row],[compID]],[1]!Table121[[COMP_ID]:[IATI_IDENTIFIER]],20,FALSE)</f>
        <v>#REF!</v>
      </c>
    </row>
    <row r="678" spans="9:15" hidden="1" x14ac:dyDescent="0.3">
      <c r="I678" t="s">
        <v>3972</v>
      </c>
      <c r="J678" t="s">
        <v>1891</v>
      </c>
      <c r="K678" t="s">
        <v>3260</v>
      </c>
      <c r="L678" t="s">
        <v>1072</v>
      </c>
      <c r="M678" t="s">
        <v>189</v>
      </c>
      <c r="N678">
        <v>3003</v>
      </c>
      <c r="O678" t="e">
        <f>VLOOKUP(Table21[[#This Row],[compID]],[1]!Table121[[COMP_ID]:[IATI_IDENTIFIER]],20,FALSE)</f>
        <v>#REF!</v>
      </c>
    </row>
    <row r="679" spans="9:15" hidden="1" x14ac:dyDescent="0.3">
      <c r="I679" t="s">
        <v>3973</v>
      </c>
      <c r="J679" t="s">
        <v>165</v>
      </c>
      <c r="K679" t="s">
        <v>3091</v>
      </c>
      <c r="L679" t="s">
        <v>1072</v>
      </c>
      <c r="M679" t="s">
        <v>189</v>
      </c>
      <c r="N679">
        <v>3004</v>
      </c>
      <c r="O679" t="e">
        <f>VLOOKUP(Table21[[#This Row],[compID]],[1]!Table121[[COMP_ID]:[IATI_IDENTIFIER]],20,FALSE)</f>
        <v>#REF!</v>
      </c>
    </row>
    <row r="680" spans="9:15" x14ac:dyDescent="0.3">
      <c r="I680" t="s">
        <v>4819</v>
      </c>
      <c r="J680" t="e">
        <v>#N/A</v>
      </c>
      <c r="K680" t="s">
        <v>4816</v>
      </c>
      <c r="L680" t="s">
        <v>1779</v>
      </c>
      <c r="M680" t="s">
        <v>1901</v>
      </c>
      <c r="N680" t="s">
        <v>4820</v>
      </c>
      <c r="O680" t="e">
        <f>VLOOKUP(Table21[[#This Row],[compID]],[1]!Table121[[COMP_ID]:[IATI_IDENTIFIER]],20,FALSE)</f>
        <v>#REF!</v>
      </c>
    </row>
    <row r="681" spans="9:15" hidden="1" x14ac:dyDescent="0.3">
      <c r="I681" t="s">
        <v>3974</v>
      </c>
      <c r="J681" t="s">
        <v>57</v>
      </c>
      <c r="K681" t="s">
        <v>2223</v>
      </c>
      <c r="L681" t="s">
        <v>1222</v>
      </c>
      <c r="M681" t="s">
        <v>209</v>
      </c>
      <c r="N681">
        <v>3029</v>
      </c>
      <c r="O681" t="e">
        <f>VLOOKUP(Table21[[#This Row],[compID]],[1]!Table121[[COMP_ID]:[IATI_IDENTIFIER]],20,FALSE)</f>
        <v>#REF!</v>
      </c>
    </row>
    <row r="682" spans="9:15" x14ac:dyDescent="0.3">
      <c r="I682" t="s">
        <v>3975</v>
      </c>
      <c r="J682" t="s">
        <v>57</v>
      </c>
      <c r="K682" t="s">
        <v>2223</v>
      </c>
      <c r="L682" t="s">
        <v>1222</v>
      </c>
      <c r="M682" t="s">
        <v>209</v>
      </c>
      <c r="N682">
        <v>3030</v>
      </c>
      <c r="O682" t="e">
        <f>VLOOKUP(Table21[[#This Row],[compID]],[1]!Table121[[COMP_ID]:[IATI_IDENTIFIER]],20,FALSE)</f>
        <v>#REF!</v>
      </c>
    </row>
    <row r="683" spans="9:15" x14ac:dyDescent="0.3">
      <c r="I683" t="s">
        <v>3976</v>
      </c>
      <c r="J683" t="s">
        <v>57</v>
      </c>
      <c r="K683" t="s">
        <v>2223</v>
      </c>
      <c r="L683" t="s">
        <v>1222</v>
      </c>
      <c r="M683" t="s">
        <v>209</v>
      </c>
      <c r="N683">
        <v>3031</v>
      </c>
      <c r="O683" t="e">
        <f>VLOOKUP(Table21[[#This Row],[compID]],[1]!Table121[[COMP_ID]:[IATI_IDENTIFIER]],20,FALSE)</f>
        <v>#REF!</v>
      </c>
    </row>
    <row r="684" spans="9:15" hidden="1" x14ac:dyDescent="0.3">
      <c r="I684" t="s">
        <v>3977</v>
      </c>
      <c r="J684" t="s">
        <v>145</v>
      </c>
      <c r="K684" t="s">
        <v>2417</v>
      </c>
      <c r="L684" t="s">
        <v>1222</v>
      </c>
      <c r="M684" t="s">
        <v>209</v>
      </c>
      <c r="N684">
        <v>2619</v>
      </c>
      <c r="O684" t="e">
        <f>VLOOKUP(Table21[[#This Row],[compID]],[1]!Table121[[COMP_ID]:[IATI_IDENTIFIER]],20,FALSE)</f>
        <v>#REF!</v>
      </c>
    </row>
    <row r="685" spans="9:15" hidden="1" x14ac:dyDescent="0.3">
      <c r="I685" t="s">
        <v>3978</v>
      </c>
      <c r="J685" t="s">
        <v>145</v>
      </c>
      <c r="K685" t="s">
        <v>2417</v>
      </c>
      <c r="L685" t="s">
        <v>1222</v>
      </c>
      <c r="M685" t="s">
        <v>209</v>
      </c>
      <c r="N685">
        <v>2608</v>
      </c>
      <c r="O685" t="e">
        <f>VLOOKUP(Table21[[#This Row],[compID]],[1]!Table121[[COMP_ID]:[IATI_IDENTIFIER]],20,FALSE)</f>
        <v>#REF!</v>
      </c>
    </row>
    <row r="686" spans="9:15" hidden="1" x14ac:dyDescent="0.3">
      <c r="I686" t="s">
        <v>3979</v>
      </c>
      <c r="J686" t="s">
        <v>150</v>
      </c>
      <c r="K686" t="s">
        <v>1967</v>
      </c>
      <c r="L686" t="s">
        <v>1222</v>
      </c>
      <c r="M686" t="s">
        <v>209</v>
      </c>
      <c r="N686">
        <v>2607</v>
      </c>
      <c r="O686" t="e">
        <f>VLOOKUP(Table21[[#This Row],[compID]],[1]!Table121[[COMP_ID]:[IATI_IDENTIFIER]],20,FALSE)</f>
        <v>#REF!</v>
      </c>
    </row>
    <row r="687" spans="9:15" hidden="1" x14ac:dyDescent="0.3">
      <c r="I687" t="s">
        <v>3980</v>
      </c>
      <c r="J687" t="s">
        <v>63</v>
      </c>
      <c r="K687" t="s">
        <v>2740</v>
      </c>
      <c r="L687" t="s">
        <v>1222</v>
      </c>
      <c r="M687" t="s">
        <v>209</v>
      </c>
      <c r="N687">
        <v>2609</v>
      </c>
      <c r="O687" t="e">
        <f>VLOOKUP(Table21[[#This Row],[compID]],[1]!Table121[[COMP_ID]:[IATI_IDENTIFIER]],20,FALSE)</f>
        <v>#REF!</v>
      </c>
    </row>
    <row r="688" spans="9:15" hidden="1" x14ac:dyDescent="0.3">
      <c r="I688" t="s">
        <v>3981</v>
      </c>
      <c r="J688" t="s">
        <v>63</v>
      </c>
      <c r="K688" t="s">
        <v>2740</v>
      </c>
      <c r="L688" t="s">
        <v>1222</v>
      </c>
      <c r="M688" t="s">
        <v>209</v>
      </c>
      <c r="N688">
        <v>2606</v>
      </c>
      <c r="O688" t="e">
        <f>VLOOKUP(Table21[[#This Row],[compID]],[1]!Table121[[COMP_ID]:[IATI_IDENTIFIER]],20,FALSE)</f>
        <v>#REF!</v>
      </c>
    </row>
    <row r="689" spans="9:15" hidden="1" x14ac:dyDescent="0.3">
      <c r="I689" t="s">
        <v>3982</v>
      </c>
      <c r="J689" t="s">
        <v>70</v>
      </c>
      <c r="K689" t="s">
        <v>3152</v>
      </c>
      <c r="L689" t="s">
        <v>1222</v>
      </c>
      <c r="M689" t="s">
        <v>209</v>
      </c>
      <c r="N689">
        <v>2617</v>
      </c>
      <c r="O689" t="e">
        <f>VLOOKUP(Table21[[#This Row],[compID]],[1]!Table121[[COMP_ID]:[IATI_IDENTIFIER]],20,FALSE)</f>
        <v>#REF!</v>
      </c>
    </row>
    <row r="690" spans="9:15" hidden="1" x14ac:dyDescent="0.3">
      <c r="I690" t="s">
        <v>3983</v>
      </c>
      <c r="J690" t="s">
        <v>70</v>
      </c>
      <c r="K690" t="s">
        <v>3152</v>
      </c>
      <c r="L690" t="s">
        <v>1222</v>
      </c>
      <c r="M690" t="s">
        <v>209</v>
      </c>
      <c r="N690">
        <v>2616</v>
      </c>
      <c r="O690" t="e">
        <f>VLOOKUP(Table21[[#This Row],[compID]],[1]!Table121[[COMP_ID]:[IATI_IDENTIFIER]],20,FALSE)</f>
        <v>#REF!</v>
      </c>
    </row>
    <row r="691" spans="9:15" hidden="1" x14ac:dyDescent="0.3">
      <c r="I691" t="s">
        <v>3984</v>
      </c>
      <c r="J691" t="s">
        <v>70</v>
      </c>
      <c r="K691" t="s">
        <v>3152</v>
      </c>
      <c r="L691" t="s">
        <v>1222</v>
      </c>
      <c r="M691" t="s">
        <v>209</v>
      </c>
      <c r="N691">
        <v>2618</v>
      </c>
      <c r="O691" t="e">
        <f>VLOOKUP(Table21[[#This Row],[compID]],[1]!Table121[[COMP_ID]:[IATI_IDENTIFIER]],20,FALSE)</f>
        <v>#REF!</v>
      </c>
    </row>
    <row r="692" spans="9:15" hidden="1" x14ac:dyDescent="0.3">
      <c r="I692" t="s">
        <v>3985</v>
      </c>
      <c r="J692" t="s">
        <v>147</v>
      </c>
      <c r="K692" t="s">
        <v>3224</v>
      </c>
      <c r="L692" t="s">
        <v>1222</v>
      </c>
      <c r="M692" t="s">
        <v>209</v>
      </c>
      <c r="N692">
        <v>2620</v>
      </c>
      <c r="O692" t="e">
        <f>VLOOKUP(Table21[[#This Row],[compID]],[1]!Table121[[COMP_ID]:[IATI_IDENTIFIER]],20,FALSE)</f>
        <v>#REF!</v>
      </c>
    </row>
    <row r="693" spans="9:15" hidden="1" x14ac:dyDescent="0.3">
      <c r="I693" t="s">
        <v>3986</v>
      </c>
      <c r="J693" t="s">
        <v>75</v>
      </c>
      <c r="K693" t="s">
        <v>2157</v>
      </c>
      <c r="L693" t="s">
        <v>1222</v>
      </c>
      <c r="M693" t="s">
        <v>209</v>
      </c>
      <c r="N693">
        <v>2615</v>
      </c>
      <c r="O693" t="e">
        <f>VLOOKUP(Table21[[#This Row],[compID]],[1]!Table121[[COMP_ID]:[IATI_IDENTIFIER]],20,FALSE)</f>
        <v>#REF!</v>
      </c>
    </row>
    <row r="694" spans="9:15" hidden="1" x14ac:dyDescent="0.3">
      <c r="I694" t="s">
        <v>3987</v>
      </c>
      <c r="J694" t="s">
        <v>75</v>
      </c>
      <c r="K694" t="s">
        <v>2157</v>
      </c>
      <c r="L694" t="s">
        <v>1222</v>
      </c>
      <c r="M694" t="s">
        <v>209</v>
      </c>
      <c r="N694">
        <v>2605</v>
      </c>
      <c r="O694" t="e">
        <f>VLOOKUP(Table21[[#This Row],[compID]],[1]!Table121[[COMP_ID]:[IATI_IDENTIFIER]],20,FALSE)</f>
        <v>#REF!</v>
      </c>
    </row>
    <row r="695" spans="9:15" hidden="1" x14ac:dyDescent="0.3">
      <c r="I695" t="s">
        <v>3988</v>
      </c>
      <c r="J695" t="s">
        <v>165</v>
      </c>
      <c r="K695" t="s">
        <v>3091</v>
      </c>
      <c r="L695" t="s">
        <v>1222</v>
      </c>
      <c r="M695" t="s">
        <v>209</v>
      </c>
      <c r="N695">
        <v>3025</v>
      </c>
      <c r="O695" t="e">
        <f>VLOOKUP(Table21[[#This Row],[compID]],[1]!Table121[[COMP_ID]:[IATI_IDENTIFIER]],20,FALSE)</f>
        <v>#REF!</v>
      </c>
    </row>
    <row r="696" spans="9:15" hidden="1" x14ac:dyDescent="0.3">
      <c r="I696" t="s">
        <v>3989</v>
      </c>
      <c r="J696" t="s">
        <v>165</v>
      </c>
      <c r="K696" t="s">
        <v>3091</v>
      </c>
      <c r="L696" t="s">
        <v>1222</v>
      </c>
      <c r="M696" t="s">
        <v>209</v>
      </c>
      <c r="N696">
        <v>3026</v>
      </c>
      <c r="O696" t="e">
        <f>VLOOKUP(Table21[[#This Row],[compID]],[1]!Table121[[COMP_ID]:[IATI_IDENTIFIER]],20,FALSE)</f>
        <v>#REF!</v>
      </c>
    </row>
    <row r="697" spans="9:15" hidden="1" x14ac:dyDescent="0.3">
      <c r="I697" t="s">
        <v>3990</v>
      </c>
      <c r="J697" t="s">
        <v>165</v>
      </c>
      <c r="K697" t="s">
        <v>3091</v>
      </c>
      <c r="L697" t="s">
        <v>1222</v>
      </c>
      <c r="M697" t="s">
        <v>209</v>
      </c>
      <c r="N697">
        <v>3028</v>
      </c>
      <c r="O697" t="e">
        <f>VLOOKUP(Table21[[#This Row],[compID]],[1]!Table121[[COMP_ID]:[IATI_IDENTIFIER]],20,FALSE)</f>
        <v>#REF!</v>
      </c>
    </row>
    <row r="698" spans="9:15" hidden="1" x14ac:dyDescent="0.3">
      <c r="I698" t="s">
        <v>3991</v>
      </c>
      <c r="J698" t="s">
        <v>165</v>
      </c>
      <c r="K698" t="s">
        <v>3091</v>
      </c>
      <c r="L698" t="s">
        <v>1222</v>
      </c>
      <c r="M698" t="s">
        <v>209</v>
      </c>
      <c r="N698">
        <v>3027</v>
      </c>
      <c r="O698" t="e">
        <f>VLOOKUP(Table21[[#This Row],[compID]],[1]!Table121[[COMP_ID]:[IATI_IDENTIFIER]],20,FALSE)</f>
        <v>#REF!</v>
      </c>
    </row>
    <row r="699" spans="9:15" hidden="1" x14ac:dyDescent="0.3">
      <c r="I699" t="s">
        <v>3992</v>
      </c>
      <c r="J699" t="s">
        <v>93</v>
      </c>
      <c r="K699" t="s">
        <v>1947</v>
      </c>
      <c r="L699" t="s">
        <v>1222</v>
      </c>
      <c r="M699" t="s">
        <v>209</v>
      </c>
      <c r="N699">
        <v>2612</v>
      </c>
      <c r="O699" t="e">
        <f>VLOOKUP(Table21[[#This Row],[compID]],[1]!Table121[[COMP_ID]:[IATI_IDENTIFIER]],20,FALSE)</f>
        <v>#REF!</v>
      </c>
    </row>
    <row r="700" spans="9:15" hidden="1" x14ac:dyDescent="0.3">
      <c r="I700" t="s">
        <v>3993</v>
      </c>
      <c r="J700" t="s">
        <v>93</v>
      </c>
      <c r="K700" t="s">
        <v>1947</v>
      </c>
      <c r="L700" t="s">
        <v>1222</v>
      </c>
      <c r="M700" t="s">
        <v>209</v>
      </c>
      <c r="N700">
        <v>2613</v>
      </c>
      <c r="O700" t="e">
        <f>VLOOKUP(Table21[[#This Row],[compID]],[1]!Table121[[COMP_ID]:[IATI_IDENTIFIER]],20,FALSE)</f>
        <v>#REF!</v>
      </c>
    </row>
    <row r="701" spans="9:15" hidden="1" x14ac:dyDescent="0.3">
      <c r="I701" t="s">
        <v>3994</v>
      </c>
      <c r="J701" t="s">
        <v>93</v>
      </c>
      <c r="K701" t="s">
        <v>1947</v>
      </c>
      <c r="L701" t="s">
        <v>1222</v>
      </c>
      <c r="M701" t="s">
        <v>209</v>
      </c>
      <c r="N701">
        <v>2614</v>
      </c>
      <c r="O701" t="e">
        <f>VLOOKUP(Table21[[#This Row],[compID]],[1]!Table121[[COMP_ID]:[IATI_IDENTIFIER]],20,FALSE)</f>
        <v>#REF!</v>
      </c>
    </row>
    <row r="702" spans="9:15" hidden="1" x14ac:dyDescent="0.3">
      <c r="I702" t="s">
        <v>3995</v>
      </c>
      <c r="J702" t="s">
        <v>53</v>
      </c>
      <c r="K702" t="s">
        <v>2244</v>
      </c>
      <c r="L702" t="s">
        <v>1222</v>
      </c>
      <c r="M702" t="s">
        <v>209</v>
      </c>
      <c r="N702">
        <v>2610</v>
      </c>
      <c r="O702" t="e">
        <f>VLOOKUP(Table21[[#This Row],[compID]],[1]!Table121[[COMP_ID]:[IATI_IDENTIFIER]],20,FALSE)</f>
        <v>#REF!</v>
      </c>
    </row>
    <row r="703" spans="9:15" hidden="1" x14ac:dyDescent="0.3">
      <c r="I703" t="s">
        <v>3996</v>
      </c>
      <c r="J703" t="s">
        <v>53</v>
      </c>
      <c r="K703" t="s">
        <v>2244</v>
      </c>
      <c r="L703" t="s">
        <v>1222</v>
      </c>
      <c r="M703" t="s">
        <v>209</v>
      </c>
      <c r="N703">
        <v>2611</v>
      </c>
      <c r="O703" t="e">
        <f>VLOOKUP(Table21[[#This Row],[compID]],[1]!Table121[[COMP_ID]:[IATI_IDENTIFIER]],20,FALSE)</f>
        <v>#REF!</v>
      </c>
    </row>
    <row r="704" spans="9:15" x14ac:dyDescent="0.3">
      <c r="I704" t="s">
        <v>4821</v>
      </c>
      <c r="J704" t="e">
        <v>#N/A</v>
      </c>
      <c r="K704" t="s">
        <v>4816</v>
      </c>
      <c r="L704" t="s">
        <v>1315</v>
      </c>
      <c r="M704" t="s">
        <v>1314</v>
      </c>
      <c r="N704" t="s">
        <v>4820</v>
      </c>
      <c r="O704" t="e">
        <f>VLOOKUP(Table21[[#This Row],[compID]],[1]!Table121[[COMP_ID]:[IATI_IDENTIFIER]],20,FALSE)</f>
        <v>#REF!</v>
      </c>
    </row>
    <row r="705" spans="9:15" x14ac:dyDescent="0.3">
      <c r="I705" t="s">
        <v>4822</v>
      </c>
      <c r="J705" t="e">
        <v>#N/A</v>
      </c>
      <c r="K705" t="s">
        <v>4816</v>
      </c>
      <c r="L705" t="s">
        <v>752</v>
      </c>
      <c r="M705" t="s">
        <v>751</v>
      </c>
      <c r="N705" t="s">
        <v>4820</v>
      </c>
      <c r="O705" t="e">
        <f>VLOOKUP(Table21[[#This Row],[compID]],[1]!Table121[[COMP_ID]:[IATI_IDENTIFIER]],20,FALSE)</f>
        <v>#REF!</v>
      </c>
    </row>
    <row r="706" spans="9:15" x14ac:dyDescent="0.3">
      <c r="I706" t="s">
        <v>4823</v>
      </c>
      <c r="J706" t="e">
        <v>#N/A</v>
      </c>
      <c r="K706" t="s">
        <v>4816</v>
      </c>
      <c r="L706" t="s">
        <v>824</v>
      </c>
      <c r="M706" t="s">
        <v>823</v>
      </c>
      <c r="N706" t="s">
        <v>4820</v>
      </c>
      <c r="O706" t="e">
        <f>VLOOKUP(Table21[[#This Row],[compID]],[1]!Table121[[COMP_ID]:[IATI_IDENTIFIER]],20,FALSE)</f>
        <v>#REF!</v>
      </c>
    </row>
    <row r="707" spans="9:15" x14ac:dyDescent="0.3">
      <c r="I707" t="s">
        <v>4824</v>
      </c>
      <c r="J707" t="e">
        <v>#N/A</v>
      </c>
      <c r="K707" t="s">
        <v>4816</v>
      </c>
      <c r="L707" t="s">
        <v>1303</v>
      </c>
      <c r="M707" t="s">
        <v>1302</v>
      </c>
      <c r="N707" t="s">
        <v>4820</v>
      </c>
      <c r="O707" t="e">
        <f>VLOOKUP(Table21[[#This Row],[compID]],[1]!Table121[[COMP_ID]:[IATI_IDENTIFIER]],20,FALSE)</f>
        <v>#REF!</v>
      </c>
    </row>
  </sheetData>
  <sheetProtection formatCells="0" formatRows="0" selectLockedCells="1"/>
  <pageMargins left="0.7" right="0.7" top="0.75" bottom="0.75" header="0.3" footer="0.3"/>
  <pageSetup paperSize="9" orientation="portrait" r:id="rId1"/>
  <tableParts count="4">
    <tablePart r:id="rId2"/>
    <tablePart r:id="rId3"/>
    <tablePart r:id="rId4"/>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15"/>
  <sheetViews>
    <sheetView workbookViewId="0">
      <selection activeCell="C6" sqref="C6"/>
    </sheetView>
  </sheetViews>
  <sheetFormatPr baseColWidth="10" defaultColWidth="11.5546875" defaultRowHeight="14.4" x14ac:dyDescent="0.3"/>
  <cols>
    <col min="12" max="12" width="14.6640625" customWidth="1"/>
    <col min="13" max="13" width="25.5546875" bestFit="1" customWidth="1"/>
    <col min="14" max="14" width="16.109375" bestFit="1" customWidth="1"/>
  </cols>
  <sheetData>
    <row r="1" spans="1:14" x14ac:dyDescent="0.3">
      <c r="A1" s="2" t="s">
        <v>2</v>
      </c>
      <c r="E1" s="1" t="s">
        <v>19</v>
      </c>
    </row>
    <row r="2" spans="1:14" x14ac:dyDescent="0.3">
      <c r="E2" t="s">
        <v>47</v>
      </c>
    </row>
    <row r="3" spans="1:14" x14ac:dyDescent="0.3">
      <c r="A3" s="1" t="s">
        <v>11</v>
      </c>
      <c r="E3" t="s">
        <v>48</v>
      </c>
      <c r="J3" s="1" t="s">
        <v>18</v>
      </c>
      <c r="M3" s="1" t="s">
        <v>141</v>
      </c>
      <c r="N3" s="10" t="s">
        <v>142</v>
      </c>
    </row>
    <row r="4" spans="1:14" x14ac:dyDescent="0.3">
      <c r="A4" t="s">
        <v>0</v>
      </c>
      <c r="J4" t="s">
        <v>127</v>
      </c>
      <c r="M4" s="4" t="s">
        <v>51</v>
      </c>
      <c r="N4" t="s">
        <v>51</v>
      </c>
    </row>
    <row r="5" spans="1:14" x14ac:dyDescent="0.3">
      <c r="A5" t="s">
        <v>1</v>
      </c>
      <c r="E5" s="1" t="s">
        <v>20</v>
      </c>
      <c r="J5" t="s">
        <v>126</v>
      </c>
      <c r="M5" s="5" t="s">
        <v>52</v>
      </c>
      <c r="N5" t="s">
        <v>144</v>
      </c>
    </row>
    <row r="6" spans="1:14" x14ac:dyDescent="0.3">
      <c r="A6" t="s">
        <v>10</v>
      </c>
      <c r="E6" t="s">
        <v>175</v>
      </c>
      <c r="J6" t="s">
        <v>128</v>
      </c>
      <c r="M6" s="3" t="s">
        <v>53</v>
      </c>
      <c r="N6" t="s">
        <v>53</v>
      </c>
    </row>
    <row r="7" spans="1:14" x14ac:dyDescent="0.3">
      <c r="E7" t="s">
        <v>49</v>
      </c>
      <c r="M7" s="3" t="s">
        <v>54</v>
      </c>
      <c r="N7" t="s">
        <v>145</v>
      </c>
    </row>
    <row r="8" spans="1:14" x14ac:dyDescent="0.3">
      <c r="M8" s="4" t="s">
        <v>55</v>
      </c>
      <c r="N8" t="s">
        <v>146</v>
      </c>
    </row>
    <row r="9" spans="1:14" x14ac:dyDescent="0.3">
      <c r="A9" s="1" t="s">
        <v>9</v>
      </c>
      <c r="E9" s="1" t="s">
        <v>17</v>
      </c>
      <c r="M9" s="3" t="s">
        <v>56</v>
      </c>
      <c r="N9" t="s">
        <v>56</v>
      </c>
    </row>
    <row r="10" spans="1:14" x14ac:dyDescent="0.3">
      <c r="A10" t="s">
        <v>134</v>
      </c>
      <c r="E10" t="s">
        <v>138</v>
      </c>
      <c r="F10" t="s">
        <v>140</v>
      </c>
      <c r="M10" s="3" t="s">
        <v>57</v>
      </c>
      <c r="N10" t="s">
        <v>57</v>
      </c>
    </row>
    <row r="11" spans="1:14" x14ac:dyDescent="0.3">
      <c r="A11" t="s">
        <v>14</v>
      </c>
      <c r="E11" t="s">
        <v>139</v>
      </c>
      <c r="F11" t="s">
        <v>139</v>
      </c>
      <c r="M11" s="3" t="s">
        <v>58</v>
      </c>
      <c r="N11" t="s">
        <v>147</v>
      </c>
    </row>
    <row r="12" spans="1:14" x14ac:dyDescent="0.3">
      <c r="A12" t="s">
        <v>15</v>
      </c>
      <c r="M12" s="3" t="s">
        <v>59</v>
      </c>
      <c r="N12" t="s">
        <v>148</v>
      </c>
    </row>
    <row r="13" spans="1:14" x14ac:dyDescent="0.3">
      <c r="A13" t="s">
        <v>16</v>
      </c>
      <c r="M13" s="4" t="s">
        <v>60</v>
      </c>
      <c r="N13" t="s">
        <v>149</v>
      </c>
    </row>
    <row r="14" spans="1:14" x14ac:dyDescent="0.3">
      <c r="A14" t="s">
        <v>10</v>
      </c>
      <c r="M14" s="4" t="s">
        <v>61</v>
      </c>
      <c r="N14" t="s">
        <v>150</v>
      </c>
    </row>
    <row r="15" spans="1:14" x14ac:dyDescent="0.3">
      <c r="E15" s="1" t="s">
        <v>132</v>
      </c>
      <c r="M15" s="7" t="s">
        <v>88</v>
      </c>
      <c r="N15" t="s">
        <v>165</v>
      </c>
    </row>
    <row r="16" spans="1:14" x14ac:dyDescent="0.3">
      <c r="E16" t="s">
        <v>0</v>
      </c>
      <c r="M16" s="6" t="s">
        <v>62</v>
      </c>
      <c r="N16" t="s">
        <v>151</v>
      </c>
    </row>
    <row r="17" spans="1:14" x14ac:dyDescent="0.3">
      <c r="A17" s="1" t="s">
        <v>1890</v>
      </c>
      <c r="E17" t="s">
        <v>1</v>
      </c>
      <c r="M17" s="3" t="s">
        <v>63</v>
      </c>
      <c r="N17" t="s">
        <v>63</v>
      </c>
    </row>
    <row r="18" spans="1:14" x14ac:dyDescent="0.3">
      <c r="A18" t="s">
        <v>5</v>
      </c>
      <c r="E18" t="s">
        <v>133</v>
      </c>
      <c r="M18" s="8" t="s">
        <v>89</v>
      </c>
      <c r="N18" t="s">
        <v>166</v>
      </c>
    </row>
    <row r="19" spans="1:14" x14ac:dyDescent="0.3">
      <c r="A19" t="s">
        <v>6</v>
      </c>
      <c r="M19" s="3" t="s">
        <v>64</v>
      </c>
      <c r="N19" t="s">
        <v>152</v>
      </c>
    </row>
    <row r="20" spans="1:14" x14ac:dyDescent="0.3">
      <c r="A20" t="s">
        <v>7</v>
      </c>
      <c r="M20" s="4" t="s">
        <v>65</v>
      </c>
      <c r="N20" t="s">
        <v>65</v>
      </c>
    </row>
    <row r="21" spans="1:14" x14ac:dyDescent="0.3">
      <c r="A21" t="s">
        <v>8</v>
      </c>
      <c r="M21" s="3" t="s">
        <v>66</v>
      </c>
      <c r="N21" t="s">
        <v>153</v>
      </c>
    </row>
    <row r="22" spans="1:14" x14ac:dyDescent="0.3">
      <c r="M22" s="4" t="s">
        <v>67</v>
      </c>
      <c r="N22" t="s">
        <v>67</v>
      </c>
    </row>
    <row r="23" spans="1:14" x14ac:dyDescent="0.3">
      <c r="M23" s="3" t="s">
        <v>68</v>
      </c>
      <c r="N23" t="s">
        <v>68</v>
      </c>
    </row>
    <row r="24" spans="1:14" x14ac:dyDescent="0.3">
      <c r="A24" s="1" t="s">
        <v>4</v>
      </c>
      <c r="M24" s="7" t="s">
        <v>69</v>
      </c>
      <c r="N24" t="s">
        <v>154</v>
      </c>
    </row>
    <row r="25" spans="1:14" x14ac:dyDescent="0.3">
      <c r="A25" t="s">
        <v>5</v>
      </c>
      <c r="B25" t="s">
        <v>26</v>
      </c>
      <c r="M25" s="3" t="s">
        <v>70</v>
      </c>
      <c r="N25" t="s">
        <v>70</v>
      </c>
    </row>
    <row r="26" spans="1:14" x14ac:dyDescent="0.3">
      <c r="A26" t="s">
        <v>6</v>
      </c>
      <c r="B26" t="s">
        <v>27</v>
      </c>
      <c r="M26" s="4" t="s">
        <v>71</v>
      </c>
      <c r="N26" t="s">
        <v>155</v>
      </c>
    </row>
    <row r="27" spans="1:14" x14ac:dyDescent="0.3">
      <c r="A27" t="s">
        <v>7</v>
      </c>
      <c r="B27" t="s">
        <v>28</v>
      </c>
      <c r="M27" s="4" t="s">
        <v>72</v>
      </c>
      <c r="N27" t="s">
        <v>156</v>
      </c>
    </row>
    <row r="28" spans="1:14" x14ac:dyDescent="0.3">
      <c r="A28" t="s">
        <v>8</v>
      </c>
      <c r="B28" t="s">
        <v>29</v>
      </c>
      <c r="M28" s="3" t="s">
        <v>73</v>
      </c>
      <c r="N28" t="s">
        <v>157</v>
      </c>
    </row>
    <row r="29" spans="1:14" x14ac:dyDescent="0.3">
      <c r="M29" s="3" t="s">
        <v>74</v>
      </c>
      <c r="N29" t="s">
        <v>74</v>
      </c>
    </row>
    <row r="30" spans="1:14" x14ac:dyDescent="0.3">
      <c r="A30" s="1" t="s">
        <v>13</v>
      </c>
      <c r="M30" s="4" t="s">
        <v>75</v>
      </c>
      <c r="N30" t="s">
        <v>75</v>
      </c>
    </row>
    <row r="31" spans="1:14" x14ac:dyDescent="0.3">
      <c r="A31" t="s">
        <v>5</v>
      </c>
      <c r="B31" t="s">
        <v>22</v>
      </c>
      <c r="M31" s="3" t="s">
        <v>76</v>
      </c>
      <c r="N31" t="s">
        <v>158</v>
      </c>
    </row>
    <row r="32" spans="1:14" x14ac:dyDescent="0.3">
      <c r="A32" t="s">
        <v>6</v>
      </c>
      <c r="B32" t="s">
        <v>25</v>
      </c>
      <c r="H32" s="1" t="s">
        <v>3</v>
      </c>
      <c r="M32" s="4" t="s">
        <v>77</v>
      </c>
      <c r="N32" t="s">
        <v>77</v>
      </c>
    </row>
    <row r="33" spans="1:14" x14ac:dyDescent="0.3">
      <c r="A33" t="s">
        <v>7</v>
      </c>
      <c r="B33" t="s">
        <v>24</v>
      </c>
      <c r="H33" t="s">
        <v>692</v>
      </c>
      <c r="M33" s="3" t="s">
        <v>78</v>
      </c>
      <c r="N33" t="s">
        <v>159</v>
      </c>
    </row>
    <row r="34" spans="1:14" x14ac:dyDescent="0.3">
      <c r="A34" t="s">
        <v>8</v>
      </c>
      <c r="B34" t="s">
        <v>23</v>
      </c>
      <c r="H34" t="s">
        <v>176</v>
      </c>
      <c r="M34" s="3" t="s">
        <v>79</v>
      </c>
      <c r="N34" t="s">
        <v>160</v>
      </c>
    </row>
    <row r="35" spans="1:14" x14ac:dyDescent="0.3">
      <c r="H35" t="s">
        <v>177</v>
      </c>
      <c r="M35" s="4" t="s">
        <v>80</v>
      </c>
      <c r="N35" t="s">
        <v>161</v>
      </c>
    </row>
    <row r="36" spans="1:14" x14ac:dyDescent="0.3">
      <c r="H36" t="s">
        <v>178</v>
      </c>
      <c r="M36" s="3" t="s">
        <v>81</v>
      </c>
      <c r="N36" t="s">
        <v>81</v>
      </c>
    </row>
    <row r="37" spans="1:14" x14ac:dyDescent="0.3">
      <c r="H37" t="s">
        <v>179</v>
      </c>
      <c r="M37" s="4" t="s">
        <v>82</v>
      </c>
      <c r="N37" t="s">
        <v>82</v>
      </c>
    </row>
    <row r="38" spans="1:14" x14ac:dyDescent="0.3">
      <c r="A38" s="1" t="s">
        <v>21</v>
      </c>
      <c r="D38" s="1"/>
      <c r="H38" t="s">
        <v>180</v>
      </c>
      <c r="M38" s="3" t="s">
        <v>83</v>
      </c>
      <c r="N38" t="s">
        <v>83</v>
      </c>
    </row>
    <row r="39" spans="1:14" x14ac:dyDescent="0.3">
      <c r="A39" t="s">
        <v>30</v>
      </c>
      <c r="H39" t="s">
        <v>181</v>
      </c>
      <c r="M39" s="3" t="s">
        <v>84</v>
      </c>
      <c r="N39" t="s">
        <v>162</v>
      </c>
    </row>
    <row r="40" spans="1:14" x14ac:dyDescent="0.3">
      <c r="A40" t="s">
        <v>31</v>
      </c>
      <c r="H40" t="s">
        <v>182</v>
      </c>
      <c r="M40" s="3" t="s">
        <v>99</v>
      </c>
      <c r="N40" t="s">
        <v>163</v>
      </c>
    </row>
    <row r="41" spans="1:14" x14ac:dyDescent="0.3">
      <c r="A41" t="s">
        <v>32</v>
      </c>
      <c r="H41" t="s">
        <v>281</v>
      </c>
      <c r="M41" s="3" t="s">
        <v>85</v>
      </c>
      <c r="N41" t="s">
        <v>85</v>
      </c>
    </row>
    <row r="42" spans="1:14" x14ac:dyDescent="0.3">
      <c r="A42" t="s">
        <v>33</v>
      </c>
      <c r="H42" t="s">
        <v>183</v>
      </c>
      <c r="M42" s="3" t="s">
        <v>86</v>
      </c>
      <c r="N42" t="s">
        <v>164</v>
      </c>
    </row>
    <row r="43" spans="1:14" x14ac:dyDescent="0.3">
      <c r="A43" t="s">
        <v>34</v>
      </c>
      <c r="H43" t="s">
        <v>184</v>
      </c>
      <c r="M43" s="3" t="s">
        <v>87</v>
      </c>
      <c r="N43" t="s">
        <v>87</v>
      </c>
    </row>
    <row r="44" spans="1:14" x14ac:dyDescent="0.3">
      <c r="A44" t="s">
        <v>35</v>
      </c>
      <c r="H44" t="s">
        <v>282</v>
      </c>
      <c r="M44" s="8" t="s">
        <v>90</v>
      </c>
      <c r="N44" t="s">
        <v>174</v>
      </c>
    </row>
    <row r="45" spans="1:14" x14ac:dyDescent="0.3">
      <c r="A45" t="s">
        <v>36</v>
      </c>
      <c r="H45" t="s">
        <v>249</v>
      </c>
      <c r="M45" s="8" t="s">
        <v>91</v>
      </c>
      <c r="N45" t="s">
        <v>173</v>
      </c>
    </row>
    <row r="46" spans="1:14" x14ac:dyDescent="0.3">
      <c r="A46" t="s">
        <v>37</v>
      </c>
      <c r="H46" t="s">
        <v>185</v>
      </c>
      <c r="M46" s="8" t="s">
        <v>92</v>
      </c>
      <c r="N46" t="s">
        <v>172</v>
      </c>
    </row>
    <row r="47" spans="1:14" x14ac:dyDescent="0.3">
      <c r="A47" t="s">
        <v>38</v>
      </c>
      <c r="H47" t="s">
        <v>280</v>
      </c>
      <c r="M47" s="3" t="s">
        <v>93</v>
      </c>
      <c r="N47" t="s">
        <v>93</v>
      </c>
    </row>
    <row r="48" spans="1:14" x14ac:dyDescent="0.3">
      <c r="A48" t="s">
        <v>39</v>
      </c>
      <c r="H48" t="s">
        <v>186</v>
      </c>
      <c r="M48" s="3" t="s">
        <v>94</v>
      </c>
      <c r="N48" t="s">
        <v>94</v>
      </c>
    </row>
    <row r="49" spans="1:14" x14ac:dyDescent="0.3">
      <c r="A49" t="s">
        <v>40</v>
      </c>
      <c r="H49" t="s">
        <v>187</v>
      </c>
      <c r="M49" s="3" t="s">
        <v>50</v>
      </c>
      <c r="N49" t="s">
        <v>143</v>
      </c>
    </row>
    <row r="50" spans="1:14" x14ac:dyDescent="0.3">
      <c r="A50" t="s">
        <v>41</v>
      </c>
      <c r="H50" t="s">
        <v>188</v>
      </c>
      <c r="M50" s="4" t="s">
        <v>95</v>
      </c>
      <c r="N50" t="s">
        <v>167</v>
      </c>
    </row>
    <row r="51" spans="1:14" x14ac:dyDescent="0.3">
      <c r="A51" t="s">
        <v>42</v>
      </c>
      <c r="H51" t="s">
        <v>189</v>
      </c>
      <c r="M51" s="3" t="s">
        <v>96</v>
      </c>
      <c r="N51" t="s">
        <v>168</v>
      </c>
    </row>
    <row r="52" spans="1:14" x14ac:dyDescent="0.3">
      <c r="A52" t="s">
        <v>43</v>
      </c>
      <c r="H52" t="s">
        <v>190</v>
      </c>
      <c r="M52" s="4" t="s">
        <v>97</v>
      </c>
      <c r="N52" t="s">
        <v>169</v>
      </c>
    </row>
    <row r="53" spans="1:14" x14ac:dyDescent="0.3">
      <c r="A53" t="s">
        <v>44</v>
      </c>
      <c r="H53" t="s">
        <v>191</v>
      </c>
      <c r="M53" s="4" t="s">
        <v>98</v>
      </c>
      <c r="N53" t="s">
        <v>170</v>
      </c>
    </row>
    <row r="54" spans="1:14" x14ac:dyDescent="0.3">
      <c r="A54" t="s">
        <v>45</v>
      </c>
      <c r="H54" t="s">
        <v>192</v>
      </c>
      <c r="M54" s="3" t="s">
        <v>100</v>
      </c>
      <c r="N54" t="s">
        <v>100</v>
      </c>
    </row>
    <row r="55" spans="1:14" x14ac:dyDescent="0.3">
      <c r="A55" t="s">
        <v>46</v>
      </c>
      <c r="H55" t="s">
        <v>193</v>
      </c>
      <c r="M55" s="4" t="s">
        <v>101</v>
      </c>
      <c r="N55" t="s">
        <v>171</v>
      </c>
    </row>
    <row r="56" spans="1:14" x14ac:dyDescent="0.3">
      <c r="H56" t="s">
        <v>194</v>
      </c>
      <c r="M56" s="9" t="s">
        <v>102</v>
      </c>
      <c r="N56" t="s">
        <v>102</v>
      </c>
    </row>
    <row r="57" spans="1:14" x14ac:dyDescent="0.3">
      <c r="H57" t="s">
        <v>195</v>
      </c>
    </row>
    <row r="58" spans="1:14" x14ac:dyDescent="0.3">
      <c r="A58" s="1" t="s">
        <v>250</v>
      </c>
      <c r="H58" t="s">
        <v>196</v>
      </c>
    </row>
    <row r="59" spans="1:14" x14ac:dyDescent="0.3">
      <c r="A59" t="s">
        <v>251</v>
      </c>
      <c r="H59" t="s">
        <v>197</v>
      </c>
    </row>
    <row r="60" spans="1:14" x14ac:dyDescent="0.3">
      <c r="A60" t="s">
        <v>252</v>
      </c>
      <c r="H60" t="s">
        <v>198</v>
      </c>
    </row>
    <row r="61" spans="1:14" x14ac:dyDescent="0.3">
      <c r="A61" t="s">
        <v>253</v>
      </c>
      <c r="H61" t="s">
        <v>199</v>
      </c>
    </row>
    <row r="62" spans="1:14" x14ac:dyDescent="0.3">
      <c r="A62" t="s">
        <v>254</v>
      </c>
      <c r="H62" t="s">
        <v>200</v>
      </c>
    </row>
    <row r="63" spans="1:14" x14ac:dyDescent="0.3">
      <c r="A63" t="s">
        <v>255</v>
      </c>
      <c r="H63" t="s">
        <v>283</v>
      </c>
    </row>
    <row r="64" spans="1:14" x14ac:dyDescent="0.3">
      <c r="A64" s="11" t="s">
        <v>256</v>
      </c>
      <c r="H64" t="s">
        <v>201</v>
      </c>
    </row>
    <row r="65" spans="1:8" x14ac:dyDescent="0.3">
      <c r="A65" s="11" t="s">
        <v>257</v>
      </c>
      <c r="H65" t="s">
        <v>202</v>
      </c>
    </row>
    <row r="66" spans="1:8" x14ac:dyDescent="0.3">
      <c r="A66" s="11" t="s">
        <v>258</v>
      </c>
      <c r="H66" t="s">
        <v>203</v>
      </c>
    </row>
    <row r="67" spans="1:8" x14ac:dyDescent="0.3">
      <c r="A67" t="s">
        <v>259</v>
      </c>
      <c r="H67" t="s">
        <v>204</v>
      </c>
    </row>
    <row r="68" spans="1:8" x14ac:dyDescent="0.3">
      <c r="A68" t="s">
        <v>260</v>
      </c>
      <c r="H68" t="s">
        <v>205</v>
      </c>
    </row>
    <row r="69" spans="1:8" x14ac:dyDescent="0.3">
      <c r="A69" t="s">
        <v>261</v>
      </c>
      <c r="H69" t="s">
        <v>206</v>
      </c>
    </row>
    <row r="70" spans="1:8" x14ac:dyDescent="0.3">
      <c r="A70" t="s">
        <v>262</v>
      </c>
      <c r="H70" t="s">
        <v>207</v>
      </c>
    </row>
    <row r="71" spans="1:8" x14ac:dyDescent="0.3">
      <c r="A71" t="s">
        <v>263</v>
      </c>
      <c r="H71" t="s">
        <v>208</v>
      </c>
    </row>
    <row r="72" spans="1:8" x14ac:dyDescent="0.3">
      <c r="A72" t="s">
        <v>264</v>
      </c>
      <c r="H72" t="s">
        <v>209</v>
      </c>
    </row>
    <row r="73" spans="1:8" x14ac:dyDescent="0.3">
      <c r="A73" t="s">
        <v>265</v>
      </c>
      <c r="H73" t="s">
        <v>210</v>
      </c>
    </row>
    <row r="74" spans="1:8" x14ac:dyDescent="0.3">
      <c r="A74" s="11" t="s">
        <v>266</v>
      </c>
      <c r="H74" t="s">
        <v>211</v>
      </c>
    </row>
    <row r="75" spans="1:8" x14ac:dyDescent="0.3">
      <c r="A75" s="11" t="s">
        <v>267</v>
      </c>
      <c r="H75" t="s">
        <v>212</v>
      </c>
    </row>
    <row r="76" spans="1:8" x14ac:dyDescent="0.3">
      <c r="A76" s="11" t="s">
        <v>268</v>
      </c>
      <c r="H76" t="s">
        <v>213</v>
      </c>
    </row>
    <row r="77" spans="1:8" x14ac:dyDescent="0.3">
      <c r="A77" s="11" t="s">
        <v>269</v>
      </c>
      <c r="H77" t="s">
        <v>214</v>
      </c>
    </row>
    <row r="78" spans="1:8" x14ac:dyDescent="0.3">
      <c r="A78" s="11" t="s">
        <v>270</v>
      </c>
      <c r="H78" t="s">
        <v>215</v>
      </c>
    </row>
    <row r="79" spans="1:8" x14ac:dyDescent="0.3">
      <c r="A79" s="11" t="s">
        <v>271</v>
      </c>
      <c r="H79" t="s">
        <v>284</v>
      </c>
    </row>
    <row r="80" spans="1:8" x14ac:dyDescent="0.3">
      <c r="A80" s="11" t="s">
        <v>272</v>
      </c>
      <c r="H80" t="s">
        <v>216</v>
      </c>
    </row>
    <row r="81" spans="1:8" x14ac:dyDescent="0.3">
      <c r="A81" s="11" t="s">
        <v>273</v>
      </c>
      <c r="H81" t="s">
        <v>217</v>
      </c>
    </row>
    <row r="82" spans="1:8" x14ac:dyDescent="0.3">
      <c r="A82" s="11" t="s">
        <v>274</v>
      </c>
      <c r="H82" t="s">
        <v>218</v>
      </c>
    </row>
    <row r="83" spans="1:8" x14ac:dyDescent="0.3">
      <c r="A83" s="11" t="s">
        <v>275</v>
      </c>
      <c r="H83" t="s">
        <v>219</v>
      </c>
    </row>
    <row r="84" spans="1:8" x14ac:dyDescent="0.3">
      <c r="A84" t="s">
        <v>276</v>
      </c>
      <c r="H84" t="s">
        <v>3378</v>
      </c>
    </row>
    <row r="85" spans="1:8" x14ac:dyDescent="0.3">
      <c r="A85" t="s">
        <v>277</v>
      </c>
      <c r="H85" t="s">
        <v>3377</v>
      </c>
    </row>
    <row r="86" spans="1:8" x14ac:dyDescent="0.3">
      <c r="A86" t="s">
        <v>278</v>
      </c>
      <c r="H86" t="s">
        <v>221</v>
      </c>
    </row>
    <row r="87" spans="1:8" x14ac:dyDescent="0.3">
      <c r="A87" t="s">
        <v>279</v>
      </c>
      <c r="H87" t="s">
        <v>222</v>
      </c>
    </row>
    <row r="88" spans="1:8" x14ac:dyDescent="0.3">
      <c r="H88" t="s">
        <v>223</v>
      </c>
    </row>
    <row r="89" spans="1:8" x14ac:dyDescent="0.3">
      <c r="H89" t="s">
        <v>224</v>
      </c>
    </row>
    <row r="90" spans="1:8" x14ac:dyDescent="0.3">
      <c r="H90" t="s">
        <v>225</v>
      </c>
    </row>
    <row r="91" spans="1:8" x14ac:dyDescent="0.3">
      <c r="H91" t="s">
        <v>226</v>
      </c>
    </row>
    <row r="92" spans="1:8" x14ac:dyDescent="0.3">
      <c r="H92" t="s">
        <v>227</v>
      </c>
    </row>
    <row r="93" spans="1:8" x14ac:dyDescent="0.3">
      <c r="H93" t="s">
        <v>286</v>
      </c>
    </row>
    <row r="94" spans="1:8" x14ac:dyDescent="0.3">
      <c r="H94" t="s">
        <v>228</v>
      </c>
    </row>
    <row r="95" spans="1:8" x14ac:dyDescent="0.3">
      <c r="H95" t="s">
        <v>229</v>
      </c>
    </row>
    <row r="96" spans="1:8" x14ac:dyDescent="0.3">
      <c r="H96" t="s">
        <v>230</v>
      </c>
    </row>
    <row r="97" spans="8:8" x14ac:dyDescent="0.3">
      <c r="H97" t="s">
        <v>231</v>
      </c>
    </row>
    <row r="98" spans="8:8" x14ac:dyDescent="0.3">
      <c r="H98" t="s">
        <v>232</v>
      </c>
    </row>
    <row r="99" spans="8:8" x14ac:dyDescent="0.3">
      <c r="H99" t="s">
        <v>233</v>
      </c>
    </row>
    <row r="100" spans="8:8" x14ac:dyDescent="0.3">
      <c r="H100" t="s">
        <v>234</v>
      </c>
    </row>
    <row r="101" spans="8:8" x14ac:dyDescent="0.3">
      <c r="H101" t="s">
        <v>235</v>
      </c>
    </row>
    <row r="102" spans="8:8" x14ac:dyDescent="0.3">
      <c r="H102" t="s">
        <v>236</v>
      </c>
    </row>
    <row r="103" spans="8:8" x14ac:dyDescent="0.3">
      <c r="H103" t="s">
        <v>237</v>
      </c>
    </row>
    <row r="104" spans="8:8" x14ac:dyDescent="0.3">
      <c r="H104" t="s">
        <v>238</v>
      </c>
    </row>
    <row r="105" spans="8:8" x14ac:dyDescent="0.3">
      <c r="H105" t="s">
        <v>239</v>
      </c>
    </row>
    <row r="106" spans="8:8" x14ac:dyDescent="0.3">
      <c r="H106" t="s">
        <v>285</v>
      </c>
    </row>
    <row r="107" spans="8:8" x14ac:dyDescent="0.3">
      <c r="H107" t="s">
        <v>240</v>
      </c>
    </row>
    <row r="108" spans="8:8" x14ac:dyDescent="0.3">
      <c r="H108" t="s">
        <v>241</v>
      </c>
    </row>
    <row r="109" spans="8:8" x14ac:dyDescent="0.3">
      <c r="H109" t="s">
        <v>242</v>
      </c>
    </row>
    <row r="110" spans="8:8" x14ac:dyDescent="0.3">
      <c r="H110" t="s">
        <v>243</v>
      </c>
    </row>
    <row r="111" spans="8:8" x14ac:dyDescent="0.3">
      <c r="H111" t="s">
        <v>244</v>
      </c>
    </row>
    <row r="112" spans="8:8" x14ac:dyDescent="0.3">
      <c r="H112" t="s">
        <v>245</v>
      </c>
    </row>
    <row r="113" spans="8:8" x14ac:dyDescent="0.3">
      <c r="H113" t="s">
        <v>246</v>
      </c>
    </row>
    <row r="114" spans="8:8" x14ac:dyDescent="0.3">
      <c r="H114" t="s">
        <v>247</v>
      </c>
    </row>
    <row r="115" spans="8:8" x14ac:dyDescent="0.3">
      <c r="H115" t="s">
        <v>248</v>
      </c>
    </row>
  </sheetData>
  <sheetProtection password="CC3C" sheet="1" objects="1" scenarios="1" formatCells="0" formatRows="0" selectLockedCells="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J86"/>
  <sheetViews>
    <sheetView workbookViewId="0">
      <selection activeCell="I15" sqref="I15"/>
    </sheetView>
  </sheetViews>
  <sheetFormatPr baseColWidth="10" defaultColWidth="9.109375" defaultRowHeight="14.4" x14ac:dyDescent="0.3"/>
  <cols>
    <col min="6" max="6" width="10.33203125" customWidth="1"/>
    <col min="7" max="7" width="16.88671875" customWidth="1"/>
    <col min="10" max="10" width="12.33203125" customWidth="1"/>
    <col min="14" max="14" width="17.109375" customWidth="1"/>
    <col min="17" max="17" width="22.6640625" customWidth="1"/>
    <col min="18" max="18" width="10" customWidth="1"/>
    <col min="20" max="20" width="23.44140625" customWidth="1"/>
    <col min="21" max="21" width="9.6640625" customWidth="1"/>
    <col min="22" max="22" width="10.5546875" customWidth="1"/>
    <col min="28" max="28" width="15.109375" customWidth="1"/>
    <col min="34" max="34" width="11.5546875" customWidth="1"/>
    <col min="36" max="36" width="25.6640625" customWidth="1"/>
    <col min="38" max="38" width="18.88671875" customWidth="1"/>
    <col min="40" max="40" width="11.88671875" customWidth="1"/>
    <col min="44" max="44" width="13.109375" customWidth="1"/>
    <col min="49" max="49" width="10.33203125" customWidth="1"/>
    <col min="52" max="52" width="25" customWidth="1"/>
    <col min="54" max="54" width="27.5546875" customWidth="1"/>
    <col min="56" max="56" width="10.6640625" customWidth="1"/>
    <col min="57" max="57" width="12.33203125" customWidth="1"/>
    <col min="58" max="58" width="16.33203125" customWidth="1"/>
    <col min="59" max="59" width="14" customWidth="1"/>
    <col min="60" max="60" width="13.5546875" customWidth="1"/>
    <col min="61" max="61" width="14.33203125" customWidth="1"/>
    <col min="62" max="62" width="10.44140625" customWidth="1"/>
    <col min="63" max="63" width="10.33203125" customWidth="1"/>
    <col min="64" max="64" width="10.6640625" customWidth="1"/>
    <col min="66" max="66" width="20.109375" customWidth="1"/>
    <col min="68" max="68" width="10.33203125" customWidth="1"/>
    <col min="71" max="71" width="11.44140625" customWidth="1"/>
    <col min="72" max="72" width="10" customWidth="1"/>
    <col min="73" max="73" width="11.6640625" customWidth="1"/>
    <col min="74" max="74" width="11.88671875" customWidth="1"/>
    <col min="75" max="75" width="14.6640625" customWidth="1"/>
    <col min="76" max="76" width="12.6640625" customWidth="1"/>
    <col min="79" max="79" width="18" customWidth="1"/>
    <col min="80" max="80" width="12.33203125" customWidth="1"/>
    <col min="84" max="84" width="39.44140625" customWidth="1"/>
  </cols>
  <sheetData>
    <row r="1" spans="1:88" x14ac:dyDescent="0.3">
      <c r="F1">
        <f>VLOOKUP(F2,Table11[],2,FALSE)</f>
        <v>1089</v>
      </c>
      <c r="G1">
        <f>VLOOKUP(G2,Table11[],2,FALSE)</f>
        <v>1124</v>
      </c>
      <c r="H1">
        <f>VLOOKUP(H2,Table11[],2,FALSE)</f>
        <v>1090</v>
      </c>
      <c r="I1">
        <f>VLOOKUP(I2,Table11[],2,FALSE)</f>
        <v>1071</v>
      </c>
      <c r="J1">
        <f>VLOOKUP(J2,Table11[],2,FALSE)</f>
        <v>1085</v>
      </c>
      <c r="K1">
        <f>VLOOKUP(K2,Table11[],2,FALSE)</f>
        <v>1081</v>
      </c>
      <c r="L1">
        <f>VLOOKUP(L2,Table11[],2,FALSE)</f>
        <v>1112</v>
      </c>
      <c r="M1">
        <f>VLOOKUP(M2,Table11[],2,FALSE)</f>
        <v>1091</v>
      </c>
      <c r="N1">
        <f>VLOOKUP(N2,Table11[],2,FALSE)</f>
        <v>1078</v>
      </c>
      <c r="O1">
        <f>VLOOKUP(O2,Table11[],2,FALSE)</f>
        <v>1105</v>
      </c>
      <c r="P1">
        <f>VLOOKUP(P2,Table11[],2,FALSE)</f>
        <v>1107</v>
      </c>
      <c r="Q1">
        <f>VLOOKUP(Q2,Table11[],2,FALSE)</f>
        <v>1119</v>
      </c>
      <c r="R1">
        <f>VLOOKUP(R2,Table11[],2,FALSE)</f>
        <v>1137</v>
      </c>
      <c r="S1">
        <f>VLOOKUP(S2,Table11[],2,FALSE)</f>
        <v>1125</v>
      </c>
      <c r="T1">
        <f>VLOOKUP(T2,Table11[],2,FALSE)</f>
        <v>1082</v>
      </c>
      <c r="U1">
        <f>VLOOKUP(U2,Table11[],2,FALSE)</f>
        <v>1064</v>
      </c>
      <c r="V1">
        <f>VLOOKUP(V2,Table11[],2,FALSE)</f>
        <v>1103</v>
      </c>
      <c r="W1">
        <f>VLOOKUP(W2,Table11[],2,FALSE)</f>
        <v>1092</v>
      </c>
      <c r="X1">
        <f>VLOOKUP(X2,Table11[],2,FALSE)</f>
        <v>1153</v>
      </c>
      <c r="Y1">
        <f>VLOOKUP(Y2,Table11[],2,FALSE)</f>
        <v>1115</v>
      </c>
      <c r="Z1">
        <f>VLOOKUP(Z2,Table11[],2,FALSE)</f>
        <v>1104</v>
      </c>
      <c r="AA1">
        <f>VLOOKUP(AA2,Table11[],2,FALSE)</f>
        <v>1114</v>
      </c>
      <c r="AB1">
        <f>VLOOKUP(AB2,Table11[],2,FALSE)</f>
        <v>1143</v>
      </c>
      <c r="AC1">
        <f>VLOOKUP(AC2,Table11[],2,FALSE)</f>
        <v>1093</v>
      </c>
      <c r="AD1">
        <f>VLOOKUP(AD2,Table11[],2,FALSE)</f>
        <v>1121</v>
      </c>
      <c r="AE1">
        <f>VLOOKUP(AE2,Table11[],2,FALSE)</f>
        <v>1094</v>
      </c>
      <c r="AF1">
        <f>VLOOKUP(AF2,Table11[],2,FALSE)</f>
        <v>1065</v>
      </c>
      <c r="AG1">
        <f>VLOOKUP(AG2,Table11[],2,FALSE)</f>
        <v>1066</v>
      </c>
      <c r="AH1">
        <f>VLOOKUP(AH2,Table11[],2,FALSE)</f>
        <v>1095</v>
      </c>
      <c r="AI1">
        <f>VLOOKUP(AI2,Table11[],2,FALSE)</f>
        <v>1075</v>
      </c>
      <c r="AJ1">
        <f>VLOOKUP(AJ2,Table11[],2,FALSE)</f>
        <v>1096</v>
      </c>
      <c r="AK1">
        <f>VLOOKUP(AK2,Table11[],2,FALSE)</f>
        <v>1097</v>
      </c>
      <c r="AL1">
        <f>VLOOKUP(AL2,Table11[],2,FALSE)</f>
        <v>1067</v>
      </c>
      <c r="AM1">
        <f>VLOOKUP(AM2,Table11[],2,FALSE)</f>
        <v>1122</v>
      </c>
      <c r="AN1">
        <f>VLOOKUP(AN2,Table11[],2,FALSE)</f>
        <v>1144</v>
      </c>
      <c r="AO1">
        <f>VLOOKUP(AO2,Table11[],2,FALSE)</f>
        <v>1149</v>
      </c>
      <c r="AP1">
        <f>VLOOKUP(AP2,Table11[],2,FALSE)</f>
        <v>1072</v>
      </c>
      <c r="AQ1">
        <f>VLOOKUP(AQ2,Table11[],2,FALSE)</f>
        <v>1133</v>
      </c>
      <c r="AR1">
        <f>VLOOKUP(AR2,Table11[],2,FALSE)</f>
        <v>1126</v>
      </c>
      <c r="AS1">
        <f>VLOOKUP(AS2,Table11[],2,FALSE)</f>
        <v>1161</v>
      </c>
      <c r="AT1">
        <f>VLOOKUP(AT2,Table11[],2,FALSE)</f>
        <v>1079</v>
      </c>
      <c r="AU1">
        <f>VLOOKUP(AU2,Table11[],2,FALSE)</f>
        <v>1150</v>
      </c>
      <c r="AV1">
        <f>VLOOKUP(AV2,Table11[],2,FALSE)</f>
        <v>1136</v>
      </c>
      <c r="AW1">
        <f>VLOOKUP(AW2,Table11[],2,FALSE)</f>
        <v>1111</v>
      </c>
      <c r="AX1">
        <f>VLOOKUP(AX2,Table11[],2,FALSE)</f>
        <v>1118</v>
      </c>
      <c r="AY1">
        <f>VLOOKUP(AY2,Table11[],2,FALSE)</f>
        <v>1134</v>
      </c>
      <c r="AZ1">
        <f>VLOOKUP(AZ2,Table11[],2,FALSE)</f>
        <v>1073</v>
      </c>
      <c r="BA1">
        <f>VLOOKUP(BA2,Table11[],2,FALSE)</f>
        <v>1098</v>
      </c>
      <c r="BB1">
        <f>VLOOKUP(BB2,Table11[],2,FALSE)</f>
        <v>1116</v>
      </c>
      <c r="BC1">
        <f>VLOOKUP(BC2,Table11[],2,FALSE)</f>
        <v>1148</v>
      </c>
      <c r="BD1">
        <f>VLOOKUP(BD2,Table11[],2,FALSE)</f>
        <v>1106</v>
      </c>
      <c r="BE1">
        <f>VLOOKUP(BE2,Table11[],2,FALSE)</f>
        <v>1117</v>
      </c>
      <c r="BF1">
        <f>VLOOKUP(BF2,Table11[],2,FALSE)</f>
        <v>1139</v>
      </c>
      <c r="BG1">
        <f>VLOOKUP(BG2,Table11[],2,FALSE)</f>
        <v>1140</v>
      </c>
      <c r="BH1">
        <f>VLOOKUP(BH2,Table11[],2,FALSE)</f>
        <v>1141</v>
      </c>
      <c r="BI1">
        <f>VLOOKUP(BI2,Table11[],2,FALSE)</f>
        <v>1068</v>
      </c>
      <c r="BJ1">
        <f>VLOOKUP(BJ2,Table11[],2,FALSE)</f>
        <v>1127</v>
      </c>
      <c r="BK1">
        <f>VLOOKUP(BK2,Table11[],2,FALSE)</f>
        <v>1128</v>
      </c>
      <c r="BL1">
        <f>VLOOKUP(BL2,Table11[],2,FALSE)</f>
        <v>1123</v>
      </c>
      <c r="BM1">
        <f>VLOOKUP(BM2,Table11[],2,FALSE)</f>
        <v>1099</v>
      </c>
      <c r="BN1">
        <f>VLOOKUP(BN2,Table11[],2,FALSE)</f>
        <v>1130</v>
      </c>
      <c r="BO1">
        <f>VLOOKUP(BO2,Table11[],2,FALSE)</f>
        <v>1100</v>
      </c>
      <c r="BP1">
        <f>VLOOKUP(BP2,Table11[],2,FALSE)</f>
        <v>1110</v>
      </c>
      <c r="BQ1">
        <f>VLOOKUP(BQ2,Table11[],2,FALSE)</f>
        <v>1069</v>
      </c>
      <c r="BR1">
        <f>VLOOKUP(BR2,Table11[],2,FALSE)</f>
        <v>1076</v>
      </c>
      <c r="BS1">
        <f>VLOOKUP(BS2,Table11[],2,FALSE)</f>
        <v>1135</v>
      </c>
      <c r="BT1">
        <f>VLOOKUP(BT2,Table11[],2,FALSE)</f>
        <v>1151</v>
      </c>
      <c r="BU1">
        <f>VLOOKUP(BU2,Table11[],2,FALSE)</f>
        <v>1080</v>
      </c>
      <c r="BV1">
        <f>VLOOKUP(BV2,Table11[],2,FALSE)</f>
        <v>1077</v>
      </c>
      <c r="BW1">
        <f>VLOOKUP(BW2,Table11[],2,FALSE)</f>
        <v>1120</v>
      </c>
      <c r="BX1">
        <f>VLOOKUP(BX2,Table11[],2,FALSE)</f>
        <v>1101</v>
      </c>
      <c r="BY1">
        <f>VLOOKUP(BY2,Table11[],2,FALSE)</f>
        <v>1129</v>
      </c>
      <c r="BZ1">
        <f>VLOOKUP(BZ2,Table11[],2,FALSE)</f>
        <v>1152</v>
      </c>
      <c r="CA1">
        <f>VLOOKUP(CA2,Table11[],2,FALSE)</f>
        <v>1074</v>
      </c>
      <c r="CB1">
        <f>VLOOKUP(CB2,Table11[],2,FALSE)</f>
        <v>1070</v>
      </c>
      <c r="CC1">
        <f>VLOOKUP(CC2,Table11[],2,FALSE)</f>
        <v>1083</v>
      </c>
      <c r="CD1">
        <f>VLOOKUP(CD2,Table11[],2,FALSE)</f>
        <v>1131</v>
      </c>
      <c r="CE1">
        <f>VLOOKUP(CE2,Table11[],2,FALSE)</f>
        <v>1113</v>
      </c>
      <c r="CF1">
        <f>VLOOKUP(CF2,Table11[],2,FALSE)</f>
        <v>1102</v>
      </c>
      <c r="CG1">
        <f>VLOOKUP(CG2,Table11[],2,FALSE)</f>
        <v>1142</v>
      </c>
      <c r="CH1">
        <f>VLOOKUP(CH2,Table11[],2,FALSE)</f>
        <v>1084</v>
      </c>
      <c r="CI1">
        <f>VLOOKUP(CI2,Table11[],2,FALSE)</f>
        <v>1138</v>
      </c>
      <c r="CJ1">
        <f>VLOOKUP(CJ2,Table11[],2,FALSE)</f>
        <v>1132</v>
      </c>
    </row>
    <row r="2" spans="1:88" x14ac:dyDescent="0.3">
      <c r="F2" t="s">
        <v>692</v>
      </c>
      <c r="G2" t="s">
        <v>176</v>
      </c>
      <c r="H2" t="s">
        <v>177</v>
      </c>
      <c r="I2" t="s">
        <v>178</v>
      </c>
      <c r="J2" t="s">
        <v>179</v>
      </c>
      <c r="K2" t="s">
        <v>180</v>
      </c>
      <c r="L2" t="s">
        <v>181</v>
      </c>
      <c r="M2" t="s">
        <v>182</v>
      </c>
      <c r="N2" t="s">
        <v>281</v>
      </c>
      <c r="O2" t="s">
        <v>183</v>
      </c>
      <c r="P2" t="s">
        <v>184</v>
      </c>
      <c r="Q2" t="s">
        <v>282</v>
      </c>
      <c r="R2" t="s">
        <v>249</v>
      </c>
      <c r="S2" t="s">
        <v>185</v>
      </c>
      <c r="T2" t="s">
        <v>280</v>
      </c>
      <c r="U2" t="s">
        <v>186</v>
      </c>
      <c r="V2" t="s">
        <v>187</v>
      </c>
      <c r="W2" t="s">
        <v>188</v>
      </c>
      <c r="X2" t="s">
        <v>189</v>
      </c>
      <c r="Y2" t="s">
        <v>190</v>
      </c>
      <c r="Z2" t="s">
        <v>191</v>
      </c>
      <c r="AA2" t="s">
        <v>192</v>
      </c>
      <c r="AB2" t="s">
        <v>193</v>
      </c>
      <c r="AC2" t="s">
        <v>194</v>
      </c>
      <c r="AD2" t="s">
        <v>195</v>
      </c>
      <c r="AE2" t="s">
        <v>196</v>
      </c>
      <c r="AF2" t="s">
        <v>197</v>
      </c>
      <c r="AG2" t="s">
        <v>198</v>
      </c>
      <c r="AH2" t="s">
        <v>199</v>
      </c>
      <c r="AI2" t="s">
        <v>200</v>
      </c>
      <c r="AJ2" t="s">
        <v>283</v>
      </c>
      <c r="AK2" t="s">
        <v>201</v>
      </c>
      <c r="AL2" t="s">
        <v>202</v>
      </c>
      <c r="AM2" t="s">
        <v>203</v>
      </c>
      <c r="AN2" t="s">
        <v>204</v>
      </c>
      <c r="AO2" t="s">
        <v>205</v>
      </c>
      <c r="AP2" t="s">
        <v>206</v>
      </c>
      <c r="AQ2" t="s">
        <v>207</v>
      </c>
      <c r="AR2" t="s">
        <v>208</v>
      </c>
      <c r="AS2" t="s">
        <v>209</v>
      </c>
      <c r="AT2" t="s">
        <v>210</v>
      </c>
      <c r="AU2" t="s">
        <v>211</v>
      </c>
      <c r="AV2" t="s">
        <v>212</v>
      </c>
      <c r="AW2" t="s">
        <v>213</v>
      </c>
      <c r="AX2" t="s">
        <v>214</v>
      </c>
      <c r="AY2" t="s">
        <v>215</v>
      </c>
      <c r="AZ2" t="s">
        <v>284</v>
      </c>
      <c r="BA2" t="s">
        <v>216</v>
      </c>
      <c r="BB2" t="s">
        <v>217</v>
      </c>
      <c r="BC2" t="s">
        <v>218</v>
      </c>
      <c r="BD2" t="s">
        <v>219</v>
      </c>
      <c r="BE2" t="s">
        <v>3378</v>
      </c>
      <c r="BF2" t="s">
        <v>3377</v>
      </c>
      <c r="BG2" t="s">
        <v>221</v>
      </c>
      <c r="BH2" t="s">
        <v>222</v>
      </c>
      <c r="BI2" t="s">
        <v>223</v>
      </c>
      <c r="BJ2" t="s">
        <v>224</v>
      </c>
      <c r="BK2" t="s">
        <v>225</v>
      </c>
      <c r="BL2" t="s">
        <v>226</v>
      </c>
      <c r="BM2" t="s">
        <v>227</v>
      </c>
      <c r="BN2" t="s">
        <v>286</v>
      </c>
      <c r="BO2" t="s">
        <v>228</v>
      </c>
      <c r="BP2" t="s">
        <v>229</v>
      </c>
      <c r="BQ2" t="s">
        <v>230</v>
      </c>
      <c r="BR2" t="s">
        <v>231</v>
      </c>
      <c r="BS2" t="s">
        <v>232</v>
      </c>
      <c r="BT2" t="s">
        <v>233</v>
      </c>
      <c r="BU2" t="s">
        <v>234</v>
      </c>
      <c r="BV2" t="s">
        <v>235</v>
      </c>
      <c r="BW2" t="s">
        <v>236</v>
      </c>
      <c r="BX2" t="s">
        <v>237</v>
      </c>
      <c r="BY2" t="s">
        <v>238</v>
      </c>
      <c r="BZ2" t="s">
        <v>239</v>
      </c>
      <c r="CA2" t="s">
        <v>285</v>
      </c>
      <c r="CB2" t="s">
        <v>240</v>
      </c>
      <c r="CC2" t="s">
        <v>241</v>
      </c>
      <c r="CD2" t="s">
        <v>242</v>
      </c>
      <c r="CE2" t="s">
        <v>243</v>
      </c>
      <c r="CF2" t="s">
        <v>244</v>
      </c>
      <c r="CG2" t="s">
        <v>245</v>
      </c>
      <c r="CH2" t="s">
        <v>246</v>
      </c>
      <c r="CI2" t="s">
        <v>247</v>
      </c>
      <c r="CJ2" t="s">
        <v>248</v>
      </c>
    </row>
    <row r="3" spans="1:88" x14ac:dyDescent="0.3">
      <c r="B3" t="s">
        <v>3380</v>
      </c>
      <c r="C3" t="s">
        <v>2708</v>
      </c>
      <c r="F3" t="s">
        <v>692</v>
      </c>
      <c r="G3" t="s">
        <v>176</v>
      </c>
      <c r="H3" t="s">
        <v>177</v>
      </c>
      <c r="I3" t="s">
        <v>178</v>
      </c>
      <c r="J3" t="s">
        <v>179</v>
      </c>
      <c r="K3" t="s">
        <v>180</v>
      </c>
      <c r="L3" t="s">
        <v>181</v>
      </c>
      <c r="M3" t="s">
        <v>182</v>
      </c>
      <c r="N3" t="s">
        <v>281</v>
      </c>
      <c r="O3" t="s">
        <v>183</v>
      </c>
      <c r="P3" t="s">
        <v>184</v>
      </c>
      <c r="Q3" t="s">
        <v>282</v>
      </c>
      <c r="R3" t="s">
        <v>249</v>
      </c>
      <c r="S3" t="s">
        <v>185</v>
      </c>
      <c r="T3" t="s">
        <v>280</v>
      </c>
      <c r="U3" t="s">
        <v>186</v>
      </c>
      <c r="V3" t="s">
        <v>187</v>
      </c>
      <c r="W3" t="s">
        <v>188</v>
      </c>
      <c r="X3" t="s">
        <v>189</v>
      </c>
      <c r="Y3" t="s">
        <v>190</v>
      </c>
      <c r="Z3" t="s">
        <v>191</v>
      </c>
      <c r="AA3" t="s">
        <v>192</v>
      </c>
      <c r="AB3" t="s">
        <v>193</v>
      </c>
      <c r="AC3" t="s">
        <v>194</v>
      </c>
      <c r="AD3" t="s">
        <v>195</v>
      </c>
      <c r="AE3" t="s">
        <v>196</v>
      </c>
      <c r="AF3" t="s">
        <v>197</v>
      </c>
      <c r="AG3" t="s">
        <v>198</v>
      </c>
      <c r="AH3" t="s">
        <v>199</v>
      </c>
      <c r="AI3" t="s">
        <v>200</v>
      </c>
      <c r="AJ3" t="s">
        <v>283</v>
      </c>
      <c r="AK3" t="s">
        <v>201</v>
      </c>
      <c r="AL3" t="s">
        <v>202</v>
      </c>
      <c r="AM3" t="s">
        <v>203</v>
      </c>
      <c r="AN3" t="s">
        <v>204</v>
      </c>
      <c r="AO3" t="s">
        <v>205</v>
      </c>
      <c r="AP3" t="s">
        <v>206</v>
      </c>
      <c r="AQ3" t="s">
        <v>207</v>
      </c>
      <c r="AR3" t="s">
        <v>208</v>
      </c>
      <c r="AS3" t="s">
        <v>209</v>
      </c>
      <c r="AT3" t="s">
        <v>210</v>
      </c>
      <c r="AU3" t="s">
        <v>211</v>
      </c>
      <c r="AV3" t="s">
        <v>212</v>
      </c>
      <c r="AW3" t="s">
        <v>213</v>
      </c>
      <c r="AX3" t="s">
        <v>214</v>
      </c>
      <c r="AY3" t="s">
        <v>215</v>
      </c>
      <c r="AZ3" t="s">
        <v>284</v>
      </c>
      <c r="BA3" t="s">
        <v>216</v>
      </c>
      <c r="BB3" t="s">
        <v>217</v>
      </c>
      <c r="BC3" t="s">
        <v>218</v>
      </c>
      <c r="BD3" t="s">
        <v>219</v>
      </c>
      <c r="BE3" t="s">
        <v>3378</v>
      </c>
      <c r="BF3" t="s">
        <v>3377</v>
      </c>
      <c r="BG3" t="s">
        <v>221</v>
      </c>
      <c r="BH3" t="s">
        <v>222</v>
      </c>
      <c r="BI3" t="s">
        <v>223</v>
      </c>
      <c r="BJ3" t="s">
        <v>224</v>
      </c>
      <c r="BK3" t="s">
        <v>225</v>
      </c>
      <c r="BL3" t="s">
        <v>226</v>
      </c>
      <c r="BM3" t="s">
        <v>227</v>
      </c>
      <c r="BN3" t="s">
        <v>286</v>
      </c>
      <c r="BO3" t="s">
        <v>228</v>
      </c>
      <c r="BP3" t="s">
        <v>229</v>
      </c>
      <c r="BQ3" t="s">
        <v>230</v>
      </c>
      <c r="BR3" t="s">
        <v>231</v>
      </c>
      <c r="BS3" t="s">
        <v>232</v>
      </c>
      <c r="BT3" t="s">
        <v>233</v>
      </c>
      <c r="BU3" t="s">
        <v>234</v>
      </c>
      <c r="BV3" t="s">
        <v>235</v>
      </c>
      <c r="BW3" t="s">
        <v>236</v>
      </c>
      <c r="BX3" t="s">
        <v>237</v>
      </c>
      <c r="BY3" t="s">
        <v>238</v>
      </c>
      <c r="BZ3" t="s">
        <v>239</v>
      </c>
      <c r="CA3" t="s">
        <v>285</v>
      </c>
      <c r="CB3" t="s">
        <v>240</v>
      </c>
      <c r="CC3" t="s">
        <v>241</v>
      </c>
      <c r="CD3" t="s">
        <v>242</v>
      </c>
      <c r="CE3" t="s">
        <v>243</v>
      </c>
      <c r="CF3" t="s">
        <v>244</v>
      </c>
      <c r="CG3" t="s">
        <v>245</v>
      </c>
      <c r="CH3" t="s">
        <v>246</v>
      </c>
      <c r="CI3" t="s">
        <v>247</v>
      </c>
      <c r="CJ3" t="s">
        <v>248</v>
      </c>
    </row>
    <row r="4" spans="1:88" x14ac:dyDescent="0.3">
      <c r="A4">
        <v>1</v>
      </c>
      <c r="B4" t="s">
        <v>692</v>
      </c>
      <c r="C4">
        <v>1089</v>
      </c>
      <c r="F4" t="s">
        <v>3530</v>
      </c>
      <c r="G4" t="s">
        <v>3738</v>
      </c>
      <c r="H4" t="s">
        <v>3542</v>
      </c>
      <c r="I4" t="s">
        <v>3420</v>
      </c>
      <c r="J4" t="s">
        <v>3522</v>
      </c>
      <c r="K4" t="s">
        <v>3489</v>
      </c>
      <c r="L4" t="s">
        <v>3649</v>
      </c>
      <c r="M4" t="s">
        <v>3543</v>
      </c>
      <c r="N4" t="s">
        <v>3469</v>
      </c>
      <c r="O4" t="s">
        <v>3618</v>
      </c>
      <c r="P4" t="s">
        <v>3629</v>
      </c>
      <c r="Q4" t="s">
        <v>3712</v>
      </c>
      <c r="R4" t="s">
        <v>3863</v>
      </c>
      <c r="S4" t="s">
        <v>3750</v>
      </c>
      <c r="T4" t="s">
        <v>3504</v>
      </c>
      <c r="U4" t="s">
        <v>3407</v>
      </c>
      <c r="V4" t="s">
        <v>3610</v>
      </c>
      <c r="W4" t="s">
        <v>3548</v>
      </c>
      <c r="X4" t="s">
        <v>3972</v>
      </c>
      <c r="Y4" t="s">
        <v>3698</v>
      </c>
      <c r="Z4" t="s">
        <v>3617</v>
      </c>
      <c r="AA4" t="s">
        <v>3693</v>
      </c>
      <c r="AB4" t="s">
        <v>3920</v>
      </c>
      <c r="AC4" t="s">
        <v>3550</v>
      </c>
      <c r="AD4" t="s">
        <v>3728</v>
      </c>
      <c r="AE4" t="s">
        <v>3560</v>
      </c>
      <c r="AF4" t="s">
        <v>3409</v>
      </c>
      <c r="AG4" t="s">
        <v>3411</v>
      </c>
      <c r="AH4" t="s">
        <v>3566</v>
      </c>
      <c r="AI4" t="s">
        <v>3460</v>
      </c>
      <c r="AJ4" t="s">
        <v>3567</v>
      </c>
      <c r="AK4" t="s">
        <v>3577</v>
      </c>
      <c r="AL4" t="s">
        <v>3412</v>
      </c>
      <c r="AM4" t="s">
        <v>3732</v>
      </c>
      <c r="AN4" t="s">
        <v>3923</v>
      </c>
      <c r="AO4" t="s">
        <v>3932</v>
      </c>
      <c r="AP4" t="s">
        <v>3429</v>
      </c>
      <c r="AQ4" t="s">
        <v>3829</v>
      </c>
      <c r="AR4" t="s">
        <v>3763</v>
      </c>
      <c r="AS4" t="s">
        <v>3974</v>
      </c>
      <c r="AT4" t="s">
        <v>3474</v>
      </c>
      <c r="AU4" t="s">
        <v>3945</v>
      </c>
      <c r="AV4" t="s">
        <v>3854</v>
      </c>
      <c r="AW4" t="s">
        <v>3635</v>
      </c>
      <c r="AX4" t="s">
        <v>3710</v>
      </c>
      <c r="AY4" t="s">
        <v>3836</v>
      </c>
      <c r="AZ4" t="s">
        <v>3433</v>
      </c>
      <c r="BA4" t="s">
        <v>3581</v>
      </c>
      <c r="BB4" t="s">
        <v>3701</v>
      </c>
      <c r="BC4" t="s">
        <v>3925</v>
      </c>
      <c r="BD4" t="s">
        <v>3622</v>
      </c>
      <c r="BE4" t="s">
        <v>3708</v>
      </c>
      <c r="BF4" t="s">
        <v>3891</v>
      </c>
      <c r="BG4" t="s">
        <v>3893</v>
      </c>
      <c r="BH4" t="s">
        <v>3896</v>
      </c>
      <c r="BI4" t="s">
        <v>3414</v>
      </c>
      <c r="BJ4" t="s">
        <v>3766</v>
      </c>
      <c r="BK4" t="s">
        <v>3777</v>
      </c>
      <c r="BL4" t="s">
        <v>3735</v>
      </c>
      <c r="BM4" t="s">
        <v>3584</v>
      </c>
      <c r="BN4" t="s">
        <v>3800</v>
      </c>
      <c r="BO4" t="s">
        <v>3593</v>
      </c>
      <c r="BP4" t="s">
        <v>3632</v>
      </c>
      <c r="BQ4" t="s">
        <v>3415</v>
      </c>
      <c r="BR4" t="s">
        <v>3465</v>
      </c>
      <c r="BS4" t="s">
        <v>3845</v>
      </c>
      <c r="BT4" t="s">
        <v>3960</v>
      </c>
      <c r="BU4" t="s">
        <v>3480</v>
      </c>
      <c r="BV4" t="s">
        <v>3467</v>
      </c>
      <c r="BW4" t="s">
        <v>3727</v>
      </c>
      <c r="BX4" t="s">
        <v>3608</v>
      </c>
      <c r="BY4" t="s">
        <v>3786</v>
      </c>
      <c r="BZ4" t="s">
        <v>3971</v>
      </c>
      <c r="CA4" t="s">
        <v>3451</v>
      </c>
      <c r="CB4" t="s">
        <v>3417</v>
      </c>
      <c r="CC4" t="s">
        <v>3507</v>
      </c>
      <c r="CD4" t="s">
        <v>3813</v>
      </c>
      <c r="CE4" t="s">
        <v>3670</v>
      </c>
      <c r="CF4" t="s">
        <v>3390</v>
      </c>
      <c r="CG4" t="s">
        <v>3908</v>
      </c>
      <c r="CH4" t="s">
        <v>3510</v>
      </c>
      <c r="CI4" t="s">
        <v>3867</v>
      </c>
      <c r="CJ4" t="s">
        <v>3825</v>
      </c>
    </row>
    <row r="5" spans="1:88" x14ac:dyDescent="0.3">
      <c r="A5">
        <v>2</v>
      </c>
      <c r="B5" t="s">
        <v>176</v>
      </c>
      <c r="C5">
        <v>1124</v>
      </c>
      <c r="F5" t="s">
        <v>3531</v>
      </c>
      <c r="G5" t="s">
        <v>3739</v>
      </c>
      <c r="H5" t="s">
        <v>4000</v>
      </c>
      <c r="I5" t="s">
        <v>3421</v>
      </c>
      <c r="J5" t="s">
        <v>3523</v>
      </c>
      <c r="K5" t="s">
        <v>3490</v>
      </c>
      <c r="L5" t="s">
        <v>3650</v>
      </c>
      <c r="M5" t="s">
        <v>3544</v>
      </c>
      <c r="N5" t="s">
        <v>3470</v>
      </c>
      <c r="O5" t="s">
        <v>3619</v>
      </c>
      <c r="P5" t="s">
        <v>3630</v>
      </c>
      <c r="Q5" t="s">
        <v>3713</v>
      </c>
      <c r="R5" t="s">
        <v>3864</v>
      </c>
      <c r="S5" t="s">
        <v>3751</v>
      </c>
      <c r="T5" t="s">
        <v>3505</v>
      </c>
      <c r="U5" t="s">
        <v>3408</v>
      </c>
      <c r="V5" t="s">
        <v>3611</v>
      </c>
      <c r="W5" t="s">
        <v>3549</v>
      </c>
      <c r="X5" t="s">
        <v>3973</v>
      </c>
      <c r="Y5" t="s">
        <v>3699</v>
      </c>
      <c r="Z5" t="s">
        <v>4000</v>
      </c>
      <c r="AA5" t="s">
        <v>3694</v>
      </c>
      <c r="AB5" t="s">
        <v>3921</v>
      </c>
      <c r="AC5" t="s">
        <v>3551</v>
      </c>
      <c r="AD5" t="s">
        <v>3729</v>
      </c>
      <c r="AE5" t="s">
        <v>3561</v>
      </c>
      <c r="AF5" t="s">
        <v>3410</v>
      </c>
      <c r="AG5" t="s">
        <v>4000</v>
      </c>
      <c r="AH5" t="s">
        <v>4000</v>
      </c>
      <c r="AI5" t="s">
        <v>3461</v>
      </c>
      <c r="AJ5" t="s">
        <v>3568</v>
      </c>
      <c r="AK5" t="s">
        <v>3578</v>
      </c>
      <c r="AL5" t="s">
        <v>3413</v>
      </c>
      <c r="AM5" t="s">
        <v>3733</v>
      </c>
      <c r="AN5" t="s">
        <v>3924</v>
      </c>
      <c r="AO5" t="s">
        <v>3933</v>
      </c>
      <c r="AP5" t="s">
        <v>3430</v>
      </c>
      <c r="AQ5" t="s">
        <v>3830</v>
      </c>
      <c r="AR5" t="s">
        <v>3764</v>
      </c>
      <c r="AS5" t="s">
        <v>3975</v>
      </c>
      <c r="AT5" t="s">
        <v>3475</v>
      </c>
      <c r="AU5" t="s">
        <v>3946</v>
      </c>
      <c r="AV5" t="s">
        <v>3855</v>
      </c>
      <c r="AW5" t="s">
        <v>3636</v>
      </c>
      <c r="AX5" t="s">
        <v>3711</v>
      </c>
      <c r="AY5" t="s">
        <v>3837</v>
      </c>
      <c r="AZ5" t="s">
        <v>3434</v>
      </c>
      <c r="BA5" t="s">
        <v>3582</v>
      </c>
      <c r="BB5" t="s">
        <v>3702</v>
      </c>
      <c r="BC5" t="s">
        <v>3926</v>
      </c>
      <c r="BD5" t="s">
        <v>3623</v>
      </c>
      <c r="BE5" t="s">
        <v>3709</v>
      </c>
      <c r="BF5" t="s">
        <v>3892</v>
      </c>
      <c r="BG5" t="s">
        <v>3894</v>
      </c>
      <c r="BH5" t="s">
        <v>3897</v>
      </c>
      <c r="BI5" t="s">
        <v>4000</v>
      </c>
      <c r="BJ5" t="s">
        <v>3767</v>
      </c>
      <c r="BK5" t="s">
        <v>3778</v>
      </c>
      <c r="BL5" t="s">
        <v>3736</v>
      </c>
      <c r="BM5" t="s">
        <v>3585</v>
      </c>
      <c r="BN5" t="s">
        <v>3801</v>
      </c>
      <c r="BO5" t="s">
        <v>3594</v>
      </c>
      <c r="BP5" t="s">
        <v>3633</v>
      </c>
      <c r="BQ5" t="s">
        <v>3416</v>
      </c>
      <c r="BR5" t="s">
        <v>3466</v>
      </c>
      <c r="BS5" t="s">
        <v>3846</v>
      </c>
      <c r="BT5" t="s">
        <v>3961</v>
      </c>
      <c r="BU5" t="s">
        <v>3481</v>
      </c>
      <c r="BV5" t="s">
        <v>3468</v>
      </c>
      <c r="BW5" t="s">
        <v>4000</v>
      </c>
      <c r="BX5" t="s">
        <v>3609</v>
      </c>
      <c r="BY5" t="s">
        <v>3787</v>
      </c>
      <c r="BZ5" t="s">
        <v>4000</v>
      </c>
      <c r="CA5" t="s">
        <v>3452</v>
      </c>
      <c r="CB5" t="s">
        <v>3418</v>
      </c>
      <c r="CC5" t="s">
        <v>3508</v>
      </c>
      <c r="CD5" t="s">
        <v>3814</v>
      </c>
      <c r="CE5" t="s">
        <v>3671</v>
      </c>
      <c r="CF5" t="s">
        <v>3391</v>
      </c>
      <c r="CG5" t="s">
        <v>3909</v>
      </c>
      <c r="CH5" t="s">
        <v>3511</v>
      </c>
      <c r="CI5" t="s">
        <v>3868</v>
      </c>
      <c r="CJ5" t="s">
        <v>3826</v>
      </c>
    </row>
    <row r="6" spans="1:88" x14ac:dyDescent="0.3">
      <c r="A6">
        <v>3</v>
      </c>
      <c r="B6" t="s">
        <v>177</v>
      </c>
      <c r="C6">
        <v>1090</v>
      </c>
      <c r="F6" t="s">
        <v>3532</v>
      </c>
      <c r="G6" t="s">
        <v>3740</v>
      </c>
      <c r="H6" t="s">
        <v>4000</v>
      </c>
      <c r="I6" t="s">
        <v>3422</v>
      </c>
      <c r="J6" t="s">
        <v>3524</v>
      </c>
      <c r="K6" t="s">
        <v>3491</v>
      </c>
      <c r="L6" t="s">
        <v>3651</v>
      </c>
      <c r="M6" t="s">
        <v>3545</v>
      </c>
      <c r="N6" t="s">
        <v>3471</v>
      </c>
      <c r="O6" t="s">
        <v>3620</v>
      </c>
      <c r="P6" t="s">
        <v>3631</v>
      </c>
      <c r="Q6" t="s">
        <v>3714</v>
      </c>
      <c r="R6" t="s">
        <v>3865</v>
      </c>
      <c r="S6" t="s">
        <v>3752</v>
      </c>
      <c r="T6" t="s">
        <v>3506</v>
      </c>
      <c r="U6" t="s">
        <v>4000</v>
      </c>
      <c r="V6" t="s">
        <v>3612</v>
      </c>
      <c r="W6" t="s">
        <v>4000</v>
      </c>
      <c r="X6" t="s">
        <v>4000</v>
      </c>
      <c r="Y6" t="s">
        <v>3700</v>
      </c>
      <c r="Z6" t="s">
        <v>4000</v>
      </c>
      <c r="AA6" t="s">
        <v>3695</v>
      </c>
      <c r="AB6" t="s">
        <v>3922</v>
      </c>
      <c r="AC6" t="s">
        <v>3552</v>
      </c>
      <c r="AD6" t="s">
        <v>3730</v>
      </c>
      <c r="AE6" t="s">
        <v>3562</v>
      </c>
      <c r="AF6" t="s">
        <v>4000</v>
      </c>
      <c r="AG6" t="s">
        <v>4000</v>
      </c>
      <c r="AH6" t="s">
        <v>4000</v>
      </c>
      <c r="AI6" t="s">
        <v>3462</v>
      </c>
      <c r="AJ6" t="s">
        <v>3569</v>
      </c>
      <c r="AK6" t="s">
        <v>3579</v>
      </c>
      <c r="AL6" t="s">
        <v>4000</v>
      </c>
      <c r="AM6" t="s">
        <v>3734</v>
      </c>
      <c r="AN6" t="s">
        <v>4000</v>
      </c>
      <c r="AO6" t="s">
        <v>3934</v>
      </c>
      <c r="AP6" t="s">
        <v>3431</v>
      </c>
      <c r="AQ6" t="s">
        <v>3831</v>
      </c>
      <c r="AR6" t="s">
        <v>3765</v>
      </c>
      <c r="AS6" t="s">
        <v>3976</v>
      </c>
      <c r="AT6" t="s">
        <v>3476</v>
      </c>
      <c r="AU6" t="s">
        <v>3947</v>
      </c>
      <c r="AV6" t="s">
        <v>3856</v>
      </c>
      <c r="AW6" t="s">
        <v>3637</v>
      </c>
      <c r="AX6" t="s">
        <v>4000</v>
      </c>
      <c r="AY6" t="s">
        <v>3838</v>
      </c>
      <c r="AZ6" t="s">
        <v>3435</v>
      </c>
      <c r="BA6" t="s">
        <v>3583</v>
      </c>
      <c r="BB6" t="s">
        <v>3703</v>
      </c>
      <c r="BC6" t="s">
        <v>3927</v>
      </c>
      <c r="BD6" t="s">
        <v>3624</v>
      </c>
      <c r="BE6" t="s">
        <v>4000</v>
      </c>
      <c r="BF6" t="s">
        <v>4000</v>
      </c>
      <c r="BG6" t="s">
        <v>3895</v>
      </c>
      <c r="BH6" t="s">
        <v>3898</v>
      </c>
      <c r="BI6" t="s">
        <v>4000</v>
      </c>
      <c r="BJ6" t="s">
        <v>3406</v>
      </c>
      <c r="BK6" t="s">
        <v>3779</v>
      </c>
      <c r="BL6" t="s">
        <v>3737</v>
      </c>
      <c r="BM6" t="s">
        <v>3586</v>
      </c>
      <c r="BN6" t="s">
        <v>3802</v>
      </c>
      <c r="BO6" t="s">
        <v>3595</v>
      </c>
      <c r="BP6" t="s">
        <v>3634</v>
      </c>
      <c r="BQ6" t="s">
        <v>4000</v>
      </c>
      <c r="BR6" t="s">
        <v>4000</v>
      </c>
      <c r="BS6" t="s">
        <v>3847</v>
      </c>
      <c r="BT6" t="s">
        <v>3962</v>
      </c>
      <c r="BU6" t="s">
        <v>3482</v>
      </c>
      <c r="BV6" t="s">
        <v>4000</v>
      </c>
      <c r="BW6" t="s">
        <v>4000</v>
      </c>
      <c r="BX6" t="s">
        <v>4000</v>
      </c>
      <c r="BY6" t="s">
        <v>3788</v>
      </c>
      <c r="BZ6" t="s">
        <v>4000</v>
      </c>
      <c r="CA6" t="s">
        <v>3453</v>
      </c>
      <c r="CB6" t="s">
        <v>3419</v>
      </c>
      <c r="CC6" t="s">
        <v>3509</v>
      </c>
      <c r="CD6" t="s">
        <v>3815</v>
      </c>
      <c r="CE6" t="s">
        <v>3672</v>
      </c>
      <c r="CF6" t="s">
        <v>3392</v>
      </c>
      <c r="CG6" t="s">
        <v>3910</v>
      </c>
      <c r="CH6" t="s">
        <v>3512</v>
      </c>
      <c r="CI6" t="s">
        <v>3869</v>
      </c>
      <c r="CJ6" t="s">
        <v>3827</v>
      </c>
    </row>
    <row r="7" spans="1:88" x14ac:dyDescent="0.3">
      <c r="A7">
        <v>4</v>
      </c>
      <c r="B7" t="s">
        <v>178</v>
      </c>
      <c r="C7">
        <v>1071</v>
      </c>
      <c r="F7" t="s">
        <v>3533</v>
      </c>
      <c r="G7" t="s">
        <v>3741</v>
      </c>
      <c r="H7" t="s">
        <v>4000</v>
      </c>
      <c r="I7" t="s">
        <v>3423</v>
      </c>
      <c r="J7" t="s">
        <v>3525</v>
      </c>
      <c r="K7" t="s">
        <v>3492</v>
      </c>
      <c r="L7" t="s">
        <v>3652</v>
      </c>
      <c r="M7" t="s">
        <v>3546</v>
      </c>
      <c r="N7" t="s">
        <v>3472</v>
      </c>
      <c r="O7" t="s">
        <v>3621</v>
      </c>
      <c r="P7" t="s">
        <v>4000</v>
      </c>
      <c r="Q7" t="s">
        <v>3715</v>
      </c>
      <c r="R7" t="s">
        <v>3866</v>
      </c>
      <c r="S7" t="s">
        <v>3753</v>
      </c>
      <c r="T7" t="s">
        <v>4000</v>
      </c>
      <c r="U7" t="s">
        <v>4000</v>
      </c>
      <c r="V7" t="s">
        <v>3613</v>
      </c>
      <c r="W7" t="s">
        <v>4000</v>
      </c>
      <c r="X7" t="s">
        <v>4000</v>
      </c>
      <c r="Y7" t="s">
        <v>4000</v>
      </c>
      <c r="Z7" t="s">
        <v>4000</v>
      </c>
      <c r="AA7" t="s">
        <v>3696</v>
      </c>
      <c r="AB7" t="s">
        <v>4000</v>
      </c>
      <c r="AC7" t="s">
        <v>3553</v>
      </c>
      <c r="AD7" t="s">
        <v>3731</v>
      </c>
      <c r="AE7" t="s">
        <v>3563</v>
      </c>
      <c r="AF7" t="s">
        <v>4000</v>
      </c>
      <c r="AG7" t="s">
        <v>4000</v>
      </c>
      <c r="AH7" t="s">
        <v>4000</v>
      </c>
      <c r="AI7" t="s">
        <v>3463</v>
      </c>
      <c r="AJ7" t="s">
        <v>3570</v>
      </c>
      <c r="AK7" t="s">
        <v>3580</v>
      </c>
      <c r="AL7" t="s">
        <v>4000</v>
      </c>
      <c r="AM7" t="s">
        <v>4000</v>
      </c>
      <c r="AN7" t="s">
        <v>4000</v>
      </c>
      <c r="AO7" t="s">
        <v>3935</v>
      </c>
      <c r="AP7" t="s">
        <v>3432</v>
      </c>
      <c r="AQ7" t="s">
        <v>3832</v>
      </c>
      <c r="AR7" t="s">
        <v>4000</v>
      </c>
      <c r="AS7" t="s">
        <v>3977</v>
      </c>
      <c r="AT7" t="s">
        <v>3477</v>
      </c>
      <c r="AU7" t="s">
        <v>3948</v>
      </c>
      <c r="AV7" t="s">
        <v>3857</v>
      </c>
      <c r="AW7" t="s">
        <v>3638</v>
      </c>
      <c r="AX7" t="s">
        <v>4000</v>
      </c>
      <c r="AY7" t="s">
        <v>3839</v>
      </c>
      <c r="AZ7" t="s">
        <v>3436</v>
      </c>
      <c r="BA7" t="s">
        <v>4000</v>
      </c>
      <c r="BB7" t="s">
        <v>3704</v>
      </c>
      <c r="BC7" t="s">
        <v>3928</v>
      </c>
      <c r="BD7" t="s">
        <v>3625</v>
      </c>
      <c r="BE7" t="s">
        <v>4000</v>
      </c>
      <c r="BF7" t="s">
        <v>4000</v>
      </c>
      <c r="BG7" t="s">
        <v>4000</v>
      </c>
      <c r="BH7" t="s">
        <v>3899</v>
      </c>
      <c r="BI7" t="s">
        <v>4000</v>
      </c>
      <c r="BJ7" t="s">
        <v>3768</v>
      </c>
      <c r="BK7" t="s">
        <v>3780</v>
      </c>
      <c r="BL7" t="s">
        <v>4000</v>
      </c>
      <c r="BM7" t="s">
        <v>3587</v>
      </c>
      <c r="BN7" t="s">
        <v>3803</v>
      </c>
      <c r="BO7" t="s">
        <v>3596</v>
      </c>
      <c r="BP7" t="s">
        <v>4000</v>
      </c>
      <c r="BQ7" t="s">
        <v>4000</v>
      </c>
      <c r="BR7" t="s">
        <v>4000</v>
      </c>
      <c r="BS7" t="s">
        <v>3848</v>
      </c>
      <c r="BT7" t="s">
        <v>3963</v>
      </c>
      <c r="BU7" t="s">
        <v>3483</v>
      </c>
      <c r="BV7" t="s">
        <v>4000</v>
      </c>
      <c r="BW7" t="s">
        <v>4000</v>
      </c>
      <c r="BX7" t="s">
        <v>4000</v>
      </c>
      <c r="BY7" t="s">
        <v>3789</v>
      </c>
      <c r="BZ7" t="s">
        <v>4000</v>
      </c>
      <c r="CA7" t="s">
        <v>3454</v>
      </c>
      <c r="CB7" t="s">
        <v>4000</v>
      </c>
      <c r="CC7" t="s">
        <v>4000</v>
      </c>
      <c r="CD7" t="s">
        <v>3816</v>
      </c>
      <c r="CE7" t="s">
        <v>3673</v>
      </c>
      <c r="CF7" t="s">
        <v>3393</v>
      </c>
      <c r="CG7" t="s">
        <v>3911</v>
      </c>
      <c r="CH7" t="s">
        <v>3513</v>
      </c>
      <c r="CI7" t="s">
        <v>3870</v>
      </c>
      <c r="CJ7" t="s">
        <v>3828</v>
      </c>
    </row>
    <row r="8" spans="1:88" x14ac:dyDescent="0.3">
      <c r="A8">
        <v>5</v>
      </c>
      <c r="B8" t="s">
        <v>179</v>
      </c>
      <c r="C8">
        <v>1085</v>
      </c>
      <c r="F8" t="s">
        <v>3534</v>
      </c>
      <c r="G8" t="s">
        <v>3742</v>
      </c>
      <c r="H8" t="s">
        <v>4000</v>
      </c>
      <c r="I8" t="s">
        <v>3424</v>
      </c>
      <c r="J8" t="s">
        <v>3526</v>
      </c>
      <c r="K8" t="s">
        <v>3493</v>
      </c>
      <c r="L8" t="s">
        <v>3653</v>
      </c>
      <c r="M8" t="s">
        <v>3547</v>
      </c>
      <c r="N8" t="s">
        <v>3473</v>
      </c>
      <c r="O8" t="s">
        <v>4000</v>
      </c>
      <c r="P8" t="s">
        <v>4000</v>
      </c>
      <c r="Q8" t="s">
        <v>3716</v>
      </c>
      <c r="R8" t="s">
        <v>4000</v>
      </c>
      <c r="S8" t="s">
        <v>3754</v>
      </c>
      <c r="T8" t="s">
        <v>4000</v>
      </c>
      <c r="U8" t="s">
        <v>4000</v>
      </c>
      <c r="V8" t="s">
        <v>3614</v>
      </c>
      <c r="W8" t="s">
        <v>4000</v>
      </c>
      <c r="X8" t="s">
        <v>4000</v>
      </c>
      <c r="Y8" t="s">
        <v>4000</v>
      </c>
      <c r="Z8" t="s">
        <v>4000</v>
      </c>
      <c r="AA8" t="s">
        <v>3697</v>
      </c>
      <c r="AB8" t="s">
        <v>4000</v>
      </c>
      <c r="AC8" t="s">
        <v>3554</v>
      </c>
      <c r="AD8" t="s">
        <v>4000</v>
      </c>
      <c r="AE8" t="s">
        <v>3564</v>
      </c>
      <c r="AF8" t="s">
        <v>4000</v>
      </c>
      <c r="AG8" t="s">
        <v>4000</v>
      </c>
      <c r="AH8" t="s">
        <v>4000</v>
      </c>
      <c r="AI8" t="s">
        <v>3464</v>
      </c>
      <c r="AJ8" t="s">
        <v>3571</v>
      </c>
      <c r="AK8" t="s">
        <v>4000</v>
      </c>
      <c r="AL8" t="s">
        <v>4000</v>
      </c>
      <c r="AM8" t="s">
        <v>4000</v>
      </c>
      <c r="AN8" t="s">
        <v>4000</v>
      </c>
      <c r="AO8" t="s">
        <v>3936</v>
      </c>
      <c r="AP8" t="s">
        <v>4000</v>
      </c>
      <c r="AQ8" t="s">
        <v>3833</v>
      </c>
      <c r="AR8" t="s">
        <v>4000</v>
      </c>
      <c r="AS8" t="s">
        <v>3978</v>
      </c>
      <c r="AT8" t="s">
        <v>3478</v>
      </c>
      <c r="AU8" t="s">
        <v>3404</v>
      </c>
      <c r="AV8" t="s">
        <v>3858</v>
      </c>
      <c r="AW8" t="s">
        <v>3639</v>
      </c>
      <c r="AX8" t="s">
        <v>4000</v>
      </c>
      <c r="AY8" t="s">
        <v>3840</v>
      </c>
      <c r="AZ8" t="s">
        <v>3437</v>
      </c>
      <c r="BA8" t="s">
        <v>4000</v>
      </c>
      <c r="BB8" t="s">
        <v>3705</v>
      </c>
      <c r="BC8" t="s">
        <v>3929</v>
      </c>
      <c r="BD8" t="s">
        <v>3626</v>
      </c>
      <c r="BE8" t="s">
        <v>4000</v>
      </c>
      <c r="BF8" t="s">
        <v>4000</v>
      </c>
      <c r="BG8" t="s">
        <v>4000</v>
      </c>
      <c r="BH8" t="s">
        <v>3900</v>
      </c>
      <c r="BI8" t="s">
        <v>4000</v>
      </c>
      <c r="BJ8" t="s">
        <v>3769</v>
      </c>
      <c r="BK8" t="s">
        <v>3781</v>
      </c>
      <c r="BL8" t="s">
        <v>4000</v>
      </c>
      <c r="BM8" t="s">
        <v>3588</v>
      </c>
      <c r="BN8" t="s">
        <v>3804</v>
      </c>
      <c r="BO8" t="s">
        <v>3597</v>
      </c>
      <c r="BP8" t="s">
        <v>4000</v>
      </c>
      <c r="BQ8" t="s">
        <v>4000</v>
      </c>
      <c r="BR8" t="s">
        <v>4000</v>
      </c>
      <c r="BS8" t="s">
        <v>3849</v>
      </c>
      <c r="BT8" t="s">
        <v>3964</v>
      </c>
      <c r="BU8" t="s">
        <v>3484</v>
      </c>
      <c r="BV8" t="s">
        <v>4000</v>
      </c>
      <c r="BW8" t="s">
        <v>4000</v>
      </c>
      <c r="BX8" t="s">
        <v>4000</v>
      </c>
      <c r="BY8" t="s">
        <v>3790</v>
      </c>
      <c r="BZ8" t="s">
        <v>4000</v>
      </c>
      <c r="CA8" t="s">
        <v>3455</v>
      </c>
      <c r="CB8" t="s">
        <v>4000</v>
      </c>
      <c r="CC8" t="s">
        <v>4000</v>
      </c>
      <c r="CD8" t="s">
        <v>3817</v>
      </c>
      <c r="CE8" t="s">
        <v>3674</v>
      </c>
      <c r="CF8" t="s">
        <v>3394</v>
      </c>
      <c r="CG8" t="s">
        <v>3912</v>
      </c>
      <c r="CH8" t="s">
        <v>3514</v>
      </c>
      <c r="CI8" t="s">
        <v>3871</v>
      </c>
      <c r="CJ8" t="s">
        <v>4000</v>
      </c>
    </row>
    <row r="9" spans="1:88" x14ac:dyDescent="0.3">
      <c r="A9">
        <v>6</v>
      </c>
      <c r="B9" t="s">
        <v>180</v>
      </c>
      <c r="C9">
        <v>1081</v>
      </c>
      <c r="F9" t="s">
        <v>3535</v>
      </c>
      <c r="G9" t="s">
        <v>3743</v>
      </c>
      <c r="H9" t="s">
        <v>4000</v>
      </c>
      <c r="I9" t="s">
        <v>3425</v>
      </c>
      <c r="J9" t="s">
        <v>3527</v>
      </c>
      <c r="K9" t="s">
        <v>3494</v>
      </c>
      <c r="L9" t="s">
        <v>3654</v>
      </c>
      <c r="M9" t="s">
        <v>4000</v>
      </c>
      <c r="N9" t="s">
        <v>4000</v>
      </c>
      <c r="O9" t="s">
        <v>4000</v>
      </c>
      <c r="P9" t="s">
        <v>4000</v>
      </c>
      <c r="Q9" t="s">
        <v>3717</v>
      </c>
      <c r="R9" t="s">
        <v>4000</v>
      </c>
      <c r="S9" t="s">
        <v>3755</v>
      </c>
      <c r="T9" t="s">
        <v>4000</v>
      </c>
      <c r="U9" t="s">
        <v>4000</v>
      </c>
      <c r="V9" t="s">
        <v>3615</v>
      </c>
      <c r="W9" t="s">
        <v>4000</v>
      </c>
      <c r="X9" t="s">
        <v>4000</v>
      </c>
      <c r="Y9" t="s">
        <v>4000</v>
      </c>
      <c r="Z9" t="s">
        <v>4000</v>
      </c>
      <c r="AA9" t="s">
        <v>4000</v>
      </c>
      <c r="AB9" t="s">
        <v>4000</v>
      </c>
      <c r="AC9" t="s">
        <v>3555</v>
      </c>
      <c r="AD9" t="s">
        <v>4000</v>
      </c>
      <c r="AE9" t="s">
        <v>3565</v>
      </c>
      <c r="AF9" t="s">
        <v>4000</v>
      </c>
      <c r="AG9" t="s">
        <v>4000</v>
      </c>
      <c r="AH9" t="s">
        <v>4000</v>
      </c>
      <c r="AI9" t="s">
        <v>4000</v>
      </c>
      <c r="AJ9" t="s">
        <v>3572</v>
      </c>
      <c r="AK9" t="s">
        <v>4000</v>
      </c>
      <c r="AL9" t="s">
        <v>4000</v>
      </c>
      <c r="AM9" t="s">
        <v>4000</v>
      </c>
      <c r="AN9" t="s">
        <v>4000</v>
      </c>
      <c r="AO9" t="s">
        <v>3937</v>
      </c>
      <c r="AP9" t="s">
        <v>4000</v>
      </c>
      <c r="AQ9" t="s">
        <v>3834</v>
      </c>
      <c r="AR9" t="s">
        <v>4000</v>
      </c>
      <c r="AS9" t="s">
        <v>3979</v>
      </c>
      <c r="AT9" t="s">
        <v>3479</v>
      </c>
      <c r="AU9" t="s">
        <v>3405</v>
      </c>
      <c r="AV9" t="s">
        <v>3859</v>
      </c>
      <c r="AW9" t="s">
        <v>3640</v>
      </c>
      <c r="AX9" t="s">
        <v>4000</v>
      </c>
      <c r="AY9" t="s">
        <v>3841</v>
      </c>
      <c r="AZ9" t="s">
        <v>3438</v>
      </c>
      <c r="BA9" t="s">
        <v>4000</v>
      </c>
      <c r="BB9" t="s">
        <v>3706</v>
      </c>
      <c r="BC9" t="s">
        <v>3930</v>
      </c>
      <c r="BD9" t="s">
        <v>3627</v>
      </c>
      <c r="BE9" t="s">
        <v>4000</v>
      </c>
      <c r="BF9" t="s">
        <v>4000</v>
      </c>
      <c r="BG9" t="s">
        <v>4000</v>
      </c>
      <c r="BH9" t="s">
        <v>3901</v>
      </c>
      <c r="BI9" t="s">
        <v>4000</v>
      </c>
      <c r="BJ9" t="s">
        <v>3770</v>
      </c>
      <c r="BK9" t="s">
        <v>3782</v>
      </c>
      <c r="BL9" t="s">
        <v>4000</v>
      </c>
      <c r="BM9" t="s">
        <v>3589</v>
      </c>
      <c r="BN9" t="s">
        <v>3805</v>
      </c>
      <c r="BO9" t="s">
        <v>3598</v>
      </c>
      <c r="BP9" t="s">
        <v>4000</v>
      </c>
      <c r="BQ9" t="s">
        <v>4000</v>
      </c>
      <c r="BR9" t="s">
        <v>4000</v>
      </c>
      <c r="BS9" t="s">
        <v>3850</v>
      </c>
      <c r="BT9" t="s">
        <v>3965</v>
      </c>
      <c r="BU9" t="s">
        <v>3485</v>
      </c>
      <c r="BV9" t="s">
        <v>4000</v>
      </c>
      <c r="BW9" t="s">
        <v>4000</v>
      </c>
      <c r="BX9" t="s">
        <v>4000</v>
      </c>
      <c r="BY9" t="s">
        <v>3791</v>
      </c>
      <c r="BZ9" t="s">
        <v>4000</v>
      </c>
      <c r="CA9" t="s">
        <v>3456</v>
      </c>
      <c r="CB9" t="s">
        <v>4000</v>
      </c>
      <c r="CC9" t="s">
        <v>4000</v>
      </c>
      <c r="CD9" t="s">
        <v>3818</v>
      </c>
      <c r="CE9" t="s">
        <v>3675</v>
      </c>
      <c r="CF9" t="s">
        <v>3395</v>
      </c>
      <c r="CG9" t="s">
        <v>3913</v>
      </c>
      <c r="CH9" t="s">
        <v>3515</v>
      </c>
      <c r="CI9" t="s">
        <v>3872</v>
      </c>
      <c r="CJ9" t="s">
        <v>4000</v>
      </c>
    </row>
    <row r="10" spans="1:88" x14ac:dyDescent="0.3">
      <c r="A10">
        <v>7</v>
      </c>
      <c r="B10" t="s">
        <v>181</v>
      </c>
      <c r="C10">
        <v>1112</v>
      </c>
      <c r="F10" t="s">
        <v>3536</v>
      </c>
      <c r="G10" t="s">
        <v>3744</v>
      </c>
      <c r="H10" t="s">
        <v>4000</v>
      </c>
      <c r="I10" t="s">
        <v>3426</v>
      </c>
      <c r="J10" t="s">
        <v>3528</v>
      </c>
      <c r="K10" t="s">
        <v>3495</v>
      </c>
      <c r="L10" t="s">
        <v>3655</v>
      </c>
      <c r="M10" t="s">
        <v>4000</v>
      </c>
      <c r="N10" t="s">
        <v>4000</v>
      </c>
      <c r="O10" t="s">
        <v>4000</v>
      </c>
      <c r="P10" t="s">
        <v>4000</v>
      </c>
      <c r="Q10" t="s">
        <v>3718</v>
      </c>
      <c r="R10" t="s">
        <v>4000</v>
      </c>
      <c r="S10" t="s">
        <v>3756</v>
      </c>
      <c r="T10" t="s">
        <v>4000</v>
      </c>
      <c r="U10" t="s">
        <v>4000</v>
      </c>
      <c r="V10" t="s">
        <v>3616</v>
      </c>
      <c r="W10" t="s">
        <v>4000</v>
      </c>
      <c r="X10" t="s">
        <v>4000</v>
      </c>
      <c r="Y10" t="s">
        <v>4000</v>
      </c>
      <c r="Z10" t="s">
        <v>4000</v>
      </c>
      <c r="AA10" t="s">
        <v>4000</v>
      </c>
      <c r="AB10" t="s">
        <v>4000</v>
      </c>
      <c r="AC10" t="s">
        <v>3556</v>
      </c>
      <c r="AD10" t="s">
        <v>4000</v>
      </c>
      <c r="AE10" t="s">
        <v>4000</v>
      </c>
      <c r="AF10" t="s">
        <v>4000</v>
      </c>
      <c r="AG10" t="s">
        <v>4000</v>
      </c>
      <c r="AH10" t="s">
        <v>4000</v>
      </c>
      <c r="AI10" t="s">
        <v>4000</v>
      </c>
      <c r="AJ10" t="s">
        <v>3573</v>
      </c>
      <c r="AK10" t="s">
        <v>4000</v>
      </c>
      <c r="AL10" t="s">
        <v>4000</v>
      </c>
      <c r="AM10" t="s">
        <v>4000</v>
      </c>
      <c r="AN10" t="s">
        <v>4000</v>
      </c>
      <c r="AO10" t="s">
        <v>3938</v>
      </c>
      <c r="AP10" t="s">
        <v>4000</v>
      </c>
      <c r="AQ10" t="s">
        <v>3835</v>
      </c>
      <c r="AR10" t="s">
        <v>4000</v>
      </c>
      <c r="AS10" t="s">
        <v>3980</v>
      </c>
      <c r="AT10" t="s">
        <v>4000</v>
      </c>
      <c r="AU10" t="s">
        <v>3949</v>
      </c>
      <c r="AV10" t="s">
        <v>3860</v>
      </c>
      <c r="AW10" t="s">
        <v>3641</v>
      </c>
      <c r="AX10" t="s">
        <v>4000</v>
      </c>
      <c r="AY10" t="s">
        <v>3842</v>
      </c>
      <c r="AZ10" t="s">
        <v>3439</v>
      </c>
      <c r="BA10" t="s">
        <v>4000</v>
      </c>
      <c r="BB10" t="s">
        <v>3707</v>
      </c>
      <c r="BC10" t="s">
        <v>3931</v>
      </c>
      <c r="BD10" t="s">
        <v>3628</v>
      </c>
      <c r="BE10" t="s">
        <v>4000</v>
      </c>
      <c r="BF10" t="s">
        <v>4000</v>
      </c>
      <c r="BG10" t="s">
        <v>4000</v>
      </c>
      <c r="BH10" t="s">
        <v>3902</v>
      </c>
      <c r="BI10" t="s">
        <v>4000</v>
      </c>
      <c r="BJ10" t="s">
        <v>3771</v>
      </c>
      <c r="BK10" t="s">
        <v>3783</v>
      </c>
      <c r="BL10" t="s">
        <v>4000</v>
      </c>
      <c r="BM10" t="s">
        <v>3590</v>
      </c>
      <c r="BN10" t="s">
        <v>3806</v>
      </c>
      <c r="BO10" t="s">
        <v>3599</v>
      </c>
      <c r="BP10" t="s">
        <v>4000</v>
      </c>
      <c r="BQ10" t="s">
        <v>4000</v>
      </c>
      <c r="BR10" t="s">
        <v>4000</v>
      </c>
      <c r="BS10" t="s">
        <v>3851</v>
      </c>
      <c r="BT10" t="s">
        <v>3966</v>
      </c>
      <c r="BU10" t="s">
        <v>3486</v>
      </c>
      <c r="BV10" t="s">
        <v>4000</v>
      </c>
      <c r="BW10" t="s">
        <v>4000</v>
      </c>
      <c r="BX10" t="s">
        <v>4000</v>
      </c>
      <c r="BY10" t="s">
        <v>3792</v>
      </c>
      <c r="BZ10" t="s">
        <v>4000</v>
      </c>
      <c r="CA10" t="s">
        <v>3457</v>
      </c>
      <c r="CB10" t="s">
        <v>4000</v>
      </c>
      <c r="CC10" t="s">
        <v>4000</v>
      </c>
      <c r="CD10" t="s">
        <v>3819</v>
      </c>
      <c r="CE10" t="s">
        <v>3676</v>
      </c>
      <c r="CF10" t="s">
        <v>3396</v>
      </c>
      <c r="CG10" t="s">
        <v>3914</v>
      </c>
      <c r="CH10" t="s">
        <v>3516</v>
      </c>
      <c r="CI10" t="s">
        <v>3873</v>
      </c>
      <c r="CJ10" t="s">
        <v>4000</v>
      </c>
    </row>
    <row r="11" spans="1:88" x14ac:dyDescent="0.3">
      <c r="A11">
        <v>8</v>
      </c>
      <c r="B11" t="s">
        <v>182</v>
      </c>
      <c r="C11">
        <v>1091</v>
      </c>
      <c r="F11" t="s">
        <v>3537</v>
      </c>
      <c r="G11" t="s">
        <v>3745</v>
      </c>
      <c r="H11" t="s">
        <v>4000</v>
      </c>
      <c r="I11" t="s">
        <v>3427</v>
      </c>
      <c r="J11" t="s">
        <v>3529</v>
      </c>
      <c r="K11" t="s">
        <v>3496</v>
      </c>
      <c r="L11" t="s">
        <v>3656</v>
      </c>
      <c r="M11" t="s">
        <v>4000</v>
      </c>
      <c r="N11" t="s">
        <v>4000</v>
      </c>
      <c r="O11" t="s">
        <v>4000</v>
      </c>
      <c r="P11" t="s">
        <v>4000</v>
      </c>
      <c r="Q11" t="s">
        <v>3719</v>
      </c>
      <c r="R11" t="s">
        <v>4000</v>
      </c>
      <c r="S11" t="s">
        <v>3757</v>
      </c>
      <c r="T11" t="s">
        <v>4000</v>
      </c>
      <c r="U11" t="s">
        <v>4000</v>
      </c>
      <c r="V11" t="s">
        <v>4000</v>
      </c>
      <c r="W11" t="s">
        <v>4000</v>
      </c>
      <c r="X11" t="s">
        <v>4000</v>
      </c>
      <c r="Y11" t="s">
        <v>4000</v>
      </c>
      <c r="Z11" t="s">
        <v>4000</v>
      </c>
      <c r="AA11" t="s">
        <v>4000</v>
      </c>
      <c r="AB11" t="s">
        <v>4000</v>
      </c>
      <c r="AC11" t="s">
        <v>3557</v>
      </c>
      <c r="AD11" t="s">
        <v>4000</v>
      </c>
      <c r="AE11" t="s">
        <v>4000</v>
      </c>
      <c r="AF11" t="s">
        <v>4000</v>
      </c>
      <c r="AG11" t="s">
        <v>4000</v>
      </c>
      <c r="AH11" t="s">
        <v>4000</v>
      </c>
      <c r="AI11" t="s">
        <v>4000</v>
      </c>
      <c r="AJ11" t="s">
        <v>3574</v>
      </c>
      <c r="AK11" t="s">
        <v>4000</v>
      </c>
      <c r="AL11" t="s">
        <v>4000</v>
      </c>
      <c r="AM11" t="s">
        <v>4000</v>
      </c>
      <c r="AN11" t="s">
        <v>4000</v>
      </c>
      <c r="AO11" t="s">
        <v>3939</v>
      </c>
      <c r="AP11" t="s">
        <v>4000</v>
      </c>
      <c r="AQ11" t="s">
        <v>4000</v>
      </c>
      <c r="AR11" t="s">
        <v>4000</v>
      </c>
      <c r="AS11" t="s">
        <v>3981</v>
      </c>
      <c r="AT11" t="s">
        <v>4000</v>
      </c>
      <c r="AU11" t="s">
        <v>3950</v>
      </c>
      <c r="AV11" t="s">
        <v>3861</v>
      </c>
      <c r="AW11" t="s">
        <v>3642</v>
      </c>
      <c r="AX11" t="s">
        <v>4000</v>
      </c>
      <c r="AY11" t="s">
        <v>3843</v>
      </c>
      <c r="AZ11" t="s">
        <v>3440</v>
      </c>
      <c r="BA11" t="s">
        <v>4000</v>
      </c>
      <c r="BB11" t="s">
        <v>4000</v>
      </c>
      <c r="BC11" t="s">
        <v>4000</v>
      </c>
      <c r="BD11" t="s">
        <v>4000</v>
      </c>
      <c r="BE11" t="s">
        <v>4000</v>
      </c>
      <c r="BF11" t="s">
        <v>4000</v>
      </c>
      <c r="BG11" t="s">
        <v>4000</v>
      </c>
      <c r="BH11" t="s">
        <v>3903</v>
      </c>
      <c r="BI11" t="s">
        <v>4000</v>
      </c>
      <c r="BJ11" t="s">
        <v>3772</v>
      </c>
      <c r="BK11" t="s">
        <v>3784</v>
      </c>
      <c r="BL11" t="s">
        <v>4000</v>
      </c>
      <c r="BM11" t="s">
        <v>3591</v>
      </c>
      <c r="BN11" t="s">
        <v>3807</v>
      </c>
      <c r="BO11" t="s">
        <v>3600</v>
      </c>
      <c r="BP11" t="s">
        <v>4000</v>
      </c>
      <c r="BQ11" t="s">
        <v>4000</v>
      </c>
      <c r="BR11" t="s">
        <v>4000</v>
      </c>
      <c r="BS11" t="s">
        <v>3852</v>
      </c>
      <c r="BT11" t="s">
        <v>3967</v>
      </c>
      <c r="BU11" t="s">
        <v>3487</v>
      </c>
      <c r="BV11" t="s">
        <v>4000</v>
      </c>
      <c r="BW11" t="s">
        <v>4000</v>
      </c>
      <c r="BX11" t="s">
        <v>4000</v>
      </c>
      <c r="BY11" t="s">
        <v>3793</v>
      </c>
      <c r="BZ11" t="s">
        <v>4000</v>
      </c>
      <c r="CA11" t="s">
        <v>3458</v>
      </c>
      <c r="CB11" t="s">
        <v>4000</v>
      </c>
      <c r="CC11" t="s">
        <v>4000</v>
      </c>
      <c r="CD11" t="s">
        <v>3820</v>
      </c>
      <c r="CE11" t="s">
        <v>3677</v>
      </c>
      <c r="CF11" t="s">
        <v>3397</v>
      </c>
      <c r="CG11" t="s">
        <v>3915</v>
      </c>
      <c r="CH11" t="s">
        <v>3517</v>
      </c>
      <c r="CI11" t="s">
        <v>3874</v>
      </c>
      <c r="CJ11" t="s">
        <v>4000</v>
      </c>
    </row>
    <row r="12" spans="1:88" x14ac:dyDescent="0.3">
      <c r="A12">
        <v>9</v>
      </c>
      <c r="B12" t="s">
        <v>281</v>
      </c>
      <c r="C12">
        <v>1078</v>
      </c>
      <c r="F12" t="s">
        <v>3538</v>
      </c>
      <c r="G12" t="s">
        <v>3746</v>
      </c>
      <c r="H12" t="s">
        <v>4000</v>
      </c>
      <c r="I12" t="s">
        <v>3428</v>
      </c>
      <c r="J12" t="s">
        <v>4000</v>
      </c>
      <c r="K12" t="s">
        <v>3497</v>
      </c>
      <c r="L12" t="s">
        <v>3657</v>
      </c>
      <c r="M12" t="s">
        <v>4000</v>
      </c>
      <c r="N12" t="s">
        <v>4000</v>
      </c>
      <c r="O12" t="s">
        <v>4000</v>
      </c>
      <c r="P12" t="s">
        <v>4000</v>
      </c>
      <c r="Q12" t="s">
        <v>3720</v>
      </c>
      <c r="R12" t="s">
        <v>4000</v>
      </c>
      <c r="S12" t="s">
        <v>3758</v>
      </c>
      <c r="T12" t="s">
        <v>4000</v>
      </c>
      <c r="U12" t="s">
        <v>4000</v>
      </c>
      <c r="V12" t="s">
        <v>4000</v>
      </c>
      <c r="W12" t="s">
        <v>4000</v>
      </c>
      <c r="X12" t="s">
        <v>4000</v>
      </c>
      <c r="Y12" t="s">
        <v>4000</v>
      </c>
      <c r="Z12" t="s">
        <v>4000</v>
      </c>
      <c r="AA12" t="s">
        <v>4000</v>
      </c>
      <c r="AB12" t="s">
        <v>4000</v>
      </c>
      <c r="AC12" t="s">
        <v>3558</v>
      </c>
      <c r="AD12" t="s">
        <v>4000</v>
      </c>
      <c r="AE12" t="s">
        <v>4000</v>
      </c>
      <c r="AF12" t="s">
        <v>4000</v>
      </c>
      <c r="AG12" t="s">
        <v>4000</v>
      </c>
      <c r="AH12" t="s">
        <v>4000</v>
      </c>
      <c r="AI12" t="s">
        <v>4000</v>
      </c>
      <c r="AJ12" t="s">
        <v>3575</v>
      </c>
      <c r="AK12" t="s">
        <v>4000</v>
      </c>
      <c r="AL12" t="s">
        <v>4000</v>
      </c>
      <c r="AM12" t="s">
        <v>4000</v>
      </c>
      <c r="AN12" t="s">
        <v>4000</v>
      </c>
      <c r="AO12" t="s">
        <v>3940</v>
      </c>
      <c r="AP12" t="s">
        <v>4000</v>
      </c>
      <c r="AQ12" t="s">
        <v>4000</v>
      </c>
      <c r="AR12" t="s">
        <v>4000</v>
      </c>
      <c r="AS12" t="s">
        <v>3982</v>
      </c>
      <c r="AT12" t="s">
        <v>4000</v>
      </c>
      <c r="AU12" t="s">
        <v>3951</v>
      </c>
      <c r="AV12" t="s">
        <v>3862</v>
      </c>
      <c r="AW12" t="s">
        <v>3643</v>
      </c>
      <c r="AX12" t="s">
        <v>4000</v>
      </c>
      <c r="AY12" t="s">
        <v>3844</v>
      </c>
      <c r="AZ12" t="s">
        <v>3441</v>
      </c>
      <c r="BA12" t="s">
        <v>4000</v>
      </c>
      <c r="BB12" t="s">
        <v>4000</v>
      </c>
      <c r="BC12" t="s">
        <v>4000</v>
      </c>
      <c r="BD12" t="s">
        <v>4000</v>
      </c>
      <c r="BE12" t="s">
        <v>4000</v>
      </c>
      <c r="BF12" t="s">
        <v>4000</v>
      </c>
      <c r="BG12" t="s">
        <v>4000</v>
      </c>
      <c r="BH12" t="s">
        <v>3904</v>
      </c>
      <c r="BI12" t="s">
        <v>4000</v>
      </c>
      <c r="BJ12" t="s">
        <v>3773</v>
      </c>
      <c r="BK12" t="s">
        <v>3785</v>
      </c>
      <c r="BL12" t="s">
        <v>4000</v>
      </c>
      <c r="BM12" t="s">
        <v>3592</v>
      </c>
      <c r="BN12" t="s">
        <v>3808</v>
      </c>
      <c r="BO12" t="s">
        <v>3601</v>
      </c>
      <c r="BP12" t="s">
        <v>4000</v>
      </c>
      <c r="BQ12" t="s">
        <v>4000</v>
      </c>
      <c r="BR12" t="s">
        <v>4000</v>
      </c>
      <c r="BS12" t="s">
        <v>3853</v>
      </c>
      <c r="BT12" t="s">
        <v>3968</v>
      </c>
      <c r="BU12" t="s">
        <v>3488</v>
      </c>
      <c r="BV12" t="s">
        <v>4000</v>
      </c>
      <c r="BW12" t="s">
        <v>4000</v>
      </c>
      <c r="BX12" t="s">
        <v>4000</v>
      </c>
      <c r="BY12" t="s">
        <v>3794</v>
      </c>
      <c r="BZ12" t="s">
        <v>4000</v>
      </c>
      <c r="CA12" t="s">
        <v>3459</v>
      </c>
      <c r="CB12" t="s">
        <v>4000</v>
      </c>
      <c r="CC12" t="s">
        <v>4000</v>
      </c>
      <c r="CD12" t="s">
        <v>3821</v>
      </c>
      <c r="CE12" t="s">
        <v>3678</v>
      </c>
      <c r="CF12" t="s">
        <v>4000</v>
      </c>
      <c r="CG12" t="s">
        <v>3916</v>
      </c>
      <c r="CH12" t="s">
        <v>3518</v>
      </c>
      <c r="CI12" t="s">
        <v>3875</v>
      </c>
      <c r="CJ12" t="s">
        <v>4000</v>
      </c>
    </row>
    <row r="13" spans="1:88" x14ac:dyDescent="0.3">
      <c r="A13">
        <v>10</v>
      </c>
      <c r="B13" t="s">
        <v>183</v>
      </c>
      <c r="C13">
        <v>1105</v>
      </c>
      <c r="F13" t="s">
        <v>3539</v>
      </c>
      <c r="G13" t="s">
        <v>3747</v>
      </c>
      <c r="H13" t="s">
        <v>4000</v>
      </c>
      <c r="I13" t="s">
        <v>4000</v>
      </c>
      <c r="J13" t="s">
        <v>4000</v>
      </c>
      <c r="K13" t="s">
        <v>3498</v>
      </c>
      <c r="L13" t="s">
        <v>3658</v>
      </c>
      <c r="M13" t="s">
        <v>4000</v>
      </c>
      <c r="N13" t="s">
        <v>4000</v>
      </c>
      <c r="O13" t="s">
        <v>4000</v>
      </c>
      <c r="P13" t="s">
        <v>4000</v>
      </c>
      <c r="Q13" t="s">
        <v>3721</v>
      </c>
      <c r="R13" t="s">
        <v>4000</v>
      </c>
      <c r="S13" t="s">
        <v>3759</v>
      </c>
      <c r="T13" t="s">
        <v>4000</v>
      </c>
      <c r="U13" t="s">
        <v>4000</v>
      </c>
      <c r="V13" t="s">
        <v>4000</v>
      </c>
      <c r="W13" t="s">
        <v>4000</v>
      </c>
      <c r="X13" t="s">
        <v>4000</v>
      </c>
      <c r="Y13" t="s">
        <v>4000</v>
      </c>
      <c r="Z13" t="s">
        <v>4000</v>
      </c>
      <c r="AA13" t="s">
        <v>4000</v>
      </c>
      <c r="AB13" t="s">
        <v>4000</v>
      </c>
      <c r="AC13" t="s">
        <v>3559</v>
      </c>
      <c r="AD13" t="s">
        <v>4000</v>
      </c>
      <c r="AE13" t="s">
        <v>4000</v>
      </c>
      <c r="AF13" t="s">
        <v>4000</v>
      </c>
      <c r="AG13" t="s">
        <v>4000</v>
      </c>
      <c r="AH13" t="s">
        <v>4000</v>
      </c>
      <c r="AI13" t="s">
        <v>4000</v>
      </c>
      <c r="AJ13" t="s">
        <v>3576</v>
      </c>
      <c r="AK13" t="s">
        <v>4000</v>
      </c>
      <c r="AL13" t="s">
        <v>4000</v>
      </c>
      <c r="AM13" t="s">
        <v>4000</v>
      </c>
      <c r="AN13" t="s">
        <v>4000</v>
      </c>
      <c r="AO13" t="s">
        <v>3941</v>
      </c>
      <c r="AP13" t="s">
        <v>4000</v>
      </c>
      <c r="AQ13" t="s">
        <v>4000</v>
      </c>
      <c r="AR13" t="s">
        <v>4000</v>
      </c>
      <c r="AS13" t="s">
        <v>3983</v>
      </c>
      <c r="AT13" t="s">
        <v>4000</v>
      </c>
      <c r="AU13" t="s">
        <v>3952</v>
      </c>
      <c r="AV13" t="s">
        <v>4000</v>
      </c>
      <c r="AW13" t="s">
        <v>3644</v>
      </c>
      <c r="AX13" t="s">
        <v>4000</v>
      </c>
      <c r="AY13" t="s">
        <v>4000</v>
      </c>
      <c r="AZ13" t="s">
        <v>3442</v>
      </c>
      <c r="BA13" t="s">
        <v>4000</v>
      </c>
      <c r="BB13" t="s">
        <v>4000</v>
      </c>
      <c r="BC13" t="s">
        <v>4000</v>
      </c>
      <c r="BD13" t="s">
        <v>4000</v>
      </c>
      <c r="BE13" t="s">
        <v>4000</v>
      </c>
      <c r="BF13" t="s">
        <v>4000</v>
      </c>
      <c r="BG13" t="s">
        <v>4000</v>
      </c>
      <c r="BH13" t="s">
        <v>3905</v>
      </c>
      <c r="BI13" t="s">
        <v>4000</v>
      </c>
      <c r="BJ13" t="s">
        <v>3774</v>
      </c>
      <c r="BK13" t="s">
        <v>4000</v>
      </c>
      <c r="BL13" t="s">
        <v>4000</v>
      </c>
      <c r="BM13" t="s">
        <v>4000</v>
      </c>
      <c r="BN13" t="s">
        <v>3809</v>
      </c>
      <c r="BO13" t="s">
        <v>3602</v>
      </c>
      <c r="BP13" t="s">
        <v>4000</v>
      </c>
      <c r="BQ13" t="s">
        <v>4000</v>
      </c>
      <c r="BR13" t="s">
        <v>4000</v>
      </c>
      <c r="BS13" t="s">
        <v>4000</v>
      </c>
      <c r="BT13" t="s">
        <v>3969</v>
      </c>
      <c r="BU13" t="s">
        <v>4000</v>
      </c>
      <c r="BV13" t="s">
        <v>4000</v>
      </c>
      <c r="BW13" t="s">
        <v>4000</v>
      </c>
      <c r="BX13" t="s">
        <v>4000</v>
      </c>
      <c r="BY13" t="s">
        <v>3795</v>
      </c>
      <c r="BZ13" t="s">
        <v>4000</v>
      </c>
      <c r="CA13" t="s">
        <v>4000</v>
      </c>
      <c r="CB13" t="s">
        <v>4000</v>
      </c>
      <c r="CC13" t="s">
        <v>4000</v>
      </c>
      <c r="CD13" t="s">
        <v>3822</v>
      </c>
      <c r="CE13" t="s">
        <v>3679</v>
      </c>
      <c r="CF13" t="s">
        <v>4000</v>
      </c>
      <c r="CG13" t="s">
        <v>3917</v>
      </c>
      <c r="CH13" t="s">
        <v>3519</v>
      </c>
      <c r="CI13" t="s">
        <v>3876</v>
      </c>
      <c r="CJ13" t="s">
        <v>4000</v>
      </c>
    </row>
    <row r="14" spans="1:88" x14ac:dyDescent="0.3">
      <c r="A14">
        <v>11</v>
      </c>
      <c r="B14" t="s">
        <v>184</v>
      </c>
      <c r="C14">
        <v>1107</v>
      </c>
      <c r="F14" t="s">
        <v>3540</v>
      </c>
      <c r="G14" t="s">
        <v>3748</v>
      </c>
      <c r="H14" t="s">
        <v>4000</v>
      </c>
      <c r="I14" t="s">
        <v>4000</v>
      </c>
      <c r="J14" t="s">
        <v>4000</v>
      </c>
      <c r="K14" t="s">
        <v>3499</v>
      </c>
      <c r="L14" t="s">
        <v>3659</v>
      </c>
      <c r="M14" t="s">
        <v>4000</v>
      </c>
      <c r="N14" t="s">
        <v>4000</v>
      </c>
      <c r="O14" t="s">
        <v>4000</v>
      </c>
      <c r="P14" t="s">
        <v>4000</v>
      </c>
      <c r="Q14" t="s">
        <v>3722</v>
      </c>
      <c r="R14" t="s">
        <v>4000</v>
      </c>
      <c r="S14" t="s">
        <v>3760</v>
      </c>
      <c r="T14" t="s">
        <v>4000</v>
      </c>
      <c r="U14" t="s">
        <v>4000</v>
      </c>
      <c r="V14" t="s">
        <v>4000</v>
      </c>
      <c r="W14" t="s">
        <v>4000</v>
      </c>
      <c r="X14" t="s">
        <v>4000</v>
      </c>
      <c r="Y14" t="s">
        <v>4000</v>
      </c>
      <c r="Z14" t="s">
        <v>4000</v>
      </c>
      <c r="AA14" t="s">
        <v>4000</v>
      </c>
      <c r="AB14" t="s">
        <v>4000</v>
      </c>
      <c r="AC14" t="s">
        <v>4000</v>
      </c>
      <c r="AD14" t="s">
        <v>4000</v>
      </c>
      <c r="AE14" t="s">
        <v>4000</v>
      </c>
      <c r="AF14" t="s">
        <v>4000</v>
      </c>
      <c r="AG14" t="s">
        <v>4000</v>
      </c>
      <c r="AH14" t="s">
        <v>4000</v>
      </c>
      <c r="AI14" t="s">
        <v>4000</v>
      </c>
      <c r="AJ14" t="s">
        <v>4000</v>
      </c>
      <c r="AK14" t="s">
        <v>4000</v>
      </c>
      <c r="AL14" t="s">
        <v>4000</v>
      </c>
      <c r="AM14" t="s">
        <v>4000</v>
      </c>
      <c r="AN14" t="s">
        <v>4000</v>
      </c>
      <c r="AO14" t="s">
        <v>3942</v>
      </c>
      <c r="AP14" t="s">
        <v>4000</v>
      </c>
      <c r="AQ14" t="s">
        <v>4000</v>
      </c>
      <c r="AR14" t="s">
        <v>4000</v>
      </c>
      <c r="AS14" t="s">
        <v>3984</v>
      </c>
      <c r="AT14" t="s">
        <v>4000</v>
      </c>
      <c r="AU14" t="s">
        <v>3953</v>
      </c>
      <c r="AV14" t="s">
        <v>4000</v>
      </c>
      <c r="AW14" t="s">
        <v>3645</v>
      </c>
      <c r="AX14" t="s">
        <v>4000</v>
      </c>
      <c r="AY14" t="s">
        <v>4000</v>
      </c>
      <c r="AZ14" t="s">
        <v>3443</v>
      </c>
      <c r="BA14" t="s">
        <v>4000</v>
      </c>
      <c r="BB14" t="s">
        <v>4000</v>
      </c>
      <c r="BC14" t="s">
        <v>4000</v>
      </c>
      <c r="BD14" t="s">
        <v>4000</v>
      </c>
      <c r="BE14" t="s">
        <v>4000</v>
      </c>
      <c r="BF14" t="s">
        <v>4000</v>
      </c>
      <c r="BG14" t="s">
        <v>4000</v>
      </c>
      <c r="BH14" t="s">
        <v>3906</v>
      </c>
      <c r="BI14" t="s">
        <v>4000</v>
      </c>
      <c r="BJ14" t="s">
        <v>3775</v>
      </c>
      <c r="BK14" t="s">
        <v>4000</v>
      </c>
      <c r="BL14" t="s">
        <v>4000</v>
      </c>
      <c r="BM14" t="s">
        <v>4000</v>
      </c>
      <c r="BN14" t="s">
        <v>3810</v>
      </c>
      <c r="BO14" t="s">
        <v>3603</v>
      </c>
      <c r="BP14" t="s">
        <v>4000</v>
      </c>
      <c r="BQ14" t="s">
        <v>4000</v>
      </c>
      <c r="BR14" t="s">
        <v>4000</v>
      </c>
      <c r="BS14" t="s">
        <v>4000</v>
      </c>
      <c r="BT14" t="s">
        <v>3970</v>
      </c>
      <c r="BU14" t="s">
        <v>4000</v>
      </c>
      <c r="BV14" t="s">
        <v>4000</v>
      </c>
      <c r="BW14" t="s">
        <v>4000</v>
      </c>
      <c r="BX14" t="s">
        <v>4000</v>
      </c>
      <c r="BY14" t="s">
        <v>3796</v>
      </c>
      <c r="BZ14" t="s">
        <v>4000</v>
      </c>
      <c r="CA14" t="s">
        <v>4000</v>
      </c>
      <c r="CB14" t="s">
        <v>4000</v>
      </c>
      <c r="CC14" t="s">
        <v>4000</v>
      </c>
      <c r="CD14" t="s">
        <v>3823</v>
      </c>
      <c r="CE14" t="s">
        <v>3680</v>
      </c>
      <c r="CF14" t="s">
        <v>4000</v>
      </c>
      <c r="CG14" t="s">
        <v>3918</v>
      </c>
      <c r="CH14" t="s">
        <v>3520</v>
      </c>
      <c r="CI14" t="s">
        <v>3877</v>
      </c>
      <c r="CJ14" t="s">
        <v>4000</v>
      </c>
    </row>
    <row r="15" spans="1:88" x14ac:dyDescent="0.3">
      <c r="A15">
        <v>12</v>
      </c>
      <c r="B15" t="s">
        <v>282</v>
      </c>
      <c r="C15">
        <v>1119</v>
      </c>
      <c r="F15" t="s">
        <v>3541</v>
      </c>
      <c r="G15" t="s">
        <v>3749</v>
      </c>
      <c r="H15" t="s">
        <v>4000</v>
      </c>
      <c r="I15" t="s">
        <v>4000</v>
      </c>
      <c r="J15" t="s">
        <v>4000</v>
      </c>
      <c r="K15" t="s">
        <v>3500</v>
      </c>
      <c r="L15" t="s">
        <v>3660</v>
      </c>
      <c r="M15" t="s">
        <v>4000</v>
      </c>
      <c r="N15" t="s">
        <v>4000</v>
      </c>
      <c r="O15" t="s">
        <v>4000</v>
      </c>
      <c r="P15" t="s">
        <v>4000</v>
      </c>
      <c r="Q15" t="s">
        <v>3723</v>
      </c>
      <c r="R15" t="s">
        <v>4000</v>
      </c>
      <c r="S15" t="s">
        <v>3761</v>
      </c>
      <c r="T15" t="s">
        <v>4000</v>
      </c>
      <c r="U15" t="s">
        <v>4000</v>
      </c>
      <c r="V15" t="s">
        <v>4000</v>
      </c>
      <c r="W15" t="s">
        <v>4000</v>
      </c>
      <c r="X15" t="s">
        <v>4000</v>
      </c>
      <c r="Y15" t="s">
        <v>4000</v>
      </c>
      <c r="Z15" t="s">
        <v>4000</v>
      </c>
      <c r="AA15" t="s">
        <v>4000</v>
      </c>
      <c r="AB15" t="s">
        <v>4000</v>
      </c>
      <c r="AC15" t="s">
        <v>4000</v>
      </c>
      <c r="AD15" t="s">
        <v>4000</v>
      </c>
      <c r="AE15" t="s">
        <v>4000</v>
      </c>
      <c r="AF15" t="s">
        <v>4000</v>
      </c>
      <c r="AG15" t="s">
        <v>4000</v>
      </c>
      <c r="AH15" t="s">
        <v>4000</v>
      </c>
      <c r="AI15" t="s">
        <v>4000</v>
      </c>
      <c r="AJ15" t="s">
        <v>4000</v>
      </c>
      <c r="AK15" t="s">
        <v>4000</v>
      </c>
      <c r="AL15" t="s">
        <v>4000</v>
      </c>
      <c r="AM15" t="s">
        <v>4000</v>
      </c>
      <c r="AN15" t="s">
        <v>4000</v>
      </c>
      <c r="AO15" t="s">
        <v>3943</v>
      </c>
      <c r="AP15" t="s">
        <v>4000</v>
      </c>
      <c r="AQ15" t="s">
        <v>4000</v>
      </c>
      <c r="AR15" t="s">
        <v>4000</v>
      </c>
      <c r="AS15" t="s">
        <v>3985</v>
      </c>
      <c r="AT15" t="s">
        <v>4000</v>
      </c>
      <c r="AU15" t="s">
        <v>3954</v>
      </c>
      <c r="AV15" t="s">
        <v>4000</v>
      </c>
      <c r="AW15" t="s">
        <v>3646</v>
      </c>
      <c r="AX15" t="s">
        <v>4000</v>
      </c>
      <c r="AY15" t="s">
        <v>4000</v>
      </c>
      <c r="AZ15" t="s">
        <v>3444</v>
      </c>
      <c r="BA15" t="s">
        <v>4000</v>
      </c>
      <c r="BB15" t="s">
        <v>4000</v>
      </c>
      <c r="BC15" t="s">
        <v>4000</v>
      </c>
      <c r="BD15" t="s">
        <v>4000</v>
      </c>
      <c r="BE15" t="s">
        <v>4000</v>
      </c>
      <c r="BF15" t="s">
        <v>4000</v>
      </c>
      <c r="BG15" t="s">
        <v>4000</v>
      </c>
      <c r="BH15" t="s">
        <v>3907</v>
      </c>
      <c r="BI15" t="s">
        <v>4000</v>
      </c>
      <c r="BJ15" t="s">
        <v>3776</v>
      </c>
      <c r="BK15" t="s">
        <v>4000</v>
      </c>
      <c r="BL15" t="s">
        <v>4000</v>
      </c>
      <c r="BM15" t="s">
        <v>4000</v>
      </c>
      <c r="BN15" t="s">
        <v>3811</v>
      </c>
      <c r="BO15" t="s">
        <v>3604</v>
      </c>
      <c r="BP15" t="s">
        <v>4000</v>
      </c>
      <c r="BQ15" t="s">
        <v>4000</v>
      </c>
      <c r="BR15" t="s">
        <v>4000</v>
      </c>
      <c r="BS15" t="s">
        <v>4000</v>
      </c>
      <c r="BT15" t="s">
        <v>4000</v>
      </c>
      <c r="BU15" t="s">
        <v>4000</v>
      </c>
      <c r="BV15" t="s">
        <v>4000</v>
      </c>
      <c r="BW15" t="s">
        <v>4000</v>
      </c>
      <c r="BX15" t="s">
        <v>4000</v>
      </c>
      <c r="BY15" t="s">
        <v>3797</v>
      </c>
      <c r="BZ15" t="s">
        <v>4000</v>
      </c>
      <c r="CA15" t="s">
        <v>4000</v>
      </c>
      <c r="CB15" t="s">
        <v>4000</v>
      </c>
      <c r="CC15" t="s">
        <v>4000</v>
      </c>
      <c r="CD15" t="s">
        <v>3824</v>
      </c>
      <c r="CE15" t="s">
        <v>3681</v>
      </c>
      <c r="CF15" t="s">
        <v>4000</v>
      </c>
      <c r="CG15" t="s">
        <v>3919</v>
      </c>
      <c r="CH15" t="s">
        <v>3521</v>
      </c>
      <c r="CI15" t="s">
        <v>3878</v>
      </c>
      <c r="CJ15" t="s">
        <v>4000</v>
      </c>
    </row>
    <row r="16" spans="1:88" x14ac:dyDescent="0.3">
      <c r="A16">
        <v>13</v>
      </c>
      <c r="B16" t="s">
        <v>249</v>
      </c>
      <c r="C16">
        <v>1137</v>
      </c>
      <c r="F16" t="s">
        <v>4000</v>
      </c>
      <c r="G16" t="s">
        <v>4000</v>
      </c>
      <c r="H16" t="s">
        <v>4000</v>
      </c>
      <c r="I16" t="s">
        <v>4000</v>
      </c>
      <c r="J16" t="s">
        <v>4000</v>
      </c>
      <c r="K16" t="s">
        <v>3501</v>
      </c>
      <c r="L16" t="s">
        <v>3661</v>
      </c>
      <c r="M16" t="s">
        <v>4000</v>
      </c>
      <c r="N16" t="s">
        <v>4000</v>
      </c>
      <c r="O16" t="s">
        <v>4000</v>
      </c>
      <c r="P16" t="s">
        <v>4000</v>
      </c>
      <c r="Q16" t="s">
        <v>3724</v>
      </c>
      <c r="R16" t="s">
        <v>4000</v>
      </c>
      <c r="S16" t="s">
        <v>3762</v>
      </c>
      <c r="T16" t="s">
        <v>4000</v>
      </c>
      <c r="U16" t="s">
        <v>4000</v>
      </c>
      <c r="V16" t="s">
        <v>4000</v>
      </c>
      <c r="W16" t="s">
        <v>4000</v>
      </c>
      <c r="X16" t="s">
        <v>4000</v>
      </c>
      <c r="Y16" t="s">
        <v>4000</v>
      </c>
      <c r="Z16" t="s">
        <v>4000</v>
      </c>
      <c r="AA16" t="s">
        <v>4000</v>
      </c>
      <c r="AB16" t="s">
        <v>4000</v>
      </c>
      <c r="AC16" t="s">
        <v>4000</v>
      </c>
      <c r="AD16" t="s">
        <v>4000</v>
      </c>
      <c r="AE16" t="s">
        <v>4000</v>
      </c>
      <c r="AF16" t="s">
        <v>4000</v>
      </c>
      <c r="AG16" t="s">
        <v>4000</v>
      </c>
      <c r="AH16" t="s">
        <v>4000</v>
      </c>
      <c r="AI16" t="s">
        <v>4000</v>
      </c>
      <c r="AJ16" t="s">
        <v>4000</v>
      </c>
      <c r="AK16" t="s">
        <v>4000</v>
      </c>
      <c r="AL16" t="s">
        <v>4000</v>
      </c>
      <c r="AM16" t="s">
        <v>4000</v>
      </c>
      <c r="AN16" t="s">
        <v>4000</v>
      </c>
      <c r="AO16" t="s">
        <v>3944</v>
      </c>
      <c r="AP16" t="s">
        <v>4000</v>
      </c>
      <c r="AQ16" t="s">
        <v>4000</v>
      </c>
      <c r="AR16" t="s">
        <v>4000</v>
      </c>
      <c r="AS16" t="s">
        <v>3986</v>
      </c>
      <c r="AT16" t="s">
        <v>4000</v>
      </c>
      <c r="AU16" t="s">
        <v>3955</v>
      </c>
      <c r="AV16" t="s">
        <v>4000</v>
      </c>
      <c r="AW16" t="s">
        <v>3647</v>
      </c>
      <c r="AX16" t="s">
        <v>4000</v>
      </c>
      <c r="AY16" t="s">
        <v>4000</v>
      </c>
      <c r="AZ16" t="s">
        <v>3445</v>
      </c>
      <c r="BA16" t="s">
        <v>4000</v>
      </c>
      <c r="BB16" t="s">
        <v>4000</v>
      </c>
      <c r="BC16" t="s">
        <v>4000</v>
      </c>
      <c r="BD16" t="s">
        <v>4000</v>
      </c>
      <c r="BE16" t="s">
        <v>4000</v>
      </c>
      <c r="BF16" t="s">
        <v>4000</v>
      </c>
      <c r="BG16" t="s">
        <v>4000</v>
      </c>
      <c r="BH16" t="s">
        <v>4000</v>
      </c>
      <c r="BI16" t="s">
        <v>4000</v>
      </c>
      <c r="BJ16" t="s">
        <v>4000</v>
      </c>
      <c r="BK16" t="s">
        <v>4000</v>
      </c>
      <c r="BL16" t="s">
        <v>4000</v>
      </c>
      <c r="BM16" t="s">
        <v>4000</v>
      </c>
      <c r="BN16" t="s">
        <v>3812</v>
      </c>
      <c r="BO16" t="s">
        <v>3605</v>
      </c>
      <c r="BP16" t="s">
        <v>4000</v>
      </c>
      <c r="BQ16" t="s">
        <v>4000</v>
      </c>
      <c r="BR16" t="s">
        <v>4000</v>
      </c>
      <c r="BS16" t="s">
        <v>4000</v>
      </c>
      <c r="BT16" t="s">
        <v>4000</v>
      </c>
      <c r="BU16" t="s">
        <v>4000</v>
      </c>
      <c r="BV16" t="s">
        <v>4000</v>
      </c>
      <c r="BW16" t="s">
        <v>4000</v>
      </c>
      <c r="BX16" t="s">
        <v>4000</v>
      </c>
      <c r="BY16" t="s">
        <v>3798</v>
      </c>
      <c r="BZ16" t="s">
        <v>4000</v>
      </c>
      <c r="CA16" t="s">
        <v>4000</v>
      </c>
      <c r="CB16" t="s">
        <v>4000</v>
      </c>
      <c r="CC16" t="s">
        <v>4000</v>
      </c>
      <c r="CD16" t="s">
        <v>4000</v>
      </c>
      <c r="CE16" t="s">
        <v>3682</v>
      </c>
      <c r="CF16" t="s">
        <v>4000</v>
      </c>
      <c r="CG16" t="s">
        <v>4000</v>
      </c>
      <c r="CH16" t="s">
        <v>4000</v>
      </c>
      <c r="CI16" t="s">
        <v>3879</v>
      </c>
      <c r="CJ16" t="s">
        <v>4000</v>
      </c>
    </row>
    <row r="17" spans="1:88" x14ac:dyDescent="0.3">
      <c r="A17">
        <v>14</v>
      </c>
      <c r="B17" t="s">
        <v>185</v>
      </c>
      <c r="C17">
        <v>1125</v>
      </c>
      <c r="F17" t="s">
        <v>4000</v>
      </c>
      <c r="G17" t="s">
        <v>4000</v>
      </c>
      <c r="H17" t="s">
        <v>4000</v>
      </c>
      <c r="I17" t="s">
        <v>4000</v>
      </c>
      <c r="J17" t="s">
        <v>4000</v>
      </c>
      <c r="K17" t="s">
        <v>3502</v>
      </c>
      <c r="L17" t="s">
        <v>3662</v>
      </c>
      <c r="M17" t="s">
        <v>4000</v>
      </c>
      <c r="N17" t="s">
        <v>4000</v>
      </c>
      <c r="O17" t="s">
        <v>4000</v>
      </c>
      <c r="P17" t="s">
        <v>4000</v>
      </c>
      <c r="Q17" t="s">
        <v>3725</v>
      </c>
      <c r="R17" t="s">
        <v>4000</v>
      </c>
      <c r="S17" t="s">
        <v>4000</v>
      </c>
      <c r="T17" t="s">
        <v>4000</v>
      </c>
      <c r="U17" t="s">
        <v>4000</v>
      </c>
      <c r="V17" t="s">
        <v>4000</v>
      </c>
      <c r="W17" t="s">
        <v>4000</v>
      </c>
      <c r="X17" t="s">
        <v>4000</v>
      </c>
      <c r="Y17" t="s">
        <v>4000</v>
      </c>
      <c r="Z17" t="s">
        <v>4000</v>
      </c>
      <c r="AA17" t="s">
        <v>4000</v>
      </c>
      <c r="AB17" t="s">
        <v>4000</v>
      </c>
      <c r="AC17" t="s">
        <v>4000</v>
      </c>
      <c r="AD17" t="s">
        <v>4000</v>
      </c>
      <c r="AE17" t="s">
        <v>4000</v>
      </c>
      <c r="AF17" t="s">
        <v>4000</v>
      </c>
      <c r="AG17" t="s">
        <v>4000</v>
      </c>
      <c r="AH17" t="s">
        <v>4000</v>
      </c>
      <c r="AI17" t="s">
        <v>4000</v>
      </c>
      <c r="AJ17" t="s">
        <v>4000</v>
      </c>
      <c r="AK17" t="s">
        <v>4000</v>
      </c>
      <c r="AL17" t="s">
        <v>4000</v>
      </c>
      <c r="AM17" t="s">
        <v>4000</v>
      </c>
      <c r="AN17" t="s">
        <v>4000</v>
      </c>
      <c r="AO17" t="s">
        <v>4000</v>
      </c>
      <c r="AP17" t="s">
        <v>4000</v>
      </c>
      <c r="AQ17" t="s">
        <v>4000</v>
      </c>
      <c r="AR17" t="s">
        <v>4000</v>
      </c>
      <c r="AS17" t="s">
        <v>3987</v>
      </c>
      <c r="AT17" t="s">
        <v>4000</v>
      </c>
      <c r="AU17" t="s">
        <v>3956</v>
      </c>
      <c r="AV17" t="s">
        <v>4000</v>
      </c>
      <c r="AW17" t="s">
        <v>3648</v>
      </c>
      <c r="AX17" t="s">
        <v>4000</v>
      </c>
      <c r="AY17" t="s">
        <v>4000</v>
      </c>
      <c r="AZ17" t="s">
        <v>3446</v>
      </c>
      <c r="BA17" t="s">
        <v>4000</v>
      </c>
      <c r="BB17" t="s">
        <v>4000</v>
      </c>
      <c r="BC17" t="s">
        <v>4000</v>
      </c>
      <c r="BD17" t="s">
        <v>4000</v>
      </c>
      <c r="BE17" t="s">
        <v>4000</v>
      </c>
      <c r="BF17" t="s">
        <v>4000</v>
      </c>
      <c r="BG17" t="s">
        <v>4000</v>
      </c>
      <c r="BH17" t="s">
        <v>4000</v>
      </c>
      <c r="BI17" t="s">
        <v>4000</v>
      </c>
      <c r="BJ17" t="s">
        <v>4000</v>
      </c>
      <c r="BK17" t="s">
        <v>4000</v>
      </c>
      <c r="BL17" t="s">
        <v>4000</v>
      </c>
      <c r="BM17" t="s">
        <v>4000</v>
      </c>
      <c r="BN17" t="s">
        <v>4000</v>
      </c>
      <c r="BO17" t="s">
        <v>3606</v>
      </c>
      <c r="BP17" t="s">
        <v>4000</v>
      </c>
      <c r="BQ17" t="s">
        <v>4000</v>
      </c>
      <c r="BR17" t="s">
        <v>4000</v>
      </c>
      <c r="BS17" t="s">
        <v>4000</v>
      </c>
      <c r="BT17" t="s">
        <v>4000</v>
      </c>
      <c r="BU17" t="s">
        <v>4000</v>
      </c>
      <c r="BV17" t="s">
        <v>4000</v>
      </c>
      <c r="BW17" t="s">
        <v>4000</v>
      </c>
      <c r="BX17" t="s">
        <v>4000</v>
      </c>
      <c r="BY17" t="s">
        <v>3799</v>
      </c>
      <c r="BZ17" t="s">
        <v>4000</v>
      </c>
      <c r="CA17" t="s">
        <v>4000</v>
      </c>
      <c r="CB17" t="s">
        <v>4000</v>
      </c>
      <c r="CC17" t="s">
        <v>4000</v>
      </c>
      <c r="CD17" t="s">
        <v>4000</v>
      </c>
      <c r="CE17" t="s">
        <v>3683</v>
      </c>
      <c r="CF17" t="s">
        <v>4000</v>
      </c>
      <c r="CG17" t="s">
        <v>4000</v>
      </c>
      <c r="CH17" t="s">
        <v>4000</v>
      </c>
      <c r="CI17" t="s">
        <v>3880</v>
      </c>
      <c r="CJ17" t="s">
        <v>4000</v>
      </c>
    </row>
    <row r="18" spans="1:88" x14ac:dyDescent="0.3">
      <c r="A18">
        <v>15</v>
      </c>
      <c r="B18" t="s">
        <v>280</v>
      </c>
      <c r="C18">
        <v>1082</v>
      </c>
      <c r="F18" t="s">
        <v>4000</v>
      </c>
      <c r="G18" t="s">
        <v>4000</v>
      </c>
      <c r="H18" t="s">
        <v>4000</v>
      </c>
      <c r="I18" t="s">
        <v>4000</v>
      </c>
      <c r="J18" t="s">
        <v>4000</v>
      </c>
      <c r="K18" t="s">
        <v>3503</v>
      </c>
      <c r="L18" t="s">
        <v>3663</v>
      </c>
      <c r="M18" t="s">
        <v>4000</v>
      </c>
      <c r="N18" t="s">
        <v>4000</v>
      </c>
      <c r="O18" t="s">
        <v>4000</v>
      </c>
      <c r="P18" t="s">
        <v>4000</v>
      </c>
      <c r="Q18" t="s">
        <v>3726</v>
      </c>
      <c r="R18" t="s">
        <v>4000</v>
      </c>
      <c r="S18" t="s">
        <v>4000</v>
      </c>
      <c r="T18" t="s">
        <v>4000</v>
      </c>
      <c r="U18" t="s">
        <v>4000</v>
      </c>
      <c r="V18" t="s">
        <v>4000</v>
      </c>
      <c r="W18" t="s">
        <v>4000</v>
      </c>
      <c r="X18" t="s">
        <v>4000</v>
      </c>
      <c r="Y18" t="s">
        <v>4000</v>
      </c>
      <c r="Z18" t="s">
        <v>4000</v>
      </c>
      <c r="AA18" t="s">
        <v>4000</v>
      </c>
      <c r="AB18" t="s">
        <v>4000</v>
      </c>
      <c r="AC18" t="s">
        <v>4000</v>
      </c>
      <c r="AD18" t="s">
        <v>4000</v>
      </c>
      <c r="AE18" t="s">
        <v>4000</v>
      </c>
      <c r="AF18" t="s">
        <v>4000</v>
      </c>
      <c r="AG18" t="s">
        <v>4000</v>
      </c>
      <c r="AH18" t="s">
        <v>4000</v>
      </c>
      <c r="AI18" t="s">
        <v>4000</v>
      </c>
      <c r="AJ18" t="s">
        <v>4000</v>
      </c>
      <c r="AK18" t="s">
        <v>4000</v>
      </c>
      <c r="AL18" t="s">
        <v>4000</v>
      </c>
      <c r="AM18" t="s">
        <v>4000</v>
      </c>
      <c r="AN18" t="s">
        <v>4000</v>
      </c>
      <c r="AO18" t="s">
        <v>4000</v>
      </c>
      <c r="AP18" t="s">
        <v>4000</v>
      </c>
      <c r="AQ18" t="s">
        <v>4000</v>
      </c>
      <c r="AR18" t="s">
        <v>4000</v>
      </c>
      <c r="AS18" t="s">
        <v>3988</v>
      </c>
      <c r="AT18" t="s">
        <v>4000</v>
      </c>
      <c r="AU18" t="s">
        <v>3957</v>
      </c>
      <c r="AV18" t="s">
        <v>4000</v>
      </c>
      <c r="AW18" t="s">
        <v>4000</v>
      </c>
      <c r="AX18" t="s">
        <v>4000</v>
      </c>
      <c r="AY18" t="s">
        <v>4000</v>
      </c>
      <c r="AZ18" t="s">
        <v>3447</v>
      </c>
      <c r="BA18" t="s">
        <v>4000</v>
      </c>
      <c r="BB18" t="s">
        <v>4000</v>
      </c>
      <c r="BC18" t="s">
        <v>4000</v>
      </c>
      <c r="BD18" t="s">
        <v>4000</v>
      </c>
      <c r="BE18" t="s">
        <v>4000</v>
      </c>
      <c r="BF18" t="s">
        <v>4000</v>
      </c>
      <c r="BG18" t="s">
        <v>4000</v>
      </c>
      <c r="BH18" t="s">
        <v>4000</v>
      </c>
      <c r="BI18" t="s">
        <v>4000</v>
      </c>
      <c r="BJ18" t="s">
        <v>4000</v>
      </c>
      <c r="BK18" t="s">
        <v>4000</v>
      </c>
      <c r="BL18" t="s">
        <v>4000</v>
      </c>
      <c r="BM18" t="s">
        <v>4000</v>
      </c>
      <c r="BN18" t="s">
        <v>4000</v>
      </c>
      <c r="BO18" t="s">
        <v>3607</v>
      </c>
      <c r="BP18" t="s">
        <v>4000</v>
      </c>
      <c r="BQ18" t="s">
        <v>4000</v>
      </c>
      <c r="BR18" t="s">
        <v>4000</v>
      </c>
      <c r="BS18" t="s">
        <v>4000</v>
      </c>
      <c r="BT18" t="s">
        <v>4000</v>
      </c>
      <c r="BU18" t="s">
        <v>4000</v>
      </c>
      <c r="BV18" t="s">
        <v>4000</v>
      </c>
      <c r="BW18" t="s">
        <v>4000</v>
      </c>
      <c r="BX18" t="s">
        <v>4000</v>
      </c>
      <c r="BY18" t="s">
        <v>4000</v>
      </c>
      <c r="BZ18" t="s">
        <v>4000</v>
      </c>
      <c r="CA18" t="s">
        <v>4000</v>
      </c>
      <c r="CB18" t="s">
        <v>4000</v>
      </c>
      <c r="CC18" t="s">
        <v>4000</v>
      </c>
      <c r="CD18" t="s">
        <v>4000</v>
      </c>
      <c r="CE18" t="s">
        <v>3684</v>
      </c>
      <c r="CF18" t="s">
        <v>4000</v>
      </c>
      <c r="CG18" t="s">
        <v>4000</v>
      </c>
      <c r="CH18" t="s">
        <v>4000</v>
      </c>
      <c r="CI18" t="s">
        <v>3881</v>
      </c>
      <c r="CJ18" t="s">
        <v>4000</v>
      </c>
    </row>
    <row r="19" spans="1:88" x14ac:dyDescent="0.3">
      <c r="A19">
        <v>16</v>
      </c>
      <c r="B19" t="s">
        <v>186</v>
      </c>
      <c r="C19">
        <v>1064</v>
      </c>
      <c r="F19" t="s">
        <v>4000</v>
      </c>
      <c r="G19" t="s">
        <v>4000</v>
      </c>
      <c r="H19" t="s">
        <v>4000</v>
      </c>
      <c r="I19" t="s">
        <v>4000</v>
      </c>
      <c r="J19" t="s">
        <v>4000</v>
      </c>
      <c r="K19" t="s">
        <v>4000</v>
      </c>
      <c r="L19" t="s">
        <v>3664</v>
      </c>
      <c r="M19" t="s">
        <v>4000</v>
      </c>
      <c r="N19" t="s">
        <v>4000</v>
      </c>
      <c r="O19" t="s">
        <v>4000</v>
      </c>
      <c r="P19" t="s">
        <v>4000</v>
      </c>
      <c r="Q19" t="s">
        <v>4000</v>
      </c>
      <c r="R19" t="s">
        <v>4000</v>
      </c>
      <c r="S19" t="s">
        <v>4000</v>
      </c>
      <c r="T19" t="s">
        <v>4000</v>
      </c>
      <c r="U19" t="s">
        <v>4000</v>
      </c>
      <c r="V19" t="s">
        <v>4000</v>
      </c>
      <c r="W19" t="s">
        <v>4000</v>
      </c>
      <c r="X19" t="s">
        <v>4000</v>
      </c>
      <c r="Y19" t="s">
        <v>4000</v>
      </c>
      <c r="Z19" t="s">
        <v>4000</v>
      </c>
      <c r="AA19" t="s">
        <v>4000</v>
      </c>
      <c r="AB19" t="s">
        <v>4000</v>
      </c>
      <c r="AC19" t="s">
        <v>4000</v>
      </c>
      <c r="AD19" t="s">
        <v>4000</v>
      </c>
      <c r="AE19" t="s">
        <v>4000</v>
      </c>
      <c r="AF19" t="s">
        <v>4000</v>
      </c>
      <c r="AG19" t="s">
        <v>4000</v>
      </c>
      <c r="AH19" t="s">
        <v>4000</v>
      </c>
      <c r="AI19" t="s">
        <v>4000</v>
      </c>
      <c r="AJ19" t="s">
        <v>4000</v>
      </c>
      <c r="AK19" t="s">
        <v>4000</v>
      </c>
      <c r="AL19" t="s">
        <v>4000</v>
      </c>
      <c r="AM19" t="s">
        <v>4000</v>
      </c>
      <c r="AN19" t="s">
        <v>4000</v>
      </c>
      <c r="AO19" t="s">
        <v>4000</v>
      </c>
      <c r="AP19" t="s">
        <v>4000</v>
      </c>
      <c r="AQ19" t="s">
        <v>4000</v>
      </c>
      <c r="AR19" t="s">
        <v>4000</v>
      </c>
      <c r="AS19" t="s">
        <v>3989</v>
      </c>
      <c r="AT19" t="s">
        <v>4000</v>
      </c>
      <c r="AU19" t="s">
        <v>3958</v>
      </c>
      <c r="AV19" t="s">
        <v>4000</v>
      </c>
      <c r="AW19" t="s">
        <v>4000</v>
      </c>
      <c r="AX19" t="s">
        <v>4000</v>
      </c>
      <c r="AY19" t="s">
        <v>4000</v>
      </c>
      <c r="AZ19" t="s">
        <v>3448</v>
      </c>
      <c r="BA19" t="s">
        <v>4000</v>
      </c>
      <c r="BB19" t="s">
        <v>4000</v>
      </c>
      <c r="BC19" t="s">
        <v>4000</v>
      </c>
      <c r="BD19" t="s">
        <v>4000</v>
      </c>
      <c r="BE19" t="s">
        <v>4000</v>
      </c>
      <c r="BF19" t="s">
        <v>4000</v>
      </c>
      <c r="BG19" t="s">
        <v>4000</v>
      </c>
      <c r="BH19" t="s">
        <v>4000</v>
      </c>
      <c r="BI19" t="s">
        <v>4000</v>
      </c>
      <c r="BJ19" t="s">
        <v>4000</v>
      </c>
      <c r="BK19" t="s">
        <v>4000</v>
      </c>
      <c r="BL19" t="s">
        <v>4000</v>
      </c>
      <c r="BM19" t="s">
        <v>4000</v>
      </c>
      <c r="BN19" t="s">
        <v>4000</v>
      </c>
      <c r="BO19" t="s">
        <v>4000</v>
      </c>
      <c r="BP19" t="s">
        <v>4000</v>
      </c>
      <c r="BQ19" t="s">
        <v>4000</v>
      </c>
      <c r="BR19" t="s">
        <v>4000</v>
      </c>
      <c r="BS19" t="s">
        <v>4000</v>
      </c>
      <c r="BT19" t="s">
        <v>4000</v>
      </c>
      <c r="BU19" t="s">
        <v>4000</v>
      </c>
      <c r="BV19" t="s">
        <v>4000</v>
      </c>
      <c r="BW19" t="s">
        <v>4000</v>
      </c>
      <c r="BX19" t="s">
        <v>4000</v>
      </c>
      <c r="BY19" t="s">
        <v>4000</v>
      </c>
      <c r="BZ19" t="s">
        <v>4000</v>
      </c>
      <c r="CA19" t="s">
        <v>4000</v>
      </c>
      <c r="CB19" t="s">
        <v>4000</v>
      </c>
      <c r="CC19" t="s">
        <v>4000</v>
      </c>
      <c r="CD19" t="s">
        <v>4000</v>
      </c>
      <c r="CE19" t="s">
        <v>3685</v>
      </c>
      <c r="CF19" t="s">
        <v>4000</v>
      </c>
      <c r="CG19" t="s">
        <v>4000</v>
      </c>
      <c r="CH19" t="s">
        <v>4000</v>
      </c>
      <c r="CI19" t="s">
        <v>3882</v>
      </c>
      <c r="CJ19" t="s">
        <v>4000</v>
      </c>
    </row>
    <row r="20" spans="1:88" x14ac:dyDescent="0.3">
      <c r="A20">
        <v>17</v>
      </c>
      <c r="B20" t="s">
        <v>187</v>
      </c>
      <c r="C20">
        <v>1103</v>
      </c>
      <c r="F20" t="s">
        <v>4000</v>
      </c>
      <c r="G20" t="s">
        <v>4000</v>
      </c>
      <c r="H20" t="s">
        <v>4000</v>
      </c>
      <c r="I20" t="s">
        <v>4000</v>
      </c>
      <c r="J20" t="s">
        <v>4000</v>
      </c>
      <c r="K20" t="s">
        <v>4000</v>
      </c>
      <c r="L20" t="s">
        <v>3665</v>
      </c>
      <c r="M20" t="s">
        <v>4000</v>
      </c>
      <c r="N20" t="s">
        <v>4000</v>
      </c>
      <c r="O20" t="s">
        <v>4000</v>
      </c>
      <c r="P20" t="s">
        <v>4000</v>
      </c>
      <c r="Q20" t="s">
        <v>4000</v>
      </c>
      <c r="R20" t="s">
        <v>4000</v>
      </c>
      <c r="S20" t="s">
        <v>4000</v>
      </c>
      <c r="T20" t="s">
        <v>4000</v>
      </c>
      <c r="U20" t="s">
        <v>4000</v>
      </c>
      <c r="V20" t="s">
        <v>4000</v>
      </c>
      <c r="W20" t="s">
        <v>4000</v>
      </c>
      <c r="X20" t="s">
        <v>4000</v>
      </c>
      <c r="Y20" t="s">
        <v>4000</v>
      </c>
      <c r="Z20" t="s">
        <v>4000</v>
      </c>
      <c r="AA20" t="s">
        <v>4000</v>
      </c>
      <c r="AB20" t="s">
        <v>4000</v>
      </c>
      <c r="AC20" t="s">
        <v>4000</v>
      </c>
      <c r="AD20" t="s">
        <v>4000</v>
      </c>
      <c r="AE20" t="s">
        <v>4000</v>
      </c>
      <c r="AF20" t="s">
        <v>4000</v>
      </c>
      <c r="AG20" t="s">
        <v>4000</v>
      </c>
      <c r="AH20" t="s">
        <v>4000</v>
      </c>
      <c r="AI20" t="s">
        <v>4000</v>
      </c>
      <c r="AJ20" t="s">
        <v>4000</v>
      </c>
      <c r="AK20" t="s">
        <v>4000</v>
      </c>
      <c r="AL20" t="s">
        <v>4000</v>
      </c>
      <c r="AM20" t="s">
        <v>4000</v>
      </c>
      <c r="AN20" t="s">
        <v>4000</v>
      </c>
      <c r="AO20" t="s">
        <v>4000</v>
      </c>
      <c r="AP20" t="s">
        <v>4000</v>
      </c>
      <c r="AQ20" t="s">
        <v>4000</v>
      </c>
      <c r="AR20" t="s">
        <v>4000</v>
      </c>
      <c r="AS20" t="s">
        <v>3990</v>
      </c>
      <c r="AT20" t="s">
        <v>4000</v>
      </c>
      <c r="AU20" t="s">
        <v>3959</v>
      </c>
      <c r="AV20" t="s">
        <v>4000</v>
      </c>
      <c r="AW20" t="s">
        <v>4000</v>
      </c>
      <c r="AX20" t="s">
        <v>4000</v>
      </c>
      <c r="AY20" t="s">
        <v>4000</v>
      </c>
      <c r="AZ20" t="s">
        <v>3449</v>
      </c>
      <c r="BA20" t="s">
        <v>4000</v>
      </c>
      <c r="BB20" t="s">
        <v>4000</v>
      </c>
      <c r="BC20" t="s">
        <v>4000</v>
      </c>
      <c r="BD20" t="s">
        <v>4000</v>
      </c>
      <c r="BE20" t="s">
        <v>4000</v>
      </c>
      <c r="BF20" t="s">
        <v>4000</v>
      </c>
      <c r="BG20" t="s">
        <v>4000</v>
      </c>
      <c r="BH20" t="s">
        <v>4000</v>
      </c>
      <c r="BI20" t="s">
        <v>4000</v>
      </c>
      <c r="BJ20" t="s">
        <v>4000</v>
      </c>
      <c r="BK20" t="s">
        <v>4000</v>
      </c>
      <c r="BL20" t="s">
        <v>4000</v>
      </c>
      <c r="BM20" t="s">
        <v>4000</v>
      </c>
      <c r="BN20" t="s">
        <v>4000</v>
      </c>
      <c r="BO20" t="s">
        <v>4000</v>
      </c>
      <c r="BP20" t="s">
        <v>4000</v>
      </c>
      <c r="BQ20" t="s">
        <v>4000</v>
      </c>
      <c r="BR20" t="s">
        <v>4000</v>
      </c>
      <c r="BS20" t="s">
        <v>4000</v>
      </c>
      <c r="BT20" t="s">
        <v>4000</v>
      </c>
      <c r="BU20" t="s">
        <v>4000</v>
      </c>
      <c r="BV20" t="s">
        <v>4000</v>
      </c>
      <c r="BW20" t="s">
        <v>4000</v>
      </c>
      <c r="BX20" t="s">
        <v>4000</v>
      </c>
      <c r="BY20" t="s">
        <v>4000</v>
      </c>
      <c r="BZ20" t="s">
        <v>4000</v>
      </c>
      <c r="CA20" t="s">
        <v>4000</v>
      </c>
      <c r="CB20" t="s">
        <v>4000</v>
      </c>
      <c r="CC20" t="s">
        <v>4000</v>
      </c>
      <c r="CD20" t="s">
        <v>4000</v>
      </c>
      <c r="CE20" t="s">
        <v>3686</v>
      </c>
      <c r="CF20" t="s">
        <v>4000</v>
      </c>
      <c r="CG20" t="s">
        <v>4000</v>
      </c>
      <c r="CH20" t="s">
        <v>4000</v>
      </c>
      <c r="CI20" t="s">
        <v>3883</v>
      </c>
      <c r="CJ20" t="s">
        <v>4000</v>
      </c>
    </row>
    <row r="21" spans="1:88" x14ac:dyDescent="0.3">
      <c r="A21">
        <v>18</v>
      </c>
      <c r="B21" t="s">
        <v>188</v>
      </c>
      <c r="C21">
        <v>1092</v>
      </c>
      <c r="F21" t="s">
        <v>4000</v>
      </c>
      <c r="G21" t="s">
        <v>4000</v>
      </c>
      <c r="H21" t="s">
        <v>4000</v>
      </c>
      <c r="I21" t="s">
        <v>4000</v>
      </c>
      <c r="J21" t="s">
        <v>4000</v>
      </c>
      <c r="K21" t="s">
        <v>4000</v>
      </c>
      <c r="L21" t="s">
        <v>3666</v>
      </c>
      <c r="M21" t="s">
        <v>4000</v>
      </c>
      <c r="N21" t="s">
        <v>4000</v>
      </c>
      <c r="O21" t="s">
        <v>4000</v>
      </c>
      <c r="P21" t="s">
        <v>4000</v>
      </c>
      <c r="Q21" t="s">
        <v>4000</v>
      </c>
      <c r="R21" t="s">
        <v>4000</v>
      </c>
      <c r="S21" t="s">
        <v>4000</v>
      </c>
      <c r="T21" t="s">
        <v>4000</v>
      </c>
      <c r="U21" t="s">
        <v>4000</v>
      </c>
      <c r="V21" t="s">
        <v>4000</v>
      </c>
      <c r="W21" t="s">
        <v>4000</v>
      </c>
      <c r="X21" t="s">
        <v>4000</v>
      </c>
      <c r="Y21" t="s">
        <v>4000</v>
      </c>
      <c r="Z21" t="s">
        <v>4000</v>
      </c>
      <c r="AA21" t="s">
        <v>4000</v>
      </c>
      <c r="AB21" t="s">
        <v>4000</v>
      </c>
      <c r="AC21" t="s">
        <v>4000</v>
      </c>
      <c r="AD21" t="s">
        <v>4000</v>
      </c>
      <c r="AE21" t="s">
        <v>4000</v>
      </c>
      <c r="AF21" t="s">
        <v>4000</v>
      </c>
      <c r="AG21" t="s">
        <v>4000</v>
      </c>
      <c r="AH21" t="s">
        <v>4000</v>
      </c>
      <c r="AI21" t="s">
        <v>4000</v>
      </c>
      <c r="AJ21" t="s">
        <v>4000</v>
      </c>
      <c r="AK21" t="s">
        <v>4000</v>
      </c>
      <c r="AL21" t="s">
        <v>4000</v>
      </c>
      <c r="AM21" t="s">
        <v>4000</v>
      </c>
      <c r="AN21" t="s">
        <v>4000</v>
      </c>
      <c r="AO21" t="s">
        <v>4000</v>
      </c>
      <c r="AP21" t="s">
        <v>4000</v>
      </c>
      <c r="AQ21" t="s">
        <v>4000</v>
      </c>
      <c r="AR21" t="s">
        <v>4000</v>
      </c>
      <c r="AS21" t="s">
        <v>3991</v>
      </c>
      <c r="AT21" t="s">
        <v>4000</v>
      </c>
      <c r="AU21" t="s">
        <v>4000</v>
      </c>
      <c r="AV21" t="s">
        <v>4000</v>
      </c>
      <c r="AW21" t="s">
        <v>4000</v>
      </c>
      <c r="AX21" t="s">
        <v>4000</v>
      </c>
      <c r="AY21" t="s">
        <v>4000</v>
      </c>
      <c r="AZ21" t="s">
        <v>3450</v>
      </c>
      <c r="BA21" t="s">
        <v>4000</v>
      </c>
      <c r="BB21" t="s">
        <v>4000</v>
      </c>
      <c r="BC21" t="s">
        <v>4000</v>
      </c>
      <c r="BD21" t="s">
        <v>4000</v>
      </c>
      <c r="BE21" t="s">
        <v>4000</v>
      </c>
      <c r="BF21" t="s">
        <v>4000</v>
      </c>
      <c r="BG21" t="s">
        <v>4000</v>
      </c>
      <c r="BH21" t="s">
        <v>4000</v>
      </c>
      <c r="BI21" t="s">
        <v>4000</v>
      </c>
      <c r="BJ21" t="s">
        <v>4000</v>
      </c>
      <c r="BK21" t="s">
        <v>4000</v>
      </c>
      <c r="BL21" t="s">
        <v>4000</v>
      </c>
      <c r="BM21" t="s">
        <v>4000</v>
      </c>
      <c r="BN21" t="s">
        <v>4000</v>
      </c>
      <c r="BO21" t="s">
        <v>4000</v>
      </c>
      <c r="BP21" t="s">
        <v>4000</v>
      </c>
      <c r="BQ21" t="s">
        <v>4000</v>
      </c>
      <c r="BR21" t="s">
        <v>4000</v>
      </c>
      <c r="BS21" t="s">
        <v>4000</v>
      </c>
      <c r="BT21" t="s">
        <v>4000</v>
      </c>
      <c r="BU21" t="s">
        <v>4000</v>
      </c>
      <c r="BV21" t="s">
        <v>4000</v>
      </c>
      <c r="BW21" t="s">
        <v>4000</v>
      </c>
      <c r="BX21" t="s">
        <v>4000</v>
      </c>
      <c r="BY21" t="s">
        <v>4000</v>
      </c>
      <c r="BZ21" t="s">
        <v>4000</v>
      </c>
      <c r="CA21" t="s">
        <v>4000</v>
      </c>
      <c r="CB21" t="s">
        <v>4000</v>
      </c>
      <c r="CC21" t="s">
        <v>4000</v>
      </c>
      <c r="CD21" t="s">
        <v>4000</v>
      </c>
      <c r="CE21" t="s">
        <v>3687</v>
      </c>
      <c r="CF21" t="s">
        <v>4000</v>
      </c>
      <c r="CG21" t="s">
        <v>4000</v>
      </c>
      <c r="CH21" t="s">
        <v>4000</v>
      </c>
      <c r="CI21" t="s">
        <v>3884</v>
      </c>
      <c r="CJ21" t="s">
        <v>4000</v>
      </c>
    </row>
    <row r="22" spans="1:88" x14ac:dyDescent="0.3">
      <c r="A22">
        <v>19</v>
      </c>
      <c r="B22" t="s">
        <v>189</v>
      </c>
      <c r="C22">
        <v>1153</v>
      </c>
      <c r="F22" t="s">
        <v>4000</v>
      </c>
      <c r="G22" t="s">
        <v>4000</v>
      </c>
      <c r="H22" t="s">
        <v>4000</v>
      </c>
      <c r="I22" t="s">
        <v>4000</v>
      </c>
      <c r="J22" t="s">
        <v>4000</v>
      </c>
      <c r="K22" t="s">
        <v>4000</v>
      </c>
      <c r="L22" t="s">
        <v>3667</v>
      </c>
      <c r="M22" t="s">
        <v>4000</v>
      </c>
      <c r="N22" t="s">
        <v>4000</v>
      </c>
      <c r="O22" t="s">
        <v>4000</v>
      </c>
      <c r="P22" t="s">
        <v>4000</v>
      </c>
      <c r="Q22" t="s">
        <v>4000</v>
      </c>
      <c r="R22" t="s">
        <v>4000</v>
      </c>
      <c r="S22" t="s">
        <v>4000</v>
      </c>
      <c r="T22" t="s">
        <v>4000</v>
      </c>
      <c r="U22" t="s">
        <v>4000</v>
      </c>
      <c r="V22" t="s">
        <v>4000</v>
      </c>
      <c r="W22" t="s">
        <v>4000</v>
      </c>
      <c r="X22" t="s">
        <v>4000</v>
      </c>
      <c r="Y22" t="s">
        <v>4000</v>
      </c>
      <c r="Z22" t="s">
        <v>4000</v>
      </c>
      <c r="AA22" t="s">
        <v>4000</v>
      </c>
      <c r="AB22" t="s">
        <v>4000</v>
      </c>
      <c r="AC22" t="s">
        <v>4000</v>
      </c>
      <c r="AD22" t="s">
        <v>4000</v>
      </c>
      <c r="AE22" t="s">
        <v>4000</v>
      </c>
      <c r="AF22" t="s">
        <v>4000</v>
      </c>
      <c r="AG22" t="s">
        <v>4000</v>
      </c>
      <c r="AH22" t="s">
        <v>4000</v>
      </c>
      <c r="AI22" t="s">
        <v>4000</v>
      </c>
      <c r="AJ22" t="s">
        <v>4000</v>
      </c>
      <c r="AK22" t="s">
        <v>4000</v>
      </c>
      <c r="AL22" t="s">
        <v>4000</v>
      </c>
      <c r="AM22" t="s">
        <v>4000</v>
      </c>
      <c r="AN22" t="s">
        <v>4000</v>
      </c>
      <c r="AO22" t="s">
        <v>4000</v>
      </c>
      <c r="AP22" t="s">
        <v>4000</v>
      </c>
      <c r="AQ22" t="s">
        <v>4000</v>
      </c>
      <c r="AR22" t="s">
        <v>4000</v>
      </c>
      <c r="AS22" t="s">
        <v>3992</v>
      </c>
      <c r="AT22" t="s">
        <v>4000</v>
      </c>
      <c r="AU22" t="s">
        <v>4000</v>
      </c>
      <c r="AV22" t="s">
        <v>4000</v>
      </c>
      <c r="AW22" t="s">
        <v>4000</v>
      </c>
      <c r="AX22" t="s">
        <v>4000</v>
      </c>
      <c r="AY22" t="s">
        <v>4000</v>
      </c>
      <c r="AZ22" t="s">
        <v>4000</v>
      </c>
      <c r="BA22" t="s">
        <v>4000</v>
      </c>
      <c r="BB22" t="s">
        <v>4000</v>
      </c>
      <c r="BC22" t="s">
        <v>4000</v>
      </c>
      <c r="BD22" t="s">
        <v>4000</v>
      </c>
      <c r="BE22" t="s">
        <v>4000</v>
      </c>
      <c r="BF22" t="s">
        <v>4000</v>
      </c>
      <c r="BG22" t="s">
        <v>4000</v>
      </c>
      <c r="BH22" t="s">
        <v>4000</v>
      </c>
      <c r="BI22" t="s">
        <v>4000</v>
      </c>
      <c r="BJ22" t="s">
        <v>4000</v>
      </c>
      <c r="BK22" t="s">
        <v>4000</v>
      </c>
      <c r="BL22" t="s">
        <v>4000</v>
      </c>
      <c r="BM22" t="s">
        <v>4000</v>
      </c>
      <c r="BN22" t="s">
        <v>4000</v>
      </c>
      <c r="BO22" t="s">
        <v>4000</v>
      </c>
      <c r="BP22" t="s">
        <v>4000</v>
      </c>
      <c r="BQ22" t="s">
        <v>4000</v>
      </c>
      <c r="BR22" t="s">
        <v>4000</v>
      </c>
      <c r="BS22" t="s">
        <v>4000</v>
      </c>
      <c r="BT22" t="s">
        <v>4000</v>
      </c>
      <c r="BU22" t="s">
        <v>4000</v>
      </c>
      <c r="BV22" t="s">
        <v>4000</v>
      </c>
      <c r="BW22" t="s">
        <v>4000</v>
      </c>
      <c r="BX22" t="s">
        <v>4000</v>
      </c>
      <c r="BY22" t="s">
        <v>4000</v>
      </c>
      <c r="BZ22" t="s">
        <v>4000</v>
      </c>
      <c r="CA22" t="s">
        <v>4000</v>
      </c>
      <c r="CB22" t="s">
        <v>4000</v>
      </c>
      <c r="CC22" t="s">
        <v>4000</v>
      </c>
      <c r="CD22" t="s">
        <v>4000</v>
      </c>
      <c r="CE22" t="s">
        <v>3688</v>
      </c>
      <c r="CF22" t="s">
        <v>4000</v>
      </c>
      <c r="CG22" t="s">
        <v>4000</v>
      </c>
      <c r="CH22" t="s">
        <v>4000</v>
      </c>
      <c r="CI22" t="s">
        <v>3885</v>
      </c>
      <c r="CJ22" t="s">
        <v>4000</v>
      </c>
    </row>
    <row r="23" spans="1:88" x14ac:dyDescent="0.3">
      <c r="A23">
        <v>20</v>
      </c>
      <c r="B23" t="s">
        <v>190</v>
      </c>
      <c r="C23">
        <v>1115</v>
      </c>
      <c r="F23" t="s">
        <v>4000</v>
      </c>
      <c r="G23" t="s">
        <v>4000</v>
      </c>
      <c r="H23" t="s">
        <v>4000</v>
      </c>
      <c r="I23" t="s">
        <v>4000</v>
      </c>
      <c r="J23" t="s">
        <v>4000</v>
      </c>
      <c r="K23" t="s">
        <v>4000</v>
      </c>
      <c r="L23" t="s">
        <v>3668</v>
      </c>
      <c r="M23" t="s">
        <v>4000</v>
      </c>
      <c r="N23" t="s">
        <v>4000</v>
      </c>
      <c r="O23" t="s">
        <v>4000</v>
      </c>
      <c r="P23" t="s">
        <v>4000</v>
      </c>
      <c r="Q23" t="s">
        <v>4000</v>
      </c>
      <c r="R23" t="s">
        <v>4000</v>
      </c>
      <c r="S23" t="s">
        <v>4000</v>
      </c>
      <c r="T23" t="s">
        <v>4000</v>
      </c>
      <c r="U23" t="s">
        <v>4000</v>
      </c>
      <c r="V23" t="s">
        <v>4000</v>
      </c>
      <c r="W23" t="s">
        <v>4000</v>
      </c>
      <c r="X23" t="s">
        <v>4000</v>
      </c>
      <c r="Y23" t="s">
        <v>4000</v>
      </c>
      <c r="Z23" t="s">
        <v>4000</v>
      </c>
      <c r="AA23" t="s">
        <v>4000</v>
      </c>
      <c r="AB23" t="s">
        <v>4000</v>
      </c>
      <c r="AC23" t="s">
        <v>4000</v>
      </c>
      <c r="AD23" t="s">
        <v>4000</v>
      </c>
      <c r="AE23" t="s">
        <v>4000</v>
      </c>
      <c r="AF23" t="s">
        <v>4000</v>
      </c>
      <c r="AG23" t="s">
        <v>4000</v>
      </c>
      <c r="AH23" t="s">
        <v>4000</v>
      </c>
      <c r="AI23" t="s">
        <v>4000</v>
      </c>
      <c r="AJ23" t="s">
        <v>4000</v>
      </c>
      <c r="AK23" t="s">
        <v>4000</v>
      </c>
      <c r="AL23" t="s">
        <v>4000</v>
      </c>
      <c r="AM23" t="s">
        <v>4000</v>
      </c>
      <c r="AN23" t="s">
        <v>4000</v>
      </c>
      <c r="AO23" t="s">
        <v>4000</v>
      </c>
      <c r="AP23" t="s">
        <v>4000</v>
      </c>
      <c r="AQ23" t="s">
        <v>4000</v>
      </c>
      <c r="AR23" t="s">
        <v>4000</v>
      </c>
      <c r="AS23" t="s">
        <v>3993</v>
      </c>
      <c r="AT23" t="s">
        <v>4000</v>
      </c>
      <c r="AU23" t="s">
        <v>4000</v>
      </c>
      <c r="AV23" t="s">
        <v>4000</v>
      </c>
      <c r="AW23" t="s">
        <v>4000</v>
      </c>
      <c r="AX23" t="s">
        <v>4000</v>
      </c>
      <c r="AY23" t="s">
        <v>4000</v>
      </c>
      <c r="AZ23" t="s">
        <v>4000</v>
      </c>
      <c r="BA23" t="s">
        <v>4000</v>
      </c>
      <c r="BB23" t="s">
        <v>4000</v>
      </c>
      <c r="BC23" t="s">
        <v>4000</v>
      </c>
      <c r="BD23" t="s">
        <v>4000</v>
      </c>
      <c r="BE23" t="s">
        <v>4000</v>
      </c>
      <c r="BF23" t="s">
        <v>4000</v>
      </c>
      <c r="BG23" t="s">
        <v>4000</v>
      </c>
      <c r="BH23" t="s">
        <v>4000</v>
      </c>
      <c r="BI23" t="s">
        <v>4000</v>
      </c>
      <c r="BJ23" t="s">
        <v>4000</v>
      </c>
      <c r="BK23" t="s">
        <v>4000</v>
      </c>
      <c r="BL23" t="s">
        <v>4000</v>
      </c>
      <c r="BM23" t="s">
        <v>4000</v>
      </c>
      <c r="BN23" t="s">
        <v>4000</v>
      </c>
      <c r="BO23" t="s">
        <v>4000</v>
      </c>
      <c r="BP23" t="s">
        <v>4000</v>
      </c>
      <c r="BQ23" t="s">
        <v>4000</v>
      </c>
      <c r="BR23" t="s">
        <v>4000</v>
      </c>
      <c r="BS23" t="s">
        <v>4000</v>
      </c>
      <c r="BT23" t="s">
        <v>4000</v>
      </c>
      <c r="BU23" t="s">
        <v>4000</v>
      </c>
      <c r="BV23" t="s">
        <v>4000</v>
      </c>
      <c r="BW23" t="s">
        <v>4000</v>
      </c>
      <c r="BX23" t="s">
        <v>4000</v>
      </c>
      <c r="BY23" t="s">
        <v>4000</v>
      </c>
      <c r="BZ23" t="s">
        <v>4000</v>
      </c>
      <c r="CA23" t="s">
        <v>4000</v>
      </c>
      <c r="CB23" t="s">
        <v>4000</v>
      </c>
      <c r="CC23" t="s">
        <v>4000</v>
      </c>
      <c r="CD23" t="s">
        <v>4000</v>
      </c>
      <c r="CE23" t="s">
        <v>3689</v>
      </c>
      <c r="CF23" t="s">
        <v>4000</v>
      </c>
      <c r="CG23" t="s">
        <v>4000</v>
      </c>
      <c r="CH23" t="s">
        <v>4000</v>
      </c>
      <c r="CI23" t="s">
        <v>3886</v>
      </c>
      <c r="CJ23" t="s">
        <v>4000</v>
      </c>
    </row>
    <row r="24" spans="1:88" x14ac:dyDescent="0.3">
      <c r="A24">
        <v>21</v>
      </c>
      <c r="B24" t="s">
        <v>191</v>
      </c>
      <c r="C24">
        <v>1104</v>
      </c>
      <c r="F24" t="s">
        <v>4000</v>
      </c>
      <c r="G24" t="s">
        <v>4000</v>
      </c>
      <c r="H24" t="s">
        <v>4000</v>
      </c>
      <c r="I24" t="s">
        <v>4000</v>
      </c>
      <c r="J24" t="s">
        <v>4000</v>
      </c>
      <c r="K24" t="s">
        <v>4000</v>
      </c>
      <c r="L24" t="s">
        <v>3669</v>
      </c>
      <c r="M24" t="s">
        <v>4000</v>
      </c>
      <c r="N24" t="s">
        <v>4000</v>
      </c>
      <c r="O24" t="s">
        <v>4000</v>
      </c>
      <c r="P24" t="s">
        <v>4000</v>
      </c>
      <c r="Q24" t="s">
        <v>4000</v>
      </c>
      <c r="R24" t="s">
        <v>4000</v>
      </c>
      <c r="S24" t="s">
        <v>4000</v>
      </c>
      <c r="T24" t="s">
        <v>4000</v>
      </c>
      <c r="U24" t="s">
        <v>4000</v>
      </c>
      <c r="V24" t="s">
        <v>4000</v>
      </c>
      <c r="W24" t="s">
        <v>4000</v>
      </c>
      <c r="X24" t="s">
        <v>4000</v>
      </c>
      <c r="Y24" t="s">
        <v>4000</v>
      </c>
      <c r="Z24" t="s">
        <v>4000</v>
      </c>
      <c r="AA24" t="s">
        <v>4000</v>
      </c>
      <c r="AB24" t="s">
        <v>4000</v>
      </c>
      <c r="AC24" t="s">
        <v>4000</v>
      </c>
      <c r="AD24" t="s">
        <v>4000</v>
      </c>
      <c r="AE24" t="s">
        <v>4000</v>
      </c>
      <c r="AF24" t="s">
        <v>4000</v>
      </c>
      <c r="AG24" t="s">
        <v>4000</v>
      </c>
      <c r="AH24" t="s">
        <v>4000</v>
      </c>
      <c r="AI24" t="s">
        <v>4000</v>
      </c>
      <c r="AJ24" t="s">
        <v>4000</v>
      </c>
      <c r="AK24" t="s">
        <v>4000</v>
      </c>
      <c r="AL24" t="s">
        <v>4000</v>
      </c>
      <c r="AM24" t="s">
        <v>4000</v>
      </c>
      <c r="AN24" t="s">
        <v>4000</v>
      </c>
      <c r="AO24" t="s">
        <v>4000</v>
      </c>
      <c r="AP24" t="s">
        <v>4000</v>
      </c>
      <c r="AQ24" t="s">
        <v>4000</v>
      </c>
      <c r="AR24" t="s">
        <v>4000</v>
      </c>
      <c r="AS24" t="s">
        <v>3994</v>
      </c>
      <c r="AT24" t="s">
        <v>4000</v>
      </c>
      <c r="AU24" t="s">
        <v>4000</v>
      </c>
      <c r="AV24" t="s">
        <v>4000</v>
      </c>
      <c r="AW24" t="s">
        <v>4000</v>
      </c>
      <c r="AX24" t="s">
        <v>4000</v>
      </c>
      <c r="AY24" t="s">
        <v>4000</v>
      </c>
      <c r="AZ24" t="s">
        <v>4000</v>
      </c>
      <c r="BA24" t="s">
        <v>4000</v>
      </c>
      <c r="BB24" t="s">
        <v>4000</v>
      </c>
      <c r="BC24" t="s">
        <v>4000</v>
      </c>
      <c r="BD24" t="s">
        <v>4000</v>
      </c>
      <c r="BE24" t="s">
        <v>4000</v>
      </c>
      <c r="BF24" t="s">
        <v>4000</v>
      </c>
      <c r="BG24" t="s">
        <v>4000</v>
      </c>
      <c r="BH24" t="s">
        <v>4000</v>
      </c>
      <c r="BI24" t="s">
        <v>4000</v>
      </c>
      <c r="BJ24" t="s">
        <v>4000</v>
      </c>
      <c r="BK24" t="s">
        <v>4000</v>
      </c>
      <c r="BL24" t="s">
        <v>4000</v>
      </c>
      <c r="BM24" t="s">
        <v>4000</v>
      </c>
      <c r="BN24" t="s">
        <v>4000</v>
      </c>
      <c r="BO24" t="s">
        <v>4000</v>
      </c>
      <c r="BP24" t="s">
        <v>4000</v>
      </c>
      <c r="BQ24" t="s">
        <v>4000</v>
      </c>
      <c r="BR24" t="s">
        <v>4000</v>
      </c>
      <c r="BS24" t="s">
        <v>4000</v>
      </c>
      <c r="BT24" t="s">
        <v>4000</v>
      </c>
      <c r="BU24" t="s">
        <v>4000</v>
      </c>
      <c r="BV24" t="s">
        <v>4000</v>
      </c>
      <c r="BW24" t="s">
        <v>4000</v>
      </c>
      <c r="BX24" t="s">
        <v>4000</v>
      </c>
      <c r="BY24" t="s">
        <v>4000</v>
      </c>
      <c r="BZ24" t="s">
        <v>4000</v>
      </c>
      <c r="CA24" t="s">
        <v>4000</v>
      </c>
      <c r="CB24" t="s">
        <v>4000</v>
      </c>
      <c r="CC24" t="s">
        <v>4000</v>
      </c>
      <c r="CD24" t="s">
        <v>4000</v>
      </c>
      <c r="CE24" t="s">
        <v>3690</v>
      </c>
      <c r="CF24" t="s">
        <v>4000</v>
      </c>
      <c r="CG24" t="s">
        <v>4000</v>
      </c>
      <c r="CH24" t="s">
        <v>4000</v>
      </c>
      <c r="CI24" t="s">
        <v>3887</v>
      </c>
      <c r="CJ24" t="s">
        <v>4000</v>
      </c>
    </row>
    <row r="25" spans="1:88" x14ac:dyDescent="0.3">
      <c r="A25">
        <v>22</v>
      </c>
      <c r="B25" t="s">
        <v>192</v>
      </c>
      <c r="C25">
        <v>1114</v>
      </c>
      <c r="F25" t="s">
        <v>4000</v>
      </c>
      <c r="G25" t="s">
        <v>4000</v>
      </c>
      <c r="H25" t="s">
        <v>4000</v>
      </c>
      <c r="I25" t="s">
        <v>4000</v>
      </c>
      <c r="J25" t="s">
        <v>4000</v>
      </c>
      <c r="K25" t="s">
        <v>4000</v>
      </c>
      <c r="L25" t="s">
        <v>4000</v>
      </c>
      <c r="M25" t="s">
        <v>4000</v>
      </c>
      <c r="N25" t="s">
        <v>4000</v>
      </c>
      <c r="O25" t="s">
        <v>4000</v>
      </c>
      <c r="P25" t="s">
        <v>4000</v>
      </c>
      <c r="Q25" t="s">
        <v>4000</v>
      </c>
      <c r="R25" t="s">
        <v>4000</v>
      </c>
      <c r="S25" t="s">
        <v>4000</v>
      </c>
      <c r="T25" t="s">
        <v>4000</v>
      </c>
      <c r="U25" t="s">
        <v>4000</v>
      </c>
      <c r="V25" t="s">
        <v>4000</v>
      </c>
      <c r="W25" t="s">
        <v>4000</v>
      </c>
      <c r="X25" t="s">
        <v>4000</v>
      </c>
      <c r="Y25" t="s">
        <v>4000</v>
      </c>
      <c r="Z25" t="s">
        <v>4000</v>
      </c>
      <c r="AA25" t="s">
        <v>4000</v>
      </c>
      <c r="AB25" t="s">
        <v>4000</v>
      </c>
      <c r="AC25" t="s">
        <v>4000</v>
      </c>
      <c r="AD25" t="s">
        <v>4000</v>
      </c>
      <c r="AE25" t="s">
        <v>4000</v>
      </c>
      <c r="AF25" t="s">
        <v>4000</v>
      </c>
      <c r="AG25" t="s">
        <v>4000</v>
      </c>
      <c r="AH25" t="s">
        <v>4000</v>
      </c>
      <c r="AI25" t="s">
        <v>4000</v>
      </c>
      <c r="AJ25" t="s">
        <v>4000</v>
      </c>
      <c r="AK25" t="s">
        <v>4000</v>
      </c>
      <c r="AL25" t="s">
        <v>4000</v>
      </c>
      <c r="AM25" t="s">
        <v>4000</v>
      </c>
      <c r="AN25" t="s">
        <v>4000</v>
      </c>
      <c r="AO25" t="s">
        <v>4000</v>
      </c>
      <c r="AP25" t="s">
        <v>4000</v>
      </c>
      <c r="AQ25" t="s">
        <v>4000</v>
      </c>
      <c r="AR25" t="s">
        <v>4000</v>
      </c>
      <c r="AS25" t="s">
        <v>3995</v>
      </c>
      <c r="AT25" t="s">
        <v>4000</v>
      </c>
      <c r="AU25" t="s">
        <v>4000</v>
      </c>
      <c r="AV25" t="s">
        <v>4000</v>
      </c>
      <c r="AW25" t="s">
        <v>4000</v>
      </c>
      <c r="AX25" t="s">
        <v>4000</v>
      </c>
      <c r="AY25" t="s">
        <v>4000</v>
      </c>
      <c r="AZ25" t="s">
        <v>4000</v>
      </c>
      <c r="BA25" t="s">
        <v>4000</v>
      </c>
      <c r="BB25" t="s">
        <v>4000</v>
      </c>
      <c r="BC25" t="s">
        <v>4000</v>
      </c>
      <c r="BD25" t="s">
        <v>4000</v>
      </c>
      <c r="BE25" t="s">
        <v>4000</v>
      </c>
      <c r="BF25" t="s">
        <v>4000</v>
      </c>
      <c r="BG25" t="s">
        <v>4000</v>
      </c>
      <c r="BH25" t="s">
        <v>4000</v>
      </c>
      <c r="BI25" t="s">
        <v>4000</v>
      </c>
      <c r="BJ25" t="s">
        <v>4000</v>
      </c>
      <c r="BK25" t="s">
        <v>4000</v>
      </c>
      <c r="BL25" t="s">
        <v>4000</v>
      </c>
      <c r="BM25" t="s">
        <v>4000</v>
      </c>
      <c r="BN25" t="s">
        <v>4000</v>
      </c>
      <c r="BO25" t="s">
        <v>4000</v>
      </c>
      <c r="BP25" t="s">
        <v>4000</v>
      </c>
      <c r="BQ25" t="s">
        <v>4000</v>
      </c>
      <c r="BR25" t="s">
        <v>4000</v>
      </c>
      <c r="BS25" t="s">
        <v>4000</v>
      </c>
      <c r="BT25" t="s">
        <v>4000</v>
      </c>
      <c r="BU25" t="s">
        <v>4000</v>
      </c>
      <c r="BV25" t="s">
        <v>4000</v>
      </c>
      <c r="BW25" t="s">
        <v>4000</v>
      </c>
      <c r="BX25" t="s">
        <v>4000</v>
      </c>
      <c r="BY25" t="s">
        <v>4000</v>
      </c>
      <c r="BZ25" t="s">
        <v>4000</v>
      </c>
      <c r="CA25" t="s">
        <v>4000</v>
      </c>
      <c r="CB25" t="s">
        <v>4000</v>
      </c>
      <c r="CC25" t="s">
        <v>4000</v>
      </c>
      <c r="CD25" t="s">
        <v>4000</v>
      </c>
      <c r="CE25" t="s">
        <v>3691</v>
      </c>
      <c r="CF25" t="s">
        <v>4000</v>
      </c>
      <c r="CG25" t="s">
        <v>4000</v>
      </c>
      <c r="CH25" t="s">
        <v>4000</v>
      </c>
      <c r="CI25" t="s">
        <v>3888</v>
      </c>
      <c r="CJ25" t="s">
        <v>4000</v>
      </c>
    </row>
    <row r="26" spans="1:88" x14ac:dyDescent="0.3">
      <c r="A26">
        <v>23</v>
      </c>
      <c r="B26" t="s">
        <v>193</v>
      </c>
      <c r="C26">
        <v>1143</v>
      </c>
      <c r="F26" t="s">
        <v>4000</v>
      </c>
      <c r="G26" t="s">
        <v>4000</v>
      </c>
      <c r="H26" t="s">
        <v>4000</v>
      </c>
      <c r="I26" t="s">
        <v>4000</v>
      </c>
      <c r="J26" t="s">
        <v>4000</v>
      </c>
      <c r="K26" t="s">
        <v>4000</v>
      </c>
      <c r="L26" t="s">
        <v>4000</v>
      </c>
      <c r="M26" t="s">
        <v>4000</v>
      </c>
      <c r="N26" t="s">
        <v>4000</v>
      </c>
      <c r="O26" t="s">
        <v>4000</v>
      </c>
      <c r="P26" t="s">
        <v>4000</v>
      </c>
      <c r="Q26" t="s">
        <v>4000</v>
      </c>
      <c r="R26" t="s">
        <v>4000</v>
      </c>
      <c r="S26" t="s">
        <v>4000</v>
      </c>
      <c r="T26" t="s">
        <v>4000</v>
      </c>
      <c r="U26" t="s">
        <v>4000</v>
      </c>
      <c r="V26" t="s">
        <v>4000</v>
      </c>
      <c r="W26" t="s">
        <v>4000</v>
      </c>
      <c r="X26" t="s">
        <v>4000</v>
      </c>
      <c r="Y26" t="s">
        <v>4000</v>
      </c>
      <c r="Z26" t="s">
        <v>4000</v>
      </c>
      <c r="AA26" t="s">
        <v>4000</v>
      </c>
      <c r="AB26" t="s">
        <v>4000</v>
      </c>
      <c r="AC26" t="s">
        <v>4000</v>
      </c>
      <c r="AD26" t="s">
        <v>4000</v>
      </c>
      <c r="AE26" t="s">
        <v>4000</v>
      </c>
      <c r="AF26" t="s">
        <v>4000</v>
      </c>
      <c r="AG26" t="s">
        <v>4000</v>
      </c>
      <c r="AH26" t="s">
        <v>4000</v>
      </c>
      <c r="AI26" t="s">
        <v>4000</v>
      </c>
      <c r="AJ26" t="s">
        <v>4000</v>
      </c>
      <c r="AK26" t="s">
        <v>4000</v>
      </c>
      <c r="AL26" t="s">
        <v>4000</v>
      </c>
      <c r="AM26" t="s">
        <v>4000</v>
      </c>
      <c r="AN26" t="s">
        <v>4000</v>
      </c>
      <c r="AO26" t="s">
        <v>4000</v>
      </c>
      <c r="AP26" t="s">
        <v>4000</v>
      </c>
      <c r="AQ26" t="s">
        <v>4000</v>
      </c>
      <c r="AR26" t="s">
        <v>4000</v>
      </c>
      <c r="AS26" t="s">
        <v>3996</v>
      </c>
      <c r="AT26" t="s">
        <v>4000</v>
      </c>
      <c r="AU26" t="s">
        <v>4000</v>
      </c>
      <c r="AV26" t="s">
        <v>4000</v>
      </c>
      <c r="AW26" t="s">
        <v>4000</v>
      </c>
      <c r="AX26" t="s">
        <v>4000</v>
      </c>
      <c r="AY26" t="s">
        <v>4000</v>
      </c>
      <c r="AZ26" t="s">
        <v>4000</v>
      </c>
      <c r="BA26" t="s">
        <v>4000</v>
      </c>
      <c r="BB26" t="s">
        <v>4000</v>
      </c>
      <c r="BC26" t="s">
        <v>4000</v>
      </c>
      <c r="BD26" t="s">
        <v>4000</v>
      </c>
      <c r="BE26" t="s">
        <v>4000</v>
      </c>
      <c r="BF26" t="s">
        <v>4000</v>
      </c>
      <c r="BG26" t="s">
        <v>4000</v>
      </c>
      <c r="BH26" t="s">
        <v>4000</v>
      </c>
      <c r="BI26" t="s">
        <v>4000</v>
      </c>
      <c r="BJ26" t="s">
        <v>4000</v>
      </c>
      <c r="BK26" t="s">
        <v>4000</v>
      </c>
      <c r="BL26" t="s">
        <v>4000</v>
      </c>
      <c r="BM26" t="s">
        <v>4000</v>
      </c>
      <c r="BN26" t="s">
        <v>4000</v>
      </c>
      <c r="BO26" t="s">
        <v>4000</v>
      </c>
      <c r="BP26" t="s">
        <v>4000</v>
      </c>
      <c r="BQ26" t="s">
        <v>4000</v>
      </c>
      <c r="BR26" t="s">
        <v>4000</v>
      </c>
      <c r="BS26" t="s">
        <v>4000</v>
      </c>
      <c r="BT26" t="s">
        <v>4000</v>
      </c>
      <c r="BU26" t="s">
        <v>4000</v>
      </c>
      <c r="BV26" t="s">
        <v>4000</v>
      </c>
      <c r="BW26" t="s">
        <v>4000</v>
      </c>
      <c r="BX26" t="s">
        <v>4000</v>
      </c>
      <c r="BY26" t="s">
        <v>4000</v>
      </c>
      <c r="BZ26" t="s">
        <v>4000</v>
      </c>
      <c r="CA26" t="s">
        <v>4000</v>
      </c>
      <c r="CB26" t="s">
        <v>4000</v>
      </c>
      <c r="CC26" t="s">
        <v>4000</v>
      </c>
      <c r="CD26" t="s">
        <v>4000</v>
      </c>
      <c r="CE26" t="s">
        <v>3692</v>
      </c>
      <c r="CF26" t="s">
        <v>4000</v>
      </c>
      <c r="CG26" t="s">
        <v>4000</v>
      </c>
      <c r="CH26" t="s">
        <v>4000</v>
      </c>
      <c r="CI26" t="s">
        <v>3889</v>
      </c>
      <c r="CJ26" t="s">
        <v>4000</v>
      </c>
    </row>
    <row r="27" spans="1:88" x14ac:dyDescent="0.3">
      <c r="A27">
        <v>24</v>
      </c>
      <c r="B27" t="s">
        <v>194</v>
      </c>
      <c r="C27">
        <v>1093</v>
      </c>
      <c r="F27" t="s">
        <v>4000</v>
      </c>
      <c r="G27" t="s">
        <v>4000</v>
      </c>
      <c r="H27" t="s">
        <v>4000</v>
      </c>
      <c r="I27" t="s">
        <v>4000</v>
      </c>
      <c r="J27" t="s">
        <v>4000</v>
      </c>
      <c r="K27" t="s">
        <v>4000</v>
      </c>
      <c r="L27" t="s">
        <v>4000</v>
      </c>
      <c r="M27" t="s">
        <v>4000</v>
      </c>
      <c r="N27" t="s">
        <v>4000</v>
      </c>
      <c r="O27" t="s">
        <v>4000</v>
      </c>
      <c r="P27" t="s">
        <v>4000</v>
      </c>
      <c r="Q27" t="s">
        <v>4000</v>
      </c>
      <c r="R27" t="s">
        <v>4000</v>
      </c>
      <c r="S27" t="s">
        <v>4000</v>
      </c>
      <c r="T27" t="s">
        <v>4000</v>
      </c>
      <c r="U27" t="s">
        <v>4000</v>
      </c>
      <c r="V27" t="s">
        <v>4000</v>
      </c>
      <c r="W27" t="s">
        <v>4000</v>
      </c>
      <c r="X27" t="s">
        <v>4000</v>
      </c>
      <c r="Y27" t="s">
        <v>4000</v>
      </c>
      <c r="Z27" t="s">
        <v>4000</v>
      </c>
      <c r="AA27" t="s">
        <v>4000</v>
      </c>
      <c r="AB27" t="s">
        <v>4000</v>
      </c>
      <c r="AC27" t="s">
        <v>4000</v>
      </c>
      <c r="AD27" t="s">
        <v>4000</v>
      </c>
      <c r="AE27" t="s">
        <v>4000</v>
      </c>
      <c r="AF27" t="s">
        <v>4000</v>
      </c>
      <c r="AG27" t="s">
        <v>4000</v>
      </c>
      <c r="AH27" t="s">
        <v>4000</v>
      </c>
      <c r="AI27" t="s">
        <v>4000</v>
      </c>
      <c r="AJ27" t="s">
        <v>4000</v>
      </c>
      <c r="AK27" t="s">
        <v>4000</v>
      </c>
      <c r="AL27" t="s">
        <v>4000</v>
      </c>
      <c r="AM27" t="s">
        <v>4000</v>
      </c>
      <c r="AN27" t="s">
        <v>4000</v>
      </c>
      <c r="AO27" t="s">
        <v>4000</v>
      </c>
      <c r="AP27" t="s">
        <v>4000</v>
      </c>
      <c r="AQ27" t="s">
        <v>4000</v>
      </c>
      <c r="AR27" t="s">
        <v>4000</v>
      </c>
      <c r="AS27" t="s">
        <v>4000</v>
      </c>
      <c r="AT27" t="s">
        <v>4000</v>
      </c>
      <c r="AU27" t="s">
        <v>4000</v>
      </c>
      <c r="AV27" t="s">
        <v>4000</v>
      </c>
      <c r="AW27" t="s">
        <v>4000</v>
      </c>
      <c r="AX27" t="s">
        <v>4000</v>
      </c>
      <c r="AY27" t="s">
        <v>4000</v>
      </c>
      <c r="AZ27" t="s">
        <v>4000</v>
      </c>
      <c r="BA27" t="s">
        <v>4000</v>
      </c>
      <c r="BB27" t="s">
        <v>4000</v>
      </c>
      <c r="BC27" t="s">
        <v>4000</v>
      </c>
      <c r="BD27" t="s">
        <v>4000</v>
      </c>
      <c r="BE27" t="s">
        <v>4000</v>
      </c>
      <c r="BF27" t="s">
        <v>4000</v>
      </c>
      <c r="BG27" t="s">
        <v>4000</v>
      </c>
      <c r="BH27" t="s">
        <v>4000</v>
      </c>
      <c r="BI27" t="s">
        <v>4000</v>
      </c>
      <c r="BJ27" t="s">
        <v>4000</v>
      </c>
      <c r="BK27" t="s">
        <v>4000</v>
      </c>
      <c r="BL27" t="s">
        <v>4000</v>
      </c>
      <c r="BM27" t="s">
        <v>4000</v>
      </c>
      <c r="BN27" t="s">
        <v>4000</v>
      </c>
      <c r="BO27" t="s">
        <v>4000</v>
      </c>
      <c r="BP27" t="s">
        <v>4000</v>
      </c>
      <c r="BQ27" t="s">
        <v>4000</v>
      </c>
      <c r="BR27" t="s">
        <v>4000</v>
      </c>
      <c r="BS27" t="s">
        <v>4000</v>
      </c>
      <c r="BT27" t="s">
        <v>4000</v>
      </c>
      <c r="BU27" t="s">
        <v>4000</v>
      </c>
      <c r="BV27" t="s">
        <v>4000</v>
      </c>
      <c r="BW27" t="s">
        <v>4000</v>
      </c>
      <c r="BX27" t="s">
        <v>4000</v>
      </c>
      <c r="BY27" t="s">
        <v>4000</v>
      </c>
      <c r="BZ27" t="s">
        <v>4000</v>
      </c>
      <c r="CA27" t="s">
        <v>4000</v>
      </c>
      <c r="CB27" t="s">
        <v>4000</v>
      </c>
      <c r="CC27" t="s">
        <v>4000</v>
      </c>
      <c r="CD27" t="s">
        <v>4000</v>
      </c>
      <c r="CE27" t="s">
        <v>4000</v>
      </c>
      <c r="CF27" t="s">
        <v>4000</v>
      </c>
      <c r="CG27" t="s">
        <v>4000</v>
      </c>
      <c r="CH27" t="s">
        <v>4000</v>
      </c>
      <c r="CI27" t="s">
        <v>3890</v>
      </c>
      <c r="CJ27" t="s">
        <v>4000</v>
      </c>
    </row>
    <row r="28" spans="1:88" x14ac:dyDescent="0.3">
      <c r="A28">
        <v>25</v>
      </c>
      <c r="B28" t="s">
        <v>195</v>
      </c>
      <c r="C28">
        <v>1121</v>
      </c>
      <c r="F28" t="s">
        <v>4000</v>
      </c>
      <c r="G28" t="s">
        <v>4000</v>
      </c>
      <c r="H28" t="s">
        <v>4000</v>
      </c>
      <c r="I28" t="s">
        <v>4000</v>
      </c>
      <c r="J28" t="s">
        <v>4000</v>
      </c>
      <c r="K28" t="s">
        <v>4000</v>
      </c>
      <c r="L28" t="s">
        <v>4000</v>
      </c>
      <c r="M28" t="s">
        <v>4000</v>
      </c>
      <c r="N28" t="s">
        <v>4000</v>
      </c>
      <c r="O28" t="s">
        <v>4000</v>
      </c>
      <c r="P28" t="s">
        <v>4000</v>
      </c>
      <c r="Q28" t="s">
        <v>4000</v>
      </c>
      <c r="R28" t="s">
        <v>4000</v>
      </c>
      <c r="S28" t="s">
        <v>4000</v>
      </c>
      <c r="T28" t="s">
        <v>4000</v>
      </c>
      <c r="U28" t="s">
        <v>4000</v>
      </c>
      <c r="V28" t="s">
        <v>4000</v>
      </c>
      <c r="W28" t="s">
        <v>4000</v>
      </c>
      <c r="X28" t="s">
        <v>4000</v>
      </c>
      <c r="Y28" t="s">
        <v>4000</v>
      </c>
      <c r="Z28" t="s">
        <v>4000</v>
      </c>
      <c r="AA28" t="s">
        <v>4000</v>
      </c>
      <c r="AB28" t="s">
        <v>4000</v>
      </c>
      <c r="AC28" t="s">
        <v>4000</v>
      </c>
      <c r="AD28" t="s">
        <v>4000</v>
      </c>
      <c r="AE28" t="s">
        <v>4000</v>
      </c>
      <c r="AF28" t="s">
        <v>4000</v>
      </c>
      <c r="AG28" t="s">
        <v>4000</v>
      </c>
      <c r="AH28" t="s">
        <v>4000</v>
      </c>
      <c r="AI28" t="s">
        <v>4000</v>
      </c>
      <c r="AJ28" t="s">
        <v>4000</v>
      </c>
      <c r="AK28" t="s">
        <v>4000</v>
      </c>
      <c r="AL28" t="s">
        <v>4000</v>
      </c>
      <c r="AM28" t="s">
        <v>4000</v>
      </c>
      <c r="AN28" t="s">
        <v>4000</v>
      </c>
      <c r="AO28" t="s">
        <v>4000</v>
      </c>
      <c r="AP28" t="s">
        <v>4000</v>
      </c>
      <c r="AQ28" t="s">
        <v>4000</v>
      </c>
      <c r="AR28" t="s">
        <v>4000</v>
      </c>
      <c r="AS28" t="s">
        <v>4000</v>
      </c>
      <c r="AT28" t="s">
        <v>4000</v>
      </c>
      <c r="AU28" t="s">
        <v>4000</v>
      </c>
      <c r="AV28" t="s">
        <v>4000</v>
      </c>
      <c r="AW28" t="s">
        <v>4000</v>
      </c>
      <c r="AX28" t="s">
        <v>4000</v>
      </c>
      <c r="AY28" t="s">
        <v>4000</v>
      </c>
      <c r="AZ28" t="s">
        <v>4000</v>
      </c>
      <c r="BA28" t="s">
        <v>4000</v>
      </c>
      <c r="BB28" t="s">
        <v>4000</v>
      </c>
      <c r="BC28" t="s">
        <v>4000</v>
      </c>
      <c r="BD28" t="s">
        <v>4000</v>
      </c>
      <c r="BE28" t="s">
        <v>4000</v>
      </c>
      <c r="BF28" t="s">
        <v>4000</v>
      </c>
      <c r="BG28" t="s">
        <v>4000</v>
      </c>
      <c r="BH28" t="s">
        <v>4000</v>
      </c>
      <c r="BI28" t="s">
        <v>4000</v>
      </c>
      <c r="BJ28" t="s">
        <v>4000</v>
      </c>
      <c r="BK28" t="s">
        <v>4000</v>
      </c>
      <c r="BL28" t="s">
        <v>4000</v>
      </c>
      <c r="BM28" t="s">
        <v>4000</v>
      </c>
      <c r="BN28" t="s">
        <v>4000</v>
      </c>
      <c r="BO28" t="s">
        <v>4000</v>
      </c>
      <c r="BP28" t="s">
        <v>4000</v>
      </c>
      <c r="BQ28" t="s">
        <v>4000</v>
      </c>
      <c r="BR28" t="s">
        <v>4000</v>
      </c>
      <c r="BS28" t="s">
        <v>4000</v>
      </c>
      <c r="BT28" t="s">
        <v>4000</v>
      </c>
      <c r="BU28" t="s">
        <v>4000</v>
      </c>
      <c r="BV28" t="s">
        <v>4000</v>
      </c>
      <c r="BW28" t="s">
        <v>4000</v>
      </c>
      <c r="BX28" t="s">
        <v>4000</v>
      </c>
      <c r="BY28" t="s">
        <v>4000</v>
      </c>
      <c r="BZ28" t="s">
        <v>4000</v>
      </c>
      <c r="CA28" t="s">
        <v>4000</v>
      </c>
      <c r="CB28" t="s">
        <v>4000</v>
      </c>
      <c r="CC28" t="s">
        <v>4000</v>
      </c>
      <c r="CD28" t="s">
        <v>4000</v>
      </c>
      <c r="CE28" t="s">
        <v>4000</v>
      </c>
      <c r="CF28" t="s">
        <v>4000</v>
      </c>
      <c r="CG28" t="s">
        <v>4000</v>
      </c>
      <c r="CH28" t="s">
        <v>4000</v>
      </c>
      <c r="CI28" t="s">
        <v>4000</v>
      </c>
      <c r="CJ28" t="s">
        <v>4000</v>
      </c>
    </row>
    <row r="29" spans="1:88" x14ac:dyDescent="0.3">
      <c r="A29">
        <v>26</v>
      </c>
      <c r="B29" t="s">
        <v>196</v>
      </c>
      <c r="C29">
        <v>1094</v>
      </c>
      <c r="F29" t="str">
        <f>IF(ISERROR(VLOOKUP(F$1&amp;"-"&amp;$A29,#REF!,4,FALSE)),"",VLOOKUP(F$1&amp;"-"&amp;$A29,#REF!,4,FALSE))</f>
        <v/>
      </c>
      <c r="G29" t="str">
        <f>IF(ISERROR(VLOOKUP(G$1&amp;"-"&amp;$A29,#REF!,4,FALSE)),"",VLOOKUP(G$1&amp;"-"&amp;$A29,#REF!,4,FALSE))</f>
        <v/>
      </c>
      <c r="H29" t="str">
        <f>IF(ISERROR(VLOOKUP(H$1&amp;"-"&amp;$A29,#REF!,4,FALSE)),"",VLOOKUP(H$1&amp;"-"&amp;$A29,#REF!,4,FALSE))</f>
        <v/>
      </c>
      <c r="I29" t="str">
        <f>IF(ISERROR(VLOOKUP(I$1&amp;"-"&amp;$A29,#REF!,4,FALSE)),"",VLOOKUP(I$1&amp;"-"&amp;$A29,#REF!,4,FALSE))</f>
        <v/>
      </c>
      <c r="J29" t="str">
        <f>IF(ISERROR(VLOOKUP(J$1&amp;"-"&amp;$A29,#REF!,4,FALSE)),"",VLOOKUP(J$1&amp;"-"&amp;$A29,#REF!,4,FALSE))</f>
        <v/>
      </c>
      <c r="K29" t="str">
        <f>IF(ISERROR(VLOOKUP(K$1&amp;"-"&amp;$A29,#REF!,4,FALSE)),"",VLOOKUP(K$1&amp;"-"&amp;$A29,#REF!,4,FALSE))</f>
        <v/>
      </c>
      <c r="L29" t="str">
        <f>IF(ISERROR(VLOOKUP(L$1&amp;"-"&amp;$A29,#REF!,4,FALSE)),"",VLOOKUP(L$1&amp;"-"&amp;$A29,#REF!,4,FALSE))</f>
        <v/>
      </c>
      <c r="M29" t="str">
        <f>IF(ISERROR(VLOOKUP(M$1&amp;"-"&amp;$A29,#REF!,4,FALSE)),"",VLOOKUP(M$1&amp;"-"&amp;$A29,#REF!,4,FALSE))</f>
        <v/>
      </c>
      <c r="N29" t="str">
        <f>IF(ISERROR(VLOOKUP(N$1&amp;"-"&amp;$A29,#REF!,4,FALSE)),"",VLOOKUP(N$1&amp;"-"&amp;$A29,#REF!,4,FALSE))</f>
        <v/>
      </c>
      <c r="O29" t="str">
        <f>IF(ISERROR(VLOOKUP(O$1&amp;"-"&amp;$A29,#REF!,4,FALSE)),"",VLOOKUP(O$1&amp;"-"&amp;$A29,#REF!,4,FALSE))</f>
        <v/>
      </c>
      <c r="P29" t="str">
        <f>IF(ISERROR(VLOOKUP(P$1&amp;"-"&amp;$A29,#REF!,4,FALSE)),"",VLOOKUP(P$1&amp;"-"&amp;$A29,#REF!,4,FALSE))</f>
        <v/>
      </c>
      <c r="Q29" t="str">
        <f>IF(ISERROR(VLOOKUP(Q$1&amp;"-"&amp;$A29,#REF!,4,FALSE)),"",VLOOKUP(Q$1&amp;"-"&amp;$A29,#REF!,4,FALSE))</f>
        <v/>
      </c>
      <c r="R29" t="str">
        <f>IF(ISERROR(VLOOKUP(R$1&amp;"-"&amp;$A29,#REF!,4,FALSE)),"",VLOOKUP(R$1&amp;"-"&amp;$A29,#REF!,4,FALSE))</f>
        <v/>
      </c>
      <c r="S29" t="str">
        <f>IF(ISERROR(VLOOKUP(S$1&amp;"-"&amp;$A29,#REF!,4,FALSE)),"",VLOOKUP(S$1&amp;"-"&amp;$A29,#REF!,4,FALSE))</f>
        <v/>
      </c>
      <c r="T29" t="str">
        <f>IF(ISERROR(VLOOKUP(T$1&amp;"-"&amp;$A29,#REF!,4,FALSE)),"",VLOOKUP(T$1&amp;"-"&amp;$A29,#REF!,4,FALSE))</f>
        <v/>
      </c>
      <c r="U29" t="str">
        <f>IF(ISERROR(VLOOKUP(U$1&amp;"-"&amp;$A29,#REF!,4,FALSE)),"",VLOOKUP(U$1&amp;"-"&amp;$A29,#REF!,4,FALSE))</f>
        <v/>
      </c>
      <c r="V29" t="str">
        <f>IF(ISERROR(VLOOKUP(V$1&amp;"-"&amp;$A29,#REF!,4,FALSE)),"",VLOOKUP(V$1&amp;"-"&amp;$A29,#REF!,4,FALSE))</f>
        <v/>
      </c>
      <c r="W29" t="str">
        <f>IF(ISERROR(VLOOKUP(W$1&amp;"-"&amp;$A29,#REF!,4,FALSE)),"",VLOOKUP(W$1&amp;"-"&amp;$A29,#REF!,4,FALSE))</f>
        <v/>
      </c>
      <c r="X29" t="str">
        <f>IF(ISERROR(VLOOKUP(X$1&amp;"-"&amp;$A29,#REF!,4,FALSE)),"",VLOOKUP(X$1&amp;"-"&amp;$A29,#REF!,4,FALSE))</f>
        <v/>
      </c>
      <c r="Y29" t="str">
        <f>IF(ISERROR(VLOOKUP(Y$1&amp;"-"&amp;$A29,#REF!,4,FALSE)),"",VLOOKUP(Y$1&amp;"-"&amp;$A29,#REF!,4,FALSE))</f>
        <v/>
      </c>
      <c r="Z29" t="str">
        <f>IF(ISERROR(VLOOKUP(Z$1&amp;"-"&amp;$A29,#REF!,4,FALSE)),"",VLOOKUP(Z$1&amp;"-"&amp;$A29,#REF!,4,FALSE))</f>
        <v/>
      </c>
      <c r="AA29" t="str">
        <f>IF(ISERROR(VLOOKUP(AA$1&amp;"-"&amp;$A29,#REF!,4,FALSE)),"",VLOOKUP(AA$1&amp;"-"&amp;$A29,#REF!,4,FALSE))</f>
        <v/>
      </c>
      <c r="AB29" t="str">
        <f>IF(ISERROR(VLOOKUP(AB$1&amp;"-"&amp;$A29,#REF!,4,FALSE)),"",VLOOKUP(AB$1&amp;"-"&amp;$A29,#REF!,4,FALSE))</f>
        <v/>
      </c>
      <c r="AC29" t="str">
        <f>IF(ISERROR(VLOOKUP(AC$1&amp;"-"&amp;$A29,#REF!,4,FALSE)),"",VLOOKUP(AC$1&amp;"-"&amp;$A29,#REF!,4,FALSE))</f>
        <v/>
      </c>
      <c r="AD29" t="str">
        <f>IF(ISERROR(VLOOKUP(AD$1&amp;"-"&amp;$A29,#REF!,4,FALSE)),"",VLOOKUP(AD$1&amp;"-"&amp;$A29,#REF!,4,FALSE))</f>
        <v/>
      </c>
      <c r="AE29" t="str">
        <f>IF(ISERROR(VLOOKUP(AE$1&amp;"-"&amp;$A29,#REF!,4,FALSE)),"",VLOOKUP(AE$1&amp;"-"&amp;$A29,#REF!,4,FALSE))</f>
        <v/>
      </c>
      <c r="AF29" t="str">
        <f>IF(ISERROR(VLOOKUP(AF$1&amp;"-"&amp;$A29,#REF!,4,FALSE)),"",VLOOKUP(AF$1&amp;"-"&amp;$A29,#REF!,4,FALSE))</f>
        <v/>
      </c>
      <c r="AG29" t="str">
        <f>IF(ISERROR(VLOOKUP(AG$1&amp;"-"&amp;$A29,#REF!,4,FALSE)),"",VLOOKUP(AG$1&amp;"-"&amp;$A29,#REF!,4,FALSE))</f>
        <v/>
      </c>
      <c r="AH29" t="str">
        <f>IF(ISERROR(VLOOKUP(AH$1&amp;"-"&amp;$A29,#REF!,4,FALSE)),"",VLOOKUP(AH$1&amp;"-"&amp;$A29,#REF!,4,FALSE))</f>
        <v/>
      </c>
      <c r="AI29" t="str">
        <f>IF(ISERROR(VLOOKUP(AI$1&amp;"-"&amp;$A29,#REF!,4,FALSE)),"",VLOOKUP(AI$1&amp;"-"&amp;$A29,#REF!,4,FALSE))</f>
        <v/>
      </c>
      <c r="AJ29" t="str">
        <f>IF(ISERROR(VLOOKUP(AJ$1&amp;"-"&amp;$A29,#REF!,4,FALSE)),"",VLOOKUP(AJ$1&amp;"-"&amp;$A29,#REF!,4,FALSE))</f>
        <v/>
      </c>
      <c r="AK29" t="str">
        <f>IF(ISERROR(VLOOKUP(AK$1&amp;"-"&amp;$A29,#REF!,4,FALSE)),"",VLOOKUP(AK$1&amp;"-"&amp;$A29,#REF!,4,FALSE))</f>
        <v/>
      </c>
      <c r="AL29" t="str">
        <f>IF(ISERROR(VLOOKUP(AL$1&amp;"-"&amp;$A29,#REF!,4,FALSE)),"",VLOOKUP(AL$1&amp;"-"&amp;$A29,#REF!,4,FALSE))</f>
        <v/>
      </c>
      <c r="AM29" t="str">
        <f>IF(ISERROR(VLOOKUP(AM$1&amp;"-"&amp;$A29,#REF!,4,FALSE)),"",VLOOKUP(AM$1&amp;"-"&amp;$A29,#REF!,4,FALSE))</f>
        <v/>
      </c>
      <c r="AN29" t="str">
        <f>IF(ISERROR(VLOOKUP(AN$1&amp;"-"&amp;$A29,#REF!,4,FALSE)),"",VLOOKUP(AN$1&amp;"-"&amp;$A29,#REF!,4,FALSE))</f>
        <v/>
      </c>
      <c r="AO29" t="str">
        <f>IF(ISERROR(VLOOKUP(AO$1&amp;"-"&amp;$A29,#REF!,4,FALSE)),"",VLOOKUP(AO$1&amp;"-"&amp;$A29,#REF!,4,FALSE))</f>
        <v/>
      </c>
      <c r="AP29" t="str">
        <f>IF(ISERROR(VLOOKUP(AP$1&amp;"-"&amp;$A29,#REF!,4,FALSE)),"",VLOOKUP(AP$1&amp;"-"&amp;$A29,#REF!,4,FALSE))</f>
        <v/>
      </c>
      <c r="AQ29" t="str">
        <f>IF(ISERROR(VLOOKUP(AQ$1&amp;"-"&amp;$A29,#REF!,4,FALSE)),"",VLOOKUP(AQ$1&amp;"-"&amp;$A29,#REF!,4,FALSE))</f>
        <v/>
      </c>
      <c r="AR29" t="str">
        <f>IF(ISERROR(VLOOKUP(AR$1&amp;"-"&amp;$A29,#REF!,4,FALSE)),"",VLOOKUP(AR$1&amp;"-"&amp;$A29,#REF!,4,FALSE))</f>
        <v/>
      </c>
      <c r="AS29" t="str">
        <f>IF(ISERROR(VLOOKUP(AS$1&amp;"-"&amp;$A29,#REF!,4,FALSE)),"",VLOOKUP(AS$1&amp;"-"&amp;$A29,#REF!,4,FALSE))</f>
        <v/>
      </c>
      <c r="AT29" t="str">
        <f>IF(ISERROR(VLOOKUP(AT$1&amp;"-"&amp;$A29,#REF!,4,FALSE)),"",VLOOKUP(AT$1&amp;"-"&amp;$A29,#REF!,4,FALSE))</f>
        <v/>
      </c>
      <c r="AU29" t="str">
        <f>IF(ISERROR(VLOOKUP(AU$1&amp;"-"&amp;$A29,#REF!,4,FALSE)),"",VLOOKUP(AU$1&amp;"-"&amp;$A29,#REF!,4,FALSE))</f>
        <v/>
      </c>
      <c r="AV29" t="str">
        <f>IF(ISERROR(VLOOKUP(AV$1&amp;"-"&amp;$A29,#REF!,4,FALSE)),"",VLOOKUP(AV$1&amp;"-"&amp;$A29,#REF!,4,FALSE))</f>
        <v/>
      </c>
      <c r="AW29" t="str">
        <f>IF(ISERROR(VLOOKUP(AW$1&amp;"-"&amp;$A29,#REF!,4,FALSE)),"",VLOOKUP(AW$1&amp;"-"&amp;$A29,#REF!,4,FALSE))</f>
        <v/>
      </c>
      <c r="AX29" t="str">
        <f>IF(ISERROR(VLOOKUP(AX$1&amp;"-"&amp;$A29,#REF!,4,FALSE)),"",VLOOKUP(AX$1&amp;"-"&amp;$A29,#REF!,4,FALSE))</f>
        <v/>
      </c>
      <c r="AY29" t="str">
        <f>IF(ISERROR(VLOOKUP(AY$1&amp;"-"&amp;$A29,#REF!,4,FALSE)),"",VLOOKUP(AY$1&amp;"-"&amp;$A29,#REF!,4,FALSE))</f>
        <v/>
      </c>
      <c r="AZ29" t="str">
        <f>IF(ISERROR(VLOOKUP(AZ$1&amp;"-"&amp;$A29,#REF!,4,FALSE)),"",VLOOKUP(AZ$1&amp;"-"&amp;$A29,#REF!,4,FALSE))</f>
        <v/>
      </c>
      <c r="BA29" t="str">
        <f>IF(ISERROR(VLOOKUP(BA$1&amp;"-"&amp;$A29,#REF!,4,FALSE)),"",VLOOKUP(BA$1&amp;"-"&amp;$A29,#REF!,4,FALSE))</f>
        <v/>
      </c>
      <c r="BB29" t="str">
        <f>IF(ISERROR(VLOOKUP(BB$1&amp;"-"&amp;$A29,#REF!,4,FALSE)),"",VLOOKUP(BB$1&amp;"-"&amp;$A29,#REF!,4,FALSE))</f>
        <v/>
      </c>
      <c r="BC29" t="str">
        <f>IF(ISERROR(VLOOKUP(BC$1&amp;"-"&amp;$A29,#REF!,4,FALSE)),"",VLOOKUP(BC$1&amp;"-"&amp;$A29,#REF!,4,FALSE))</f>
        <v/>
      </c>
      <c r="BD29" t="str">
        <f>IF(ISERROR(VLOOKUP(BD$1&amp;"-"&amp;$A29,#REF!,4,FALSE)),"",VLOOKUP(BD$1&amp;"-"&amp;$A29,#REF!,4,FALSE))</f>
        <v/>
      </c>
      <c r="BE29" t="str">
        <f>IF(ISERROR(VLOOKUP(BE$1&amp;"-"&amp;$A29,#REF!,4,FALSE)),"",VLOOKUP(BE$1&amp;"-"&amp;$A29,#REF!,4,FALSE))</f>
        <v/>
      </c>
      <c r="BF29" t="str">
        <f>IF(ISERROR(VLOOKUP(BF$1&amp;"-"&amp;$A29,#REF!,4,FALSE)),"",VLOOKUP(BF$1&amp;"-"&amp;$A29,#REF!,4,FALSE))</f>
        <v/>
      </c>
      <c r="BG29" t="str">
        <f>IF(ISERROR(VLOOKUP(BG$1&amp;"-"&amp;$A29,#REF!,4,FALSE)),"",VLOOKUP(BG$1&amp;"-"&amp;$A29,#REF!,4,FALSE))</f>
        <v/>
      </c>
      <c r="BH29" t="str">
        <f>IF(ISERROR(VLOOKUP(BH$1&amp;"-"&amp;$A29,#REF!,4,FALSE)),"",VLOOKUP(BH$1&amp;"-"&amp;$A29,#REF!,4,FALSE))</f>
        <v/>
      </c>
      <c r="BI29" t="str">
        <f>IF(ISERROR(VLOOKUP(BI$1&amp;"-"&amp;$A29,#REF!,4,FALSE)),"",VLOOKUP(BI$1&amp;"-"&amp;$A29,#REF!,4,FALSE))</f>
        <v/>
      </c>
      <c r="BJ29" t="str">
        <f>IF(ISERROR(VLOOKUP(BJ$1&amp;"-"&amp;$A29,#REF!,4,FALSE)),"",VLOOKUP(BJ$1&amp;"-"&amp;$A29,#REF!,4,FALSE))</f>
        <v/>
      </c>
      <c r="BK29" t="str">
        <f>IF(ISERROR(VLOOKUP(BK$1&amp;"-"&amp;$A29,#REF!,4,FALSE)),"",VLOOKUP(BK$1&amp;"-"&amp;$A29,#REF!,4,FALSE))</f>
        <v/>
      </c>
      <c r="BL29" t="str">
        <f>IF(ISERROR(VLOOKUP(BL$1&amp;"-"&amp;$A29,#REF!,4,FALSE)),"",VLOOKUP(BL$1&amp;"-"&amp;$A29,#REF!,4,FALSE))</f>
        <v/>
      </c>
      <c r="BM29" t="str">
        <f>IF(ISERROR(VLOOKUP(BM$1&amp;"-"&amp;$A29,#REF!,4,FALSE)),"",VLOOKUP(BM$1&amp;"-"&amp;$A29,#REF!,4,FALSE))</f>
        <v/>
      </c>
      <c r="BN29" t="str">
        <f>IF(ISERROR(VLOOKUP(BN$1&amp;"-"&amp;$A29,#REF!,4,FALSE)),"",VLOOKUP(BN$1&amp;"-"&amp;$A29,#REF!,4,FALSE))</f>
        <v/>
      </c>
      <c r="BO29" t="str">
        <f>IF(ISERROR(VLOOKUP(BO$1&amp;"-"&amp;$A29,#REF!,4,FALSE)),"",VLOOKUP(BO$1&amp;"-"&amp;$A29,#REF!,4,FALSE))</f>
        <v/>
      </c>
      <c r="BP29" t="str">
        <f>IF(ISERROR(VLOOKUP(BP$1&amp;"-"&amp;$A29,#REF!,4,FALSE)),"",VLOOKUP(BP$1&amp;"-"&amp;$A29,#REF!,4,FALSE))</f>
        <v/>
      </c>
      <c r="BQ29" t="str">
        <f>IF(ISERROR(VLOOKUP(BQ$1&amp;"-"&amp;$A29,#REF!,4,FALSE)),"",VLOOKUP(BQ$1&amp;"-"&amp;$A29,#REF!,4,FALSE))</f>
        <v/>
      </c>
      <c r="BR29" t="str">
        <f>IF(ISERROR(VLOOKUP(BR$1&amp;"-"&amp;$A29,#REF!,4,FALSE)),"",VLOOKUP(BR$1&amp;"-"&amp;$A29,#REF!,4,FALSE))</f>
        <v/>
      </c>
      <c r="BS29" t="str">
        <f>IF(ISERROR(VLOOKUP(BS$1&amp;"-"&amp;$A29,#REF!,4,FALSE)),"",VLOOKUP(BS$1&amp;"-"&amp;$A29,#REF!,4,FALSE))</f>
        <v/>
      </c>
      <c r="BT29" t="str">
        <f>IF(ISERROR(VLOOKUP(BT$1&amp;"-"&amp;$A29,#REF!,4,FALSE)),"",VLOOKUP(BT$1&amp;"-"&amp;$A29,#REF!,4,FALSE))</f>
        <v/>
      </c>
      <c r="BU29" t="str">
        <f>IF(ISERROR(VLOOKUP(BU$1&amp;"-"&amp;$A29,#REF!,4,FALSE)),"",VLOOKUP(BU$1&amp;"-"&amp;$A29,#REF!,4,FALSE))</f>
        <v/>
      </c>
      <c r="BV29" t="str">
        <f>IF(ISERROR(VLOOKUP(BV$1&amp;"-"&amp;$A29,#REF!,4,FALSE)),"",VLOOKUP(BV$1&amp;"-"&amp;$A29,#REF!,4,FALSE))</f>
        <v/>
      </c>
      <c r="BW29" t="str">
        <f>IF(ISERROR(VLOOKUP(BW$1&amp;"-"&amp;$A29,#REF!,4,FALSE)),"",VLOOKUP(BW$1&amp;"-"&amp;$A29,#REF!,4,FALSE))</f>
        <v/>
      </c>
      <c r="BX29" t="str">
        <f>IF(ISERROR(VLOOKUP(BX$1&amp;"-"&amp;$A29,#REF!,4,FALSE)),"",VLOOKUP(BX$1&amp;"-"&amp;$A29,#REF!,4,FALSE))</f>
        <v/>
      </c>
      <c r="BY29" t="str">
        <f>IF(ISERROR(VLOOKUP(BY$1&amp;"-"&amp;$A29,#REF!,4,FALSE)),"",VLOOKUP(BY$1&amp;"-"&amp;$A29,#REF!,4,FALSE))</f>
        <v/>
      </c>
      <c r="BZ29" t="str">
        <f>IF(ISERROR(VLOOKUP(BZ$1&amp;"-"&amp;$A29,#REF!,4,FALSE)),"",VLOOKUP(BZ$1&amp;"-"&amp;$A29,#REF!,4,FALSE))</f>
        <v/>
      </c>
      <c r="CA29" t="str">
        <f>IF(ISERROR(VLOOKUP(CA$1&amp;"-"&amp;$A29,#REF!,4,FALSE)),"",VLOOKUP(CA$1&amp;"-"&amp;$A29,#REF!,4,FALSE))</f>
        <v/>
      </c>
      <c r="CB29" t="str">
        <f>IF(ISERROR(VLOOKUP(CB$1&amp;"-"&amp;$A29,#REF!,4,FALSE)),"",VLOOKUP(CB$1&amp;"-"&amp;$A29,#REF!,4,FALSE))</f>
        <v/>
      </c>
      <c r="CC29" t="str">
        <f>IF(ISERROR(VLOOKUP(CC$1&amp;"-"&amp;$A29,#REF!,4,FALSE)),"",VLOOKUP(CC$1&amp;"-"&amp;$A29,#REF!,4,FALSE))</f>
        <v/>
      </c>
      <c r="CD29" t="str">
        <f>IF(ISERROR(VLOOKUP(CD$1&amp;"-"&amp;$A29,#REF!,4,FALSE)),"",VLOOKUP(CD$1&amp;"-"&amp;$A29,#REF!,4,FALSE))</f>
        <v/>
      </c>
      <c r="CE29" t="str">
        <f>IF(ISERROR(VLOOKUP(CE$1&amp;"-"&amp;$A29,#REF!,4,FALSE)),"",VLOOKUP(CE$1&amp;"-"&amp;$A29,#REF!,4,FALSE))</f>
        <v/>
      </c>
      <c r="CF29" t="str">
        <f>IF(ISERROR(VLOOKUP(CF$1&amp;"-"&amp;$A29,#REF!,4,FALSE)),"",VLOOKUP(CF$1&amp;"-"&amp;$A29,#REF!,4,FALSE))</f>
        <v/>
      </c>
      <c r="CG29" t="str">
        <f>IF(ISERROR(VLOOKUP(CG$1&amp;"-"&amp;$A29,#REF!,4,FALSE)),"",VLOOKUP(CG$1&amp;"-"&amp;$A29,#REF!,4,FALSE))</f>
        <v/>
      </c>
      <c r="CH29" t="str">
        <f>IF(ISERROR(VLOOKUP(CH$1&amp;"-"&amp;$A29,#REF!,4,FALSE)),"",VLOOKUP(CH$1&amp;"-"&amp;$A29,#REF!,4,FALSE))</f>
        <v/>
      </c>
      <c r="CI29" t="str">
        <f>IF(ISERROR(VLOOKUP(CI$1&amp;"-"&amp;$A29,#REF!,4,FALSE)),"",VLOOKUP(CI$1&amp;"-"&amp;$A29,#REF!,4,FALSE))</f>
        <v/>
      </c>
      <c r="CJ29" t="str">
        <f>IF(ISERROR(VLOOKUP(CJ$1&amp;"-"&amp;$A29,#REF!,4,FALSE)),"",VLOOKUP(CJ$1&amp;"-"&amp;$A29,#REF!,4,FALSE))</f>
        <v/>
      </c>
    </row>
    <row r="30" spans="1:88" x14ac:dyDescent="0.3">
      <c r="A30">
        <v>27</v>
      </c>
      <c r="B30" t="s">
        <v>197</v>
      </c>
      <c r="C30">
        <v>1065</v>
      </c>
      <c r="F30" t="str">
        <f>IF(ISERROR(VLOOKUP(F$1&amp;"-"&amp;$A30,#REF!,4,FALSE)),"",VLOOKUP(F$1&amp;"-"&amp;$A30,#REF!,4,FALSE))</f>
        <v/>
      </c>
      <c r="G30" t="str">
        <f>IF(ISERROR(VLOOKUP(G$1&amp;"-"&amp;$A30,#REF!,4,FALSE)),"",VLOOKUP(G$1&amp;"-"&amp;$A30,#REF!,4,FALSE))</f>
        <v/>
      </c>
      <c r="H30" t="str">
        <f>IF(ISERROR(VLOOKUP(H$1&amp;"-"&amp;$A30,#REF!,4,FALSE)),"",VLOOKUP(H$1&amp;"-"&amp;$A30,#REF!,4,FALSE))</f>
        <v/>
      </c>
      <c r="I30" t="str">
        <f>IF(ISERROR(VLOOKUP(I$1&amp;"-"&amp;$A30,#REF!,4,FALSE)),"",VLOOKUP(I$1&amp;"-"&amp;$A30,#REF!,4,FALSE))</f>
        <v/>
      </c>
      <c r="J30" t="str">
        <f>IF(ISERROR(VLOOKUP(J$1&amp;"-"&amp;$A30,#REF!,4,FALSE)),"",VLOOKUP(J$1&amp;"-"&amp;$A30,#REF!,4,FALSE))</f>
        <v/>
      </c>
      <c r="K30" t="str">
        <f>IF(ISERROR(VLOOKUP(K$1&amp;"-"&amp;$A30,#REF!,4,FALSE)),"",VLOOKUP(K$1&amp;"-"&amp;$A30,#REF!,4,FALSE))</f>
        <v/>
      </c>
      <c r="L30" t="str">
        <f>IF(ISERROR(VLOOKUP(L$1&amp;"-"&amp;$A30,#REF!,4,FALSE)),"",VLOOKUP(L$1&amp;"-"&amp;$A30,#REF!,4,FALSE))</f>
        <v/>
      </c>
      <c r="M30" t="str">
        <f>IF(ISERROR(VLOOKUP(M$1&amp;"-"&amp;$A30,#REF!,4,FALSE)),"",VLOOKUP(M$1&amp;"-"&amp;$A30,#REF!,4,FALSE))</f>
        <v/>
      </c>
      <c r="N30" t="str">
        <f>IF(ISERROR(VLOOKUP(N$1&amp;"-"&amp;$A30,#REF!,4,FALSE)),"",VLOOKUP(N$1&amp;"-"&amp;$A30,#REF!,4,FALSE))</f>
        <v/>
      </c>
      <c r="O30" t="str">
        <f>IF(ISERROR(VLOOKUP(O$1&amp;"-"&amp;$A30,#REF!,4,FALSE)),"",VLOOKUP(O$1&amp;"-"&amp;$A30,#REF!,4,FALSE))</f>
        <v/>
      </c>
      <c r="P30" t="str">
        <f>IF(ISERROR(VLOOKUP(P$1&amp;"-"&amp;$A30,#REF!,4,FALSE)),"",VLOOKUP(P$1&amp;"-"&amp;$A30,#REF!,4,FALSE))</f>
        <v/>
      </c>
      <c r="Q30" t="str">
        <f>IF(ISERROR(VLOOKUP(Q$1&amp;"-"&amp;$A30,#REF!,4,FALSE)),"",VLOOKUP(Q$1&amp;"-"&amp;$A30,#REF!,4,FALSE))</f>
        <v/>
      </c>
      <c r="R30" t="str">
        <f>IF(ISERROR(VLOOKUP(R$1&amp;"-"&amp;$A30,#REF!,4,FALSE)),"",VLOOKUP(R$1&amp;"-"&amp;$A30,#REF!,4,FALSE))</f>
        <v/>
      </c>
      <c r="S30" t="str">
        <f>IF(ISERROR(VLOOKUP(S$1&amp;"-"&amp;$A30,#REF!,4,FALSE)),"",VLOOKUP(S$1&amp;"-"&amp;$A30,#REF!,4,FALSE))</f>
        <v/>
      </c>
      <c r="T30" t="str">
        <f>IF(ISERROR(VLOOKUP(T$1&amp;"-"&amp;$A30,#REF!,4,FALSE)),"",VLOOKUP(T$1&amp;"-"&amp;$A30,#REF!,4,FALSE))</f>
        <v/>
      </c>
      <c r="U30" t="str">
        <f>IF(ISERROR(VLOOKUP(U$1&amp;"-"&amp;$A30,#REF!,4,FALSE)),"",VLOOKUP(U$1&amp;"-"&amp;$A30,#REF!,4,FALSE))</f>
        <v/>
      </c>
      <c r="V30" t="str">
        <f>IF(ISERROR(VLOOKUP(V$1&amp;"-"&amp;$A30,#REF!,4,FALSE)),"",VLOOKUP(V$1&amp;"-"&amp;$A30,#REF!,4,FALSE))</f>
        <v/>
      </c>
      <c r="W30" t="str">
        <f>IF(ISERROR(VLOOKUP(W$1&amp;"-"&amp;$A30,#REF!,4,FALSE)),"",VLOOKUP(W$1&amp;"-"&amp;$A30,#REF!,4,FALSE))</f>
        <v/>
      </c>
      <c r="X30" t="str">
        <f>IF(ISERROR(VLOOKUP(X$1&amp;"-"&amp;$A30,#REF!,4,FALSE)),"",VLOOKUP(X$1&amp;"-"&amp;$A30,#REF!,4,FALSE))</f>
        <v/>
      </c>
      <c r="Y30" t="str">
        <f>IF(ISERROR(VLOOKUP(Y$1&amp;"-"&amp;$A30,#REF!,4,FALSE)),"",VLOOKUP(Y$1&amp;"-"&amp;$A30,#REF!,4,FALSE))</f>
        <v/>
      </c>
      <c r="Z30" t="str">
        <f>IF(ISERROR(VLOOKUP(Z$1&amp;"-"&amp;$A30,#REF!,4,FALSE)),"",VLOOKUP(Z$1&amp;"-"&amp;$A30,#REF!,4,FALSE))</f>
        <v/>
      </c>
      <c r="AA30" t="str">
        <f>IF(ISERROR(VLOOKUP(AA$1&amp;"-"&amp;$A30,#REF!,4,FALSE)),"",VLOOKUP(AA$1&amp;"-"&amp;$A30,#REF!,4,FALSE))</f>
        <v/>
      </c>
      <c r="AB30" t="str">
        <f>IF(ISERROR(VLOOKUP(AB$1&amp;"-"&amp;$A30,#REF!,4,FALSE)),"",VLOOKUP(AB$1&amp;"-"&amp;$A30,#REF!,4,FALSE))</f>
        <v/>
      </c>
      <c r="AC30" t="str">
        <f>IF(ISERROR(VLOOKUP(AC$1&amp;"-"&amp;$A30,#REF!,4,FALSE)),"",VLOOKUP(AC$1&amp;"-"&amp;$A30,#REF!,4,FALSE))</f>
        <v/>
      </c>
      <c r="AD30" t="str">
        <f>IF(ISERROR(VLOOKUP(AD$1&amp;"-"&amp;$A30,#REF!,4,FALSE)),"",VLOOKUP(AD$1&amp;"-"&amp;$A30,#REF!,4,FALSE))</f>
        <v/>
      </c>
      <c r="AE30" t="str">
        <f>IF(ISERROR(VLOOKUP(AE$1&amp;"-"&amp;$A30,#REF!,4,FALSE)),"",VLOOKUP(AE$1&amp;"-"&amp;$A30,#REF!,4,FALSE))</f>
        <v/>
      </c>
      <c r="AF30" t="str">
        <f>IF(ISERROR(VLOOKUP(AF$1&amp;"-"&amp;$A30,#REF!,4,FALSE)),"",VLOOKUP(AF$1&amp;"-"&amp;$A30,#REF!,4,FALSE))</f>
        <v/>
      </c>
      <c r="AG30" t="str">
        <f>IF(ISERROR(VLOOKUP(AG$1&amp;"-"&amp;$A30,#REF!,4,FALSE)),"",VLOOKUP(AG$1&amp;"-"&amp;$A30,#REF!,4,FALSE))</f>
        <v/>
      </c>
      <c r="AH30" t="str">
        <f>IF(ISERROR(VLOOKUP(AH$1&amp;"-"&amp;$A30,#REF!,4,FALSE)),"",VLOOKUP(AH$1&amp;"-"&amp;$A30,#REF!,4,FALSE))</f>
        <v/>
      </c>
      <c r="AI30" t="str">
        <f>IF(ISERROR(VLOOKUP(AI$1&amp;"-"&amp;$A30,#REF!,4,FALSE)),"",VLOOKUP(AI$1&amp;"-"&amp;$A30,#REF!,4,FALSE))</f>
        <v/>
      </c>
      <c r="AJ30" t="str">
        <f>IF(ISERROR(VLOOKUP(AJ$1&amp;"-"&amp;$A30,#REF!,4,FALSE)),"",VLOOKUP(AJ$1&amp;"-"&amp;$A30,#REF!,4,FALSE))</f>
        <v/>
      </c>
      <c r="AK30" t="str">
        <f>IF(ISERROR(VLOOKUP(AK$1&amp;"-"&amp;$A30,#REF!,4,FALSE)),"",VLOOKUP(AK$1&amp;"-"&amp;$A30,#REF!,4,FALSE))</f>
        <v/>
      </c>
      <c r="AL30" t="str">
        <f>IF(ISERROR(VLOOKUP(AL$1&amp;"-"&amp;$A30,#REF!,4,FALSE)),"",VLOOKUP(AL$1&amp;"-"&amp;$A30,#REF!,4,FALSE))</f>
        <v/>
      </c>
      <c r="AM30" t="str">
        <f>IF(ISERROR(VLOOKUP(AM$1&amp;"-"&amp;$A30,#REF!,4,FALSE)),"",VLOOKUP(AM$1&amp;"-"&amp;$A30,#REF!,4,FALSE))</f>
        <v/>
      </c>
      <c r="AN30" t="str">
        <f>IF(ISERROR(VLOOKUP(AN$1&amp;"-"&amp;$A30,#REF!,4,FALSE)),"",VLOOKUP(AN$1&amp;"-"&amp;$A30,#REF!,4,FALSE))</f>
        <v/>
      </c>
      <c r="AO30" t="str">
        <f>IF(ISERROR(VLOOKUP(AO$1&amp;"-"&amp;$A30,#REF!,4,FALSE)),"",VLOOKUP(AO$1&amp;"-"&amp;$A30,#REF!,4,FALSE))</f>
        <v/>
      </c>
      <c r="AP30" t="str">
        <f>IF(ISERROR(VLOOKUP(AP$1&amp;"-"&amp;$A30,#REF!,4,FALSE)),"",VLOOKUP(AP$1&amp;"-"&amp;$A30,#REF!,4,FALSE))</f>
        <v/>
      </c>
      <c r="AQ30" t="str">
        <f>IF(ISERROR(VLOOKUP(AQ$1&amp;"-"&amp;$A30,#REF!,4,FALSE)),"",VLOOKUP(AQ$1&amp;"-"&amp;$A30,#REF!,4,FALSE))</f>
        <v/>
      </c>
      <c r="AR30" t="str">
        <f>IF(ISERROR(VLOOKUP(AR$1&amp;"-"&amp;$A30,#REF!,4,FALSE)),"",VLOOKUP(AR$1&amp;"-"&amp;$A30,#REF!,4,FALSE))</f>
        <v/>
      </c>
      <c r="AS30" t="str">
        <f>IF(ISERROR(VLOOKUP(AS$1&amp;"-"&amp;$A30,#REF!,4,FALSE)),"",VLOOKUP(AS$1&amp;"-"&amp;$A30,#REF!,4,FALSE))</f>
        <v/>
      </c>
      <c r="AT30" t="str">
        <f>IF(ISERROR(VLOOKUP(AT$1&amp;"-"&amp;$A30,#REF!,4,FALSE)),"",VLOOKUP(AT$1&amp;"-"&amp;$A30,#REF!,4,FALSE))</f>
        <v/>
      </c>
      <c r="AU30" t="str">
        <f>IF(ISERROR(VLOOKUP(AU$1&amp;"-"&amp;$A30,#REF!,4,FALSE)),"",VLOOKUP(AU$1&amp;"-"&amp;$A30,#REF!,4,FALSE))</f>
        <v/>
      </c>
      <c r="AV30" t="str">
        <f>IF(ISERROR(VLOOKUP(AV$1&amp;"-"&amp;$A30,#REF!,4,FALSE)),"",VLOOKUP(AV$1&amp;"-"&amp;$A30,#REF!,4,FALSE))</f>
        <v/>
      </c>
      <c r="AW30" t="str">
        <f>IF(ISERROR(VLOOKUP(AW$1&amp;"-"&amp;$A30,#REF!,4,FALSE)),"",VLOOKUP(AW$1&amp;"-"&amp;$A30,#REF!,4,FALSE))</f>
        <v/>
      </c>
      <c r="AX30" t="str">
        <f>IF(ISERROR(VLOOKUP(AX$1&amp;"-"&amp;$A30,#REF!,4,FALSE)),"",VLOOKUP(AX$1&amp;"-"&amp;$A30,#REF!,4,FALSE))</f>
        <v/>
      </c>
      <c r="AY30" t="str">
        <f>IF(ISERROR(VLOOKUP(AY$1&amp;"-"&amp;$A30,#REF!,4,FALSE)),"",VLOOKUP(AY$1&amp;"-"&amp;$A30,#REF!,4,FALSE))</f>
        <v/>
      </c>
      <c r="AZ30" t="str">
        <f>IF(ISERROR(VLOOKUP(AZ$1&amp;"-"&amp;$A30,#REF!,4,FALSE)),"",VLOOKUP(AZ$1&amp;"-"&amp;$A30,#REF!,4,FALSE))</f>
        <v/>
      </c>
      <c r="BA30" t="str">
        <f>IF(ISERROR(VLOOKUP(BA$1&amp;"-"&amp;$A30,#REF!,4,FALSE)),"",VLOOKUP(BA$1&amp;"-"&amp;$A30,#REF!,4,FALSE))</f>
        <v/>
      </c>
      <c r="BB30" t="str">
        <f>IF(ISERROR(VLOOKUP(BB$1&amp;"-"&amp;$A30,#REF!,4,FALSE)),"",VLOOKUP(BB$1&amp;"-"&amp;$A30,#REF!,4,FALSE))</f>
        <v/>
      </c>
      <c r="BC30" t="str">
        <f>IF(ISERROR(VLOOKUP(BC$1&amp;"-"&amp;$A30,#REF!,4,FALSE)),"",VLOOKUP(BC$1&amp;"-"&amp;$A30,#REF!,4,FALSE))</f>
        <v/>
      </c>
      <c r="BD30" t="str">
        <f>IF(ISERROR(VLOOKUP(BD$1&amp;"-"&amp;$A30,#REF!,4,FALSE)),"",VLOOKUP(BD$1&amp;"-"&amp;$A30,#REF!,4,FALSE))</f>
        <v/>
      </c>
      <c r="BE30" t="str">
        <f>IF(ISERROR(VLOOKUP(BE$1&amp;"-"&amp;$A30,#REF!,4,FALSE)),"",VLOOKUP(BE$1&amp;"-"&amp;$A30,#REF!,4,FALSE))</f>
        <v/>
      </c>
      <c r="BF30" t="str">
        <f>IF(ISERROR(VLOOKUP(BF$1&amp;"-"&amp;$A30,#REF!,4,FALSE)),"",VLOOKUP(BF$1&amp;"-"&amp;$A30,#REF!,4,FALSE))</f>
        <v/>
      </c>
      <c r="BG30" t="str">
        <f>IF(ISERROR(VLOOKUP(BG$1&amp;"-"&amp;$A30,#REF!,4,FALSE)),"",VLOOKUP(BG$1&amp;"-"&amp;$A30,#REF!,4,FALSE))</f>
        <v/>
      </c>
      <c r="BH30" t="str">
        <f>IF(ISERROR(VLOOKUP(BH$1&amp;"-"&amp;$A30,#REF!,4,FALSE)),"",VLOOKUP(BH$1&amp;"-"&amp;$A30,#REF!,4,FALSE))</f>
        <v/>
      </c>
      <c r="BI30" t="str">
        <f>IF(ISERROR(VLOOKUP(BI$1&amp;"-"&amp;$A30,#REF!,4,FALSE)),"",VLOOKUP(BI$1&amp;"-"&amp;$A30,#REF!,4,FALSE))</f>
        <v/>
      </c>
      <c r="BJ30" t="str">
        <f>IF(ISERROR(VLOOKUP(BJ$1&amp;"-"&amp;$A30,#REF!,4,FALSE)),"",VLOOKUP(BJ$1&amp;"-"&amp;$A30,#REF!,4,FALSE))</f>
        <v/>
      </c>
      <c r="BK30" t="str">
        <f>IF(ISERROR(VLOOKUP(BK$1&amp;"-"&amp;$A30,#REF!,4,FALSE)),"",VLOOKUP(BK$1&amp;"-"&amp;$A30,#REF!,4,FALSE))</f>
        <v/>
      </c>
      <c r="BL30" t="str">
        <f>IF(ISERROR(VLOOKUP(BL$1&amp;"-"&amp;$A30,#REF!,4,FALSE)),"",VLOOKUP(BL$1&amp;"-"&amp;$A30,#REF!,4,FALSE))</f>
        <v/>
      </c>
      <c r="BM30" t="str">
        <f>IF(ISERROR(VLOOKUP(BM$1&amp;"-"&amp;$A30,#REF!,4,FALSE)),"",VLOOKUP(BM$1&amp;"-"&amp;$A30,#REF!,4,FALSE))</f>
        <v/>
      </c>
      <c r="BN30" t="str">
        <f>IF(ISERROR(VLOOKUP(BN$1&amp;"-"&amp;$A30,#REF!,4,FALSE)),"",VLOOKUP(BN$1&amp;"-"&amp;$A30,#REF!,4,FALSE))</f>
        <v/>
      </c>
      <c r="BO30" t="str">
        <f>IF(ISERROR(VLOOKUP(BO$1&amp;"-"&amp;$A30,#REF!,4,FALSE)),"",VLOOKUP(BO$1&amp;"-"&amp;$A30,#REF!,4,FALSE))</f>
        <v/>
      </c>
      <c r="BP30" t="str">
        <f>IF(ISERROR(VLOOKUP(BP$1&amp;"-"&amp;$A30,#REF!,4,FALSE)),"",VLOOKUP(BP$1&amp;"-"&amp;$A30,#REF!,4,FALSE))</f>
        <v/>
      </c>
      <c r="BQ30" t="str">
        <f>IF(ISERROR(VLOOKUP(BQ$1&amp;"-"&amp;$A30,#REF!,4,FALSE)),"",VLOOKUP(BQ$1&amp;"-"&amp;$A30,#REF!,4,FALSE))</f>
        <v/>
      </c>
      <c r="BR30" t="str">
        <f>IF(ISERROR(VLOOKUP(BR$1&amp;"-"&amp;$A30,#REF!,4,FALSE)),"",VLOOKUP(BR$1&amp;"-"&amp;$A30,#REF!,4,FALSE))</f>
        <v/>
      </c>
      <c r="BS30" t="str">
        <f>IF(ISERROR(VLOOKUP(BS$1&amp;"-"&amp;$A30,#REF!,4,FALSE)),"",VLOOKUP(BS$1&amp;"-"&amp;$A30,#REF!,4,FALSE))</f>
        <v/>
      </c>
      <c r="BT30" t="str">
        <f>IF(ISERROR(VLOOKUP(BT$1&amp;"-"&amp;$A30,#REF!,4,FALSE)),"",VLOOKUP(BT$1&amp;"-"&amp;$A30,#REF!,4,FALSE))</f>
        <v/>
      </c>
      <c r="BU30" t="str">
        <f>IF(ISERROR(VLOOKUP(BU$1&amp;"-"&amp;$A30,#REF!,4,FALSE)),"",VLOOKUP(BU$1&amp;"-"&amp;$A30,#REF!,4,FALSE))</f>
        <v/>
      </c>
      <c r="BV30" t="str">
        <f>IF(ISERROR(VLOOKUP(BV$1&amp;"-"&amp;$A30,#REF!,4,FALSE)),"",VLOOKUP(BV$1&amp;"-"&amp;$A30,#REF!,4,FALSE))</f>
        <v/>
      </c>
      <c r="BW30" t="str">
        <f>IF(ISERROR(VLOOKUP(BW$1&amp;"-"&amp;$A30,#REF!,4,FALSE)),"",VLOOKUP(BW$1&amp;"-"&amp;$A30,#REF!,4,FALSE))</f>
        <v/>
      </c>
      <c r="BX30" t="str">
        <f>IF(ISERROR(VLOOKUP(BX$1&amp;"-"&amp;$A30,#REF!,4,FALSE)),"",VLOOKUP(BX$1&amp;"-"&amp;$A30,#REF!,4,FALSE))</f>
        <v/>
      </c>
      <c r="BY30" t="str">
        <f>IF(ISERROR(VLOOKUP(BY$1&amp;"-"&amp;$A30,#REF!,4,FALSE)),"",VLOOKUP(BY$1&amp;"-"&amp;$A30,#REF!,4,FALSE))</f>
        <v/>
      </c>
      <c r="BZ30" t="str">
        <f>IF(ISERROR(VLOOKUP(BZ$1&amp;"-"&amp;$A30,#REF!,4,FALSE)),"",VLOOKUP(BZ$1&amp;"-"&amp;$A30,#REF!,4,FALSE))</f>
        <v/>
      </c>
      <c r="CA30" t="str">
        <f>IF(ISERROR(VLOOKUP(CA$1&amp;"-"&amp;$A30,#REF!,4,FALSE)),"",VLOOKUP(CA$1&amp;"-"&amp;$A30,#REF!,4,FALSE))</f>
        <v/>
      </c>
      <c r="CB30" t="str">
        <f>IF(ISERROR(VLOOKUP(CB$1&amp;"-"&amp;$A30,#REF!,4,FALSE)),"",VLOOKUP(CB$1&amp;"-"&amp;$A30,#REF!,4,FALSE))</f>
        <v/>
      </c>
      <c r="CC30" t="str">
        <f>IF(ISERROR(VLOOKUP(CC$1&amp;"-"&amp;$A30,#REF!,4,FALSE)),"",VLOOKUP(CC$1&amp;"-"&amp;$A30,#REF!,4,FALSE))</f>
        <v/>
      </c>
      <c r="CD30" t="str">
        <f>IF(ISERROR(VLOOKUP(CD$1&amp;"-"&amp;$A30,#REF!,4,FALSE)),"",VLOOKUP(CD$1&amp;"-"&amp;$A30,#REF!,4,FALSE))</f>
        <v/>
      </c>
      <c r="CE30" t="str">
        <f>IF(ISERROR(VLOOKUP(CE$1&amp;"-"&amp;$A30,#REF!,4,FALSE)),"",VLOOKUP(CE$1&amp;"-"&amp;$A30,#REF!,4,FALSE))</f>
        <v/>
      </c>
      <c r="CF30" t="str">
        <f>IF(ISERROR(VLOOKUP(CF$1&amp;"-"&amp;$A30,#REF!,4,FALSE)),"",VLOOKUP(CF$1&amp;"-"&amp;$A30,#REF!,4,FALSE))</f>
        <v/>
      </c>
      <c r="CG30" t="str">
        <f>IF(ISERROR(VLOOKUP(CG$1&amp;"-"&amp;$A30,#REF!,4,FALSE)),"",VLOOKUP(CG$1&amp;"-"&amp;$A30,#REF!,4,FALSE))</f>
        <v/>
      </c>
      <c r="CH30" t="str">
        <f>IF(ISERROR(VLOOKUP(CH$1&amp;"-"&amp;$A30,#REF!,4,FALSE)),"",VLOOKUP(CH$1&amp;"-"&amp;$A30,#REF!,4,FALSE))</f>
        <v/>
      </c>
      <c r="CI30" t="str">
        <f>IF(ISERROR(VLOOKUP(CI$1&amp;"-"&amp;$A30,#REF!,4,FALSE)),"",VLOOKUP(CI$1&amp;"-"&amp;$A30,#REF!,4,FALSE))</f>
        <v/>
      </c>
      <c r="CJ30" t="str">
        <f>IF(ISERROR(VLOOKUP(CJ$1&amp;"-"&amp;$A30,#REF!,4,FALSE)),"",VLOOKUP(CJ$1&amp;"-"&amp;$A30,#REF!,4,FALSE))</f>
        <v/>
      </c>
    </row>
    <row r="31" spans="1:88" x14ac:dyDescent="0.3">
      <c r="A31">
        <v>28</v>
      </c>
      <c r="B31" t="s">
        <v>198</v>
      </c>
      <c r="C31">
        <v>1066</v>
      </c>
      <c r="F31" t="str">
        <f>IF(ISERROR(VLOOKUP(F$1&amp;"-"&amp;$A31,#REF!,4,FALSE)),"",VLOOKUP(F$1&amp;"-"&amp;$A31,#REF!,4,FALSE))</f>
        <v/>
      </c>
      <c r="G31" t="str">
        <f>IF(ISERROR(VLOOKUP(G$1&amp;"-"&amp;$A31,#REF!,4,FALSE)),"",VLOOKUP(G$1&amp;"-"&amp;$A31,#REF!,4,FALSE))</f>
        <v/>
      </c>
      <c r="H31" t="str">
        <f>IF(ISERROR(VLOOKUP(H$1&amp;"-"&amp;$A31,#REF!,4,FALSE)),"",VLOOKUP(H$1&amp;"-"&amp;$A31,#REF!,4,FALSE))</f>
        <v/>
      </c>
      <c r="I31" t="str">
        <f>IF(ISERROR(VLOOKUP(I$1&amp;"-"&amp;$A31,#REF!,4,FALSE)),"",VLOOKUP(I$1&amp;"-"&amp;$A31,#REF!,4,FALSE))</f>
        <v/>
      </c>
      <c r="J31" t="str">
        <f>IF(ISERROR(VLOOKUP(J$1&amp;"-"&amp;$A31,#REF!,4,FALSE)),"",VLOOKUP(J$1&amp;"-"&amp;$A31,#REF!,4,FALSE))</f>
        <v/>
      </c>
      <c r="K31" t="str">
        <f>IF(ISERROR(VLOOKUP(K$1&amp;"-"&amp;$A31,#REF!,4,FALSE)),"",VLOOKUP(K$1&amp;"-"&amp;$A31,#REF!,4,FALSE))</f>
        <v/>
      </c>
      <c r="L31" t="str">
        <f>IF(ISERROR(VLOOKUP(L$1&amp;"-"&amp;$A31,#REF!,4,FALSE)),"",VLOOKUP(L$1&amp;"-"&amp;$A31,#REF!,4,FALSE))</f>
        <v/>
      </c>
      <c r="M31" t="str">
        <f>IF(ISERROR(VLOOKUP(M$1&amp;"-"&amp;$A31,#REF!,4,FALSE)),"",VLOOKUP(M$1&amp;"-"&amp;$A31,#REF!,4,FALSE))</f>
        <v/>
      </c>
      <c r="N31" t="str">
        <f>IF(ISERROR(VLOOKUP(N$1&amp;"-"&amp;$A31,#REF!,4,FALSE)),"",VLOOKUP(N$1&amp;"-"&amp;$A31,#REF!,4,FALSE))</f>
        <v/>
      </c>
      <c r="O31" t="str">
        <f>IF(ISERROR(VLOOKUP(O$1&amp;"-"&amp;$A31,#REF!,4,FALSE)),"",VLOOKUP(O$1&amp;"-"&amp;$A31,#REF!,4,FALSE))</f>
        <v/>
      </c>
      <c r="P31" t="str">
        <f>IF(ISERROR(VLOOKUP(P$1&amp;"-"&amp;$A31,#REF!,4,FALSE)),"",VLOOKUP(P$1&amp;"-"&amp;$A31,#REF!,4,FALSE))</f>
        <v/>
      </c>
      <c r="Q31" t="str">
        <f>IF(ISERROR(VLOOKUP(Q$1&amp;"-"&amp;$A31,#REF!,4,FALSE)),"",VLOOKUP(Q$1&amp;"-"&amp;$A31,#REF!,4,FALSE))</f>
        <v/>
      </c>
      <c r="R31" t="str">
        <f>IF(ISERROR(VLOOKUP(R$1&amp;"-"&amp;$A31,#REF!,4,FALSE)),"",VLOOKUP(R$1&amp;"-"&amp;$A31,#REF!,4,FALSE))</f>
        <v/>
      </c>
      <c r="S31" t="str">
        <f>IF(ISERROR(VLOOKUP(S$1&amp;"-"&amp;$A31,#REF!,4,FALSE)),"",VLOOKUP(S$1&amp;"-"&amp;$A31,#REF!,4,FALSE))</f>
        <v/>
      </c>
      <c r="T31" t="str">
        <f>IF(ISERROR(VLOOKUP(T$1&amp;"-"&amp;$A31,#REF!,4,FALSE)),"",VLOOKUP(T$1&amp;"-"&amp;$A31,#REF!,4,FALSE))</f>
        <v/>
      </c>
      <c r="U31" t="str">
        <f>IF(ISERROR(VLOOKUP(U$1&amp;"-"&amp;$A31,#REF!,4,FALSE)),"",VLOOKUP(U$1&amp;"-"&amp;$A31,#REF!,4,FALSE))</f>
        <v/>
      </c>
      <c r="V31" t="str">
        <f>IF(ISERROR(VLOOKUP(V$1&amp;"-"&amp;$A31,#REF!,4,FALSE)),"",VLOOKUP(V$1&amp;"-"&amp;$A31,#REF!,4,FALSE))</f>
        <v/>
      </c>
      <c r="W31" t="str">
        <f>IF(ISERROR(VLOOKUP(W$1&amp;"-"&amp;$A31,#REF!,4,FALSE)),"",VLOOKUP(W$1&amp;"-"&amp;$A31,#REF!,4,FALSE))</f>
        <v/>
      </c>
      <c r="X31" t="str">
        <f>IF(ISERROR(VLOOKUP(X$1&amp;"-"&amp;$A31,#REF!,4,FALSE)),"",VLOOKUP(X$1&amp;"-"&amp;$A31,#REF!,4,FALSE))</f>
        <v/>
      </c>
      <c r="Y31" t="str">
        <f>IF(ISERROR(VLOOKUP(Y$1&amp;"-"&amp;$A31,#REF!,4,FALSE)),"",VLOOKUP(Y$1&amp;"-"&amp;$A31,#REF!,4,FALSE))</f>
        <v/>
      </c>
      <c r="Z31" t="str">
        <f>IF(ISERROR(VLOOKUP(Z$1&amp;"-"&amp;$A31,#REF!,4,FALSE)),"",VLOOKUP(Z$1&amp;"-"&amp;$A31,#REF!,4,FALSE))</f>
        <v/>
      </c>
      <c r="AA31" t="str">
        <f>IF(ISERROR(VLOOKUP(AA$1&amp;"-"&amp;$A31,#REF!,4,FALSE)),"",VLOOKUP(AA$1&amp;"-"&amp;$A31,#REF!,4,FALSE))</f>
        <v/>
      </c>
      <c r="AB31" t="str">
        <f>IF(ISERROR(VLOOKUP(AB$1&amp;"-"&amp;$A31,#REF!,4,FALSE)),"",VLOOKUP(AB$1&amp;"-"&amp;$A31,#REF!,4,FALSE))</f>
        <v/>
      </c>
      <c r="AC31" t="str">
        <f>IF(ISERROR(VLOOKUP(AC$1&amp;"-"&amp;$A31,#REF!,4,FALSE)),"",VLOOKUP(AC$1&amp;"-"&amp;$A31,#REF!,4,FALSE))</f>
        <v/>
      </c>
      <c r="AD31" t="str">
        <f>IF(ISERROR(VLOOKUP(AD$1&amp;"-"&amp;$A31,#REF!,4,FALSE)),"",VLOOKUP(AD$1&amp;"-"&amp;$A31,#REF!,4,FALSE))</f>
        <v/>
      </c>
      <c r="AE31" t="str">
        <f>IF(ISERROR(VLOOKUP(AE$1&amp;"-"&amp;$A31,#REF!,4,FALSE)),"",VLOOKUP(AE$1&amp;"-"&amp;$A31,#REF!,4,FALSE))</f>
        <v/>
      </c>
      <c r="AF31" t="str">
        <f>IF(ISERROR(VLOOKUP(AF$1&amp;"-"&amp;$A31,#REF!,4,FALSE)),"",VLOOKUP(AF$1&amp;"-"&amp;$A31,#REF!,4,FALSE))</f>
        <v/>
      </c>
      <c r="AG31" t="str">
        <f>IF(ISERROR(VLOOKUP(AG$1&amp;"-"&amp;$A31,#REF!,4,FALSE)),"",VLOOKUP(AG$1&amp;"-"&amp;$A31,#REF!,4,FALSE))</f>
        <v/>
      </c>
      <c r="AH31" t="str">
        <f>IF(ISERROR(VLOOKUP(AH$1&amp;"-"&amp;$A31,#REF!,4,FALSE)),"",VLOOKUP(AH$1&amp;"-"&amp;$A31,#REF!,4,FALSE))</f>
        <v/>
      </c>
      <c r="AI31" t="str">
        <f>IF(ISERROR(VLOOKUP(AI$1&amp;"-"&amp;$A31,#REF!,4,FALSE)),"",VLOOKUP(AI$1&amp;"-"&amp;$A31,#REF!,4,FALSE))</f>
        <v/>
      </c>
      <c r="AJ31" t="str">
        <f>IF(ISERROR(VLOOKUP(AJ$1&amp;"-"&amp;$A31,#REF!,4,FALSE)),"",VLOOKUP(AJ$1&amp;"-"&amp;$A31,#REF!,4,FALSE))</f>
        <v/>
      </c>
      <c r="AK31" t="str">
        <f>IF(ISERROR(VLOOKUP(AK$1&amp;"-"&amp;$A31,#REF!,4,FALSE)),"",VLOOKUP(AK$1&amp;"-"&amp;$A31,#REF!,4,FALSE))</f>
        <v/>
      </c>
      <c r="AL31" t="str">
        <f>IF(ISERROR(VLOOKUP(AL$1&amp;"-"&amp;$A31,#REF!,4,FALSE)),"",VLOOKUP(AL$1&amp;"-"&amp;$A31,#REF!,4,FALSE))</f>
        <v/>
      </c>
      <c r="AM31" t="str">
        <f>IF(ISERROR(VLOOKUP(AM$1&amp;"-"&amp;$A31,#REF!,4,FALSE)),"",VLOOKUP(AM$1&amp;"-"&amp;$A31,#REF!,4,FALSE))</f>
        <v/>
      </c>
      <c r="AN31" t="str">
        <f>IF(ISERROR(VLOOKUP(AN$1&amp;"-"&amp;$A31,#REF!,4,FALSE)),"",VLOOKUP(AN$1&amp;"-"&amp;$A31,#REF!,4,FALSE))</f>
        <v/>
      </c>
      <c r="AO31" t="str">
        <f>IF(ISERROR(VLOOKUP(AO$1&amp;"-"&amp;$A31,#REF!,4,FALSE)),"",VLOOKUP(AO$1&amp;"-"&amp;$A31,#REF!,4,FALSE))</f>
        <v/>
      </c>
      <c r="AP31" t="str">
        <f>IF(ISERROR(VLOOKUP(AP$1&amp;"-"&amp;$A31,#REF!,4,FALSE)),"",VLOOKUP(AP$1&amp;"-"&amp;$A31,#REF!,4,FALSE))</f>
        <v/>
      </c>
      <c r="AQ31" t="str">
        <f>IF(ISERROR(VLOOKUP(AQ$1&amp;"-"&amp;$A31,#REF!,4,FALSE)),"",VLOOKUP(AQ$1&amp;"-"&amp;$A31,#REF!,4,FALSE))</f>
        <v/>
      </c>
      <c r="AR31" t="str">
        <f>IF(ISERROR(VLOOKUP(AR$1&amp;"-"&amp;$A31,#REF!,4,FALSE)),"",VLOOKUP(AR$1&amp;"-"&amp;$A31,#REF!,4,FALSE))</f>
        <v/>
      </c>
      <c r="AS31" t="str">
        <f>IF(ISERROR(VLOOKUP(AS$1&amp;"-"&amp;$A31,#REF!,4,FALSE)),"",VLOOKUP(AS$1&amp;"-"&amp;$A31,#REF!,4,FALSE))</f>
        <v/>
      </c>
      <c r="AT31" t="str">
        <f>IF(ISERROR(VLOOKUP(AT$1&amp;"-"&amp;$A31,#REF!,4,FALSE)),"",VLOOKUP(AT$1&amp;"-"&amp;$A31,#REF!,4,FALSE))</f>
        <v/>
      </c>
      <c r="AU31" t="str">
        <f>IF(ISERROR(VLOOKUP(AU$1&amp;"-"&amp;$A31,#REF!,4,FALSE)),"",VLOOKUP(AU$1&amp;"-"&amp;$A31,#REF!,4,FALSE))</f>
        <v/>
      </c>
      <c r="AV31" t="str">
        <f>IF(ISERROR(VLOOKUP(AV$1&amp;"-"&amp;$A31,#REF!,4,FALSE)),"",VLOOKUP(AV$1&amp;"-"&amp;$A31,#REF!,4,FALSE))</f>
        <v/>
      </c>
      <c r="AW31" t="str">
        <f>IF(ISERROR(VLOOKUP(AW$1&amp;"-"&amp;$A31,#REF!,4,FALSE)),"",VLOOKUP(AW$1&amp;"-"&amp;$A31,#REF!,4,FALSE))</f>
        <v/>
      </c>
      <c r="AX31" t="str">
        <f>IF(ISERROR(VLOOKUP(AX$1&amp;"-"&amp;$A31,#REF!,4,FALSE)),"",VLOOKUP(AX$1&amp;"-"&amp;$A31,#REF!,4,FALSE))</f>
        <v/>
      </c>
      <c r="AY31" t="str">
        <f>IF(ISERROR(VLOOKUP(AY$1&amp;"-"&amp;$A31,#REF!,4,FALSE)),"",VLOOKUP(AY$1&amp;"-"&amp;$A31,#REF!,4,FALSE))</f>
        <v/>
      </c>
      <c r="AZ31" t="str">
        <f>IF(ISERROR(VLOOKUP(AZ$1&amp;"-"&amp;$A31,#REF!,4,FALSE)),"",VLOOKUP(AZ$1&amp;"-"&amp;$A31,#REF!,4,FALSE))</f>
        <v/>
      </c>
      <c r="BA31" t="str">
        <f>IF(ISERROR(VLOOKUP(BA$1&amp;"-"&amp;$A31,#REF!,4,FALSE)),"",VLOOKUP(BA$1&amp;"-"&amp;$A31,#REF!,4,FALSE))</f>
        <v/>
      </c>
      <c r="BB31" t="str">
        <f>IF(ISERROR(VLOOKUP(BB$1&amp;"-"&amp;$A31,#REF!,4,FALSE)),"",VLOOKUP(BB$1&amp;"-"&amp;$A31,#REF!,4,FALSE))</f>
        <v/>
      </c>
      <c r="BC31" t="str">
        <f>IF(ISERROR(VLOOKUP(BC$1&amp;"-"&amp;$A31,#REF!,4,FALSE)),"",VLOOKUP(BC$1&amp;"-"&amp;$A31,#REF!,4,FALSE))</f>
        <v/>
      </c>
      <c r="BD31" t="str">
        <f>IF(ISERROR(VLOOKUP(BD$1&amp;"-"&amp;$A31,#REF!,4,FALSE)),"",VLOOKUP(BD$1&amp;"-"&amp;$A31,#REF!,4,FALSE))</f>
        <v/>
      </c>
      <c r="BE31" t="str">
        <f>IF(ISERROR(VLOOKUP(BE$1&amp;"-"&amp;$A31,#REF!,4,FALSE)),"",VLOOKUP(BE$1&amp;"-"&amp;$A31,#REF!,4,FALSE))</f>
        <v/>
      </c>
      <c r="BF31" t="str">
        <f>IF(ISERROR(VLOOKUP(BF$1&amp;"-"&amp;$A31,#REF!,4,FALSE)),"",VLOOKUP(BF$1&amp;"-"&amp;$A31,#REF!,4,FALSE))</f>
        <v/>
      </c>
      <c r="BG31" t="str">
        <f>IF(ISERROR(VLOOKUP(BG$1&amp;"-"&amp;$A31,#REF!,4,FALSE)),"",VLOOKUP(BG$1&amp;"-"&amp;$A31,#REF!,4,FALSE))</f>
        <v/>
      </c>
      <c r="BH31" t="str">
        <f>IF(ISERROR(VLOOKUP(BH$1&amp;"-"&amp;$A31,#REF!,4,FALSE)),"",VLOOKUP(BH$1&amp;"-"&amp;$A31,#REF!,4,FALSE))</f>
        <v/>
      </c>
      <c r="BI31" t="str">
        <f>IF(ISERROR(VLOOKUP(BI$1&amp;"-"&amp;$A31,#REF!,4,FALSE)),"",VLOOKUP(BI$1&amp;"-"&amp;$A31,#REF!,4,FALSE))</f>
        <v/>
      </c>
      <c r="BJ31" t="str">
        <f>IF(ISERROR(VLOOKUP(BJ$1&amp;"-"&amp;$A31,#REF!,4,FALSE)),"",VLOOKUP(BJ$1&amp;"-"&amp;$A31,#REF!,4,FALSE))</f>
        <v/>
      </c>
      <c r="BK31" t="str">
        <f>IF(ISERROR(VLOOKUP(BK$1&amp;"-"&amp;$A31,#REF!,4,FALSE)),"",VLOOKUP(BK$1&amp;"-"&amp;$A31,#REF!,4,FALSE))</f>
        <v/>
      </c>
      <c r="BL31" t="str">
        <f>IF(ISERROR(VLOOKUP(BL$1&amp;"-"&amp;$A31,#REF!,4,FALSE)),"",VLOOKUP(BL$1&amp;"-"&amp;$A31,#REF!,4,FALSE))</f>
        <v/>
      </c>
      <c r="BM31" t="str">
        <f>IF(ISERROR(VLOOKUP(BM$1&amp;"-"&amp;$A31,#REF!,4,FALSE)),"",VLOOKUP(BM$1&amp;"-"&amp;$A31,#REF!,4,FALSE))</f>
        <v/>
      </c>
      <c r="BN31" t="str">
        <f>IF(ISERROR(VLOOKUP(BN$1&amp;"-"&amp;$A31,#REF!,4,FALSE)),"",VLOOKUP(BN$1&amp;"-"&amp;$A31,#REF!,4,FALSE))</f>
        <v/>
      </c>
      <c r="BO31" t="str">
        <f>IF(ISERROR(VLOOKUP(BO$1&amp;"-"&amp;$A31,#REF!,4,FALSE)),"",VLOOKUP(BO$1&amp;"-"&amp;$A31,#REF!,4,FALSE))</f>
        <v/>
      </c>
      <c r="BP31" t="str">
        <f>IF(ISERROR(VLOOKUP(BP$1&amp;"-"&amp;$A31,#REF!,4,FALSE)),"",VLOOKUP(BP$1&amp;"-"&amp;$A31,#REF!,4,FALSE))</f>
        <v/>
      </c>
      <c r="BQ31" t="str">
        <f>IF(ISERROR(VLOOKUP(BQ$1&amp;"-"&amp;$A31,#REF!,4,FALSE)),"",VLOOKUP(BQ$1&amp;"-"&amp;$A31,#REF!,4,FALSE))</f>
        <v/>
      </c>
      <c r="BR31" t="str">
        <f>IF(ISERROR(VLOOKUP(BR$1&amp;"-"&amp;$A31,#REF!,4,FALSE)),"",VLOOKUP(BR$1&amp;"-"&amp;$A31,#REF!,4,FALSE))</f>
        <v/>
      </c>
      <c r="BS31" t="str">
        <f>IF(ISERROR(VLOOKUP(BS$1&amp;"-"&amp;$A31,#REF!,4,FALSE)),"",VLOOKUP(BS$1&amp;"-"&amp;$A31,#REF!,4,FALSE))</f>
        <v/>
      </c>
      <c r="BT31" t="str">
        <f>IF(ISERROR(VLOOKUP(BT$1&amp;"-"&amp;$A31,#REF!,4,FALSE)),"",VLOOKUP(BT$1&amp;"-"&amp;$A31,#REF!,4,FALSE))</f>
        <v/>
      </c>
      <c r="BU31" t="str">
        <f>IF(ISERROR(VLOOKUP(BU$1&amp;"-"&amp;$A31,#REF!,4,FALSE)),"",VLOOKUP(BU$1&amp;"-"&amp;$A31,#REF!,4,FALSE))</f>
        <v/>
      </c>
      <c r="BV31" t="str">
        <f>IF(ISERROR(VLOOKUP(BV$1&amp;"-"&amp;$A31,#REF!,4,FALSE)),"",VLOOKUP(BV$1&amp;"-"&amp;$A31,#REF!,4,FALSE))</f>
        <v/>
      </c>
      <c r="BW31" t="str">
        <f>IF(ISERROR(VLOOKUP(BW$1&amp;"-"&amp;$A31,#REF!,4,FALSE)),"",VLOOKUP(BW$1&amp;"-"&amp;$A31,#REF!,4,FALSE))</f>
        <v/>
      </c>
      <c r="BX31" t="str">
        <f>IF(ISERROR(VLOOKUP(BX$1&amp;"-"&amp;$A31,#REF!,4,FALSE)),"",VLOOKUP(BX$1&amp;"-"&amp;$A31,#REF!,4,FALSE))</f>
        <v/>
      </c>
      <c r="BY31" t="str">
        <f>IF(ISERROR(VLOOKUP(BY$1&amp;"-"&amp;$A31,#REF!,4,FALSE)),"",VLOOKUP(BY$1&amp;"-"&amp;$A31,#REF!,4,FALSE))</f>
        <v/>
      </c>
      <c r="BZ31" t="str">
        <f>IF(ISERROR(VLOOKUP(BZ$1&amp;"-"&amp;$A31,#REF!,4,FALSE)),"",VLOOKUP(BZ$1&amp;"-"&amp;$A31,#REF!,4,FALSE))</f>
        <v/>
      </c>
      <c r="CA31" t="str">
        <f>IF(ISERROR(VLOOKUP(CA$1&amp;"-"&amp;$A31,#REF!,4,FALSE)),"",VLOOKUP(CA$1&amp;"-"&amp;$A31,#REF!,4,FALSE))</f>
        <v/>
      </c>
      <c r="CB31" t="str">
        <f>IF(ISERROR(VLOOKUP(CB$1&amp;"-"&amp;$A31,#REF!,4,FALSE)),"",VLOOKUP(CB$1&amp;"-"&amp;$A31,#REF!,4,FALSE))</f>
        <v/>
      </c>
      <c r="CC31" t="str">
        <f>IF(ISERROR(VLOOKUP(CC$1&amp;"-"&amp;$A31,#REF!,4,FALSE)),"",VLOOKUP(CC$1&amp;"-"&amp;$A31,#REF!,4,FALSE))</f>
        <v/>
      </c>
      <c r="CD31" t="str">
        <f>IF(ISERROR(VLOOKUP(CD$1&amp;"-"&amp;$A31,#REF!,4,FALSE)),"",VLOOKUP(CD$1&amp;"-"&amp;$A31,#REF!,4,FALSE))</f>
        <v/>
      </c>
      <c r="CE31" t="str">
        <f>IF(ISERROR(VLOOKUP(CE$1&amp;"-"&amp;$A31,#REF!,4,FALSE)),"",VLOOKUP(CE$1&amp;"-"&amp;$A31,#REF!,4,FALSE))</f>
        <v/>
      </c>
      <c r="CF31" t="str">
        <f>IF(ISERROR(VLOOKUP(CF$1&amp;"-"&amp;$A31,#REF!,4,FALSE)),"",VLOOKUP(CF$1&amp;"-"&amp;$A31,#REF!,4,FALSE))</f>
        <v/>
      </c>
      <c r="CG31" t="str">
        <f>IF(ISERROR(VLOOKUP(CG$1&amp;"-"&amp;$A31,#REF!,4,FALSE)),"",VLOOKUP(CG$1&amp;"-"&amp;$A31,#REF!,4,FALSE))</f>
        <v/>
      </c>
      <c r="CH31" t="str">
        <f>IF(ISERROR(VLOOKUP(CH$1&amp;"-"&amp;$A31,#REF!,4,FALSE)),"",VLOOKUP(CH$1&amp;"-"&amp;$A31,#REF!,4,FALSE))</f>
        <v/>
      </c>
      <c r="CI31" t="str">
        <f>IF(ISERROR(VLOOKUP(CI$1&amp;"-"&amp;$A31,#REF!,4,FALSE)),"",VLOOKUP(CI$1&amp;"-"&amp;$A31,#REF!,4,FALSE))</f>
        <v/>
      </c>
      <c r="CJ31" t="str">
        <f>IF(ISERROR(VLOOKUP(CJ$1&amp;"-"&amp;$A31,#REF!,4,FALSE)),"",VLOOKUP(CJ$1&amp;"-"&amp;$A31,#REF!,4,FALSE))</f>
        <v/>
      </c>
    </row>
    <row r="32" spans="1:88" x14ac:dyDescent="0.3">
      <c r="A32">
        <v>29</v>
      </c>
      <c r="B32" t="s">
        <v>199</v>
      </c>
      <c r="C32">
        <v>1095</v>
      </c>
      <c r="F32" t="str">
        <f>IF(ISERROR(VLOOKUP(F$1&amp;"-"&amp;$A32,#REF!,4,FALSE)),"",VLOOKUP(F$1&amp;"-"&amp;$A32,#REF!,4,FALSE))</f>
        <v/>
      </c>
      <c r="G32" t="str">
        <f>IF(ISERROR(VLOOKUP(G$1&amp;"-"&amp;$A32,#REF!,4,FALSE)),"",VLOOKUP(G$1&amp;"-"&amp;$A32,#REF!,4,FALSE))</f>
        <v/>
      </c>
      <c r="H32" t="str">
        <f>IF(ISERROR(VLOOKUP(H$1&amp;"-"&amp;$A32,#REF!,4,FALSE)),"",VLOOKUP(H$1&amp;"-"&amp;$A32,#REF!,4,FALSE))</f>
        <v/>
      </c>
      <c r="I32" t="str">
        <f>IF(ISERROR(VLOOKUP(I$1&amp;"-"&amp;$A32,#REF!,4,FALSE)),"",VLOOKUP(I$1&amp;"-"&amp;$A32,#REF!,4,FALSE))</f>
        <v/>
      </c>
      <c r="J32" t="str">
        <f>IF(ISERROR(VLOOKUP(J$1&amp;"-"&amp;$A32,#REF!,4,FALSE)),"",VLOOKUP(J$1&amp;"-"&amp;$A32,#REF!,4,FALSE))</f>
        <v/>
      </c>
      <c r="K32" t="str">
        <f>IF(ISERROR(VLOOKUP(K$1&amp;"-"&amp;$A32,#REF!,4,FALSE)),"",VLOOKUP(K$1&amp;"-"&amp;$A32,#REF!,4,FALSE))</f>
        <v/>
      </c>
      <c r="L32" t="str">
        <f>IF(ISERROR(VLOOKUP(L$1&amp;"-"&amp;$A32,#REF!,4,FALSE)),"",VLOOKUP(L$1&amp;"-"&amp;$A32,#REF!,4,FALSE))</f>
        <v/>
      </c>
      <c r="M32" t="str">
        <f>IF(ISERROR(VLOOKUP(M$1&amp;"-"&amp;$A32,#REF!,4,FALSE)),"",VLOOKUP(M$1&amp;"-"&amp;$A32,#REF!,4,FALSE))</f>
        <v/>
      </c>
      <c r="N32" t="str">
        <f>IF(ISERROR(VLOOKUP(N$1&amp;"-"&amp;$A32,#REF!,4,FALSE)),"",VLOOKUP(N$1&amp;"-"&amp;$A32,#REF!,4,FALSE))</f>
        <v/>
      </c>
      <c r="O32" t="str">
        <f>IF(ISERROR(VLOOKUP(O$1&amp;"-"&amp;$A32,#REF!,4,FALSE)),"",VLOOKUP(O$1&amp;"-"&amp;$A32,#REF!,4,FALSE))</f>
        <v/>
      </c>
      <c r="P32" t="str">
        <f>IF(ISERROR(VLOOKUP(P$1&amp;"-"&amp;$A32,#REF!,4,FALSE)),"",VLOOKUP(P$1&amp;"-"&amp;$A32,#REF!,4,FALSE))</f>
        <v/>
      </c>
      <c r="Q32" t="str">
        <f>IF(ISERROR(VLOOKUP(Q$1&amp;"-"&amp;$A32,#REF!,4,FALSE)),"",VLOOKUP(Q$1&amp;"-"&amp;$A32,#REF!,4,FALSE))</f>
        <v/>
      </c>
      <c r="R32" t="str">
        <f>IF(ISERROR(VLOOKUP(R$1&amp;"-"&amp;$A32,#REF!,4,FALSE)),"",VLOOKUP(R$1&amp;"-"&amp;$A32,#REF!,4,FALSE))</f>
        <v/>
      </c>
      <c r="S32" t="str">
        <f>IF(ISERROR(VLOOKUP(S$1&amp;"-"&amp;$A32,#REF!,4,FALSE)),"",VLOOKUP(S$1&amp;"-"&amp;$A32,#REF!,4,FALSE))</f>
        <v/>
      </c>
      <c r="T32" t="str">
        <f>IF(ISERROR(VLOOKUP(T$1&amp;"-"&amp;$A32,#REF!,4,FALSE)),"",VLOOKUP(T$1&amp;"-"&amp;$A32,#REF!,4,FALSE))</f>
        <v/>
      </c>
      <c r="U32" t="str">
        <f>IF(ISERROR(VLOOKUP(U$1&amp;"-"&amp;$A32,#REF!,4,FALSE)),"",VLOOKUP(U$1&amp;"-"&amp;$A32,#REF!,4,FALSE))</f>
        <v/>
      </c>
      <c r="V32" t="str">
        <f>IF(ISERROR(VLOOKUP(V$1&amp;"-"&amp;$A32,#REF!,4,FALSE)),"",VLOOKUP(V$1&amp;"-"&amp;$A32,#REF!,4,FALSE))</f>
        <v/>
      </c>
      <c r="W32" t="str">
        <f>IF(ISERROR(VLOOKUP(W$1&amp;"-"&amp;$A32,#REF!,4,FALSE)),"",VLOOKUP(W$1&amp;"-"&amp;$A32,#REF!,4,FALSE))</f>
        <v/>
      </c>
      <c r="X32" t="str">
        <f>IF(ISERROR(VLOOKUP(X$1&amp;"-"&amp;$A32,#REF!,4,FALSE)),"",VLOOKUP(X$1&amp;"-"&amp;$A32,#REF!,4,FALSE))</f>
        <v/>
      </c>
      <c r="Y32" t="str">
        <f>IF(ISERROR(VLOOKUP(Y$1&amp;"-"&amp;$A32,#REF!,4,FALSE)),"",VLOOKUP(Y$1&amp;"-"&amp;$A32,#REF!,4,FALSE))</f>
        <v/>
      </c>
      <c r="Z32" t="str">
        <f>IF(ISERROR(VLOOKUP(Z$1&amp;"-"&amp;$A32,#REF!,4,FALSE)),"",VLOOKUP(Z$1&amp;"-"&amp;$A32,#REF!,4,FALSE))</f>
        <v/>
      </c>
      <c r="AA32" t="str">
        <f>IF(ISERROR(VLOOKUP(AA$1&amp;"-"&amp;$A32,#REF!,4,FALSE)),"",VLOOKUP(AA$1&amp;"-"&amp;$A32,#REF!,4,FALSE))</f>
        <v/>
      </c>
      <c r="AB32" t="str">
        <f>IF(ISERROR(VLOOKUP(AB$1&amp;"-"&amp;$A32,#REF!,4,FALSE)),"",VLOOKUP(AB$1&amp;"-"&amp;$A32,#REF!,4,FALSE))</f>
        <v/>
      </c>
      <c r="AC32" t="str">
        <f>IF(ISERROR(VLOOKUP(AC$1&amp;"-"&amp;$A32,#REF!,4,FALSE)),"",VLOOKUP(AC$1&amp;"-"&amp;$A32,#REF!,4,FALSE))</f>
        <v/>
      </c>
      <c r="AD32" t="str">
        <f>IF(ISERROR(VLOOKUP(AD$1&amp;"-"&amp;$A32,#REF!,4,FALSE)),"",VLOOKUP(AD$1&amp;"-"&amp;$A32,#REF!,4,FALSE))</f>
        <v/>
      </c>
      <c r="AE32" t="str">
        <f>IF(ISERROR(VLOOKUP(AE$1&amp;"-"&amp;$A32,#REF!,4,FALSE)),"",VLOOKUP(AE$1&amp;"-"&amp;$A32,#REF!,4,FALSE))</f>
        <v/>
      </c>
      <c r="AF32" t="str">
        <f>IF(ISERROR(VLOOKUP(AF$1&amp;"-"&amp;$A32,#REF!,4,FALSE)),"",VLOOKUP(AF$1&amp;"-"&amp;$A32,#REF!,4,FALSE))</f>
        <v/>
      </c>
      <c r="AG32" t="str">
        <f>IF(ISERROR(VLOOKUP(AG$1&amp;"-"&amp;$A32,#REF!,4,FALSE)),"",VLOOKUP(AG$1&amp;"-"&amp;$A32,#REF!,4,FALSE))</f>
        <v/>
      </c>
      <c r="AH32" t="str">
        <f>IF(ISERROR(VLOOKUP(AH$1&amp;"-"&amp;$A32,#REF!,4,FALSE)),"",VLOOKUP(AH$1&amp;"-"&amp;$A32,#REF!,4,FALSE))</f>
        <v/>
      </c>
      <c r="AI32" t="str">
        <f>IF(ISERROR(VLOOKUP(AI$1&amp;"-"&amp;$A32,#REF!,4,FALSE)),"",VLOOKUP(AI$1&amp;"-"&amp;$A32,#REF!,4,FALSE))</f>
        <v/>
      </c>
      <c r="AJ32" t="str">
        <f>IF(ISERROR(VLOOKUP(AJ$1&amp;"-"&amp;$A32,#REF!,4,FALSE)),"",VLOOKUP(AJ$1&amp;"-"&amp;$A32,#REF!,4,FALSE))</f>
        <v/>
      </c>
      <c r="AK32" t="str">
        <f>IF(ISERROR(VLOOKUP(AK$1&amp;"-"&amp;$A32,#REF!,4,FALSE)),"",VLOOKUP(AK$1&amp;"-"&amp;$A32,#REF!,4,FALSE))</f>
        <v/>
      </c>
      <c r="AL32" t="str">
        <f>IF(ISERROR(VLOOKUP(AL$1&amp;"-"&amp;$A32,#REF!,4,FALSE)),"",VLOOKUP(AL$1&amp;"-"&amp;$A32,#REF!,4,FALSE))</f>
        <v/>
      </c>
      <c r="AM32" t="str">
        <f>IF(ISERROR(VLOOKUP(AM$1&amp;"-"&amp;$A32,#REF!,4,FALSE)),"",VLOOKUP(AM$1&amp;"-"&amp;$A32,#REF!,4,FALSE))</f>
        <v/>
      </c>
      <c r="AN32" t="str">
        <f>IF(ISERROR(VLOOKUP(AN$1&amp;"-"&amp;$A32,#REF!,4,FALSE)),"",VLOOKUP(AN$1&amp;"-"&amp;$A32,#REF!,4,FALSE))</f>
        <v/>
      </c>
      <c r="AO32" t="str">
        <f>IF(ISERROR(VLOOKUP(AO$1&amp;"-"&amp;$A32,#REF!,4,FALSE)),"",VLOOKUP(AO$1&amp;"-"&amp;$A32,#REF!,4,FALSE))</f>
        <v/>
      </c>
      <c r="AP32" t="str">
        <f>IF(ISERROR(VLOOKUP(AP$1&amp;"-"&amp;$A32,#REF!,4,FALSE)),"",VLOOKUP(AP$1&amp;"-"&amp;$A32,#REF!,4,FALSE))</f>
        <v/>
      </c>
      <c r="AQ32" t="str">
        <f>IF(ISERROR(VLOOKUP(AQ$1&amp;"-"&amp;$A32,#REF!,4,FALSE)),"",VLOOKUP(AQ$1&amp;"-"&amp;$A32,#REF!,4,FALSE))</f>
        <v/>
      </c>
      <c r="AR32" t="str">
        <f>IF(ISERROR(VLOOKUP(AR$1&amp;"-"&amp;$A32,#REF!,4,FALSE)),"",VLOOKUP(AR$1&amp;"-"&amp;$A32,#REF!,4,FALSE))</f>
        <v/>
      </c>
      <c r="AS32" t="str">
        <f>IF(ISERROR(VLOOKUP(AS$1&amp;"-"&amp;$A32,#REF!,4,FALSE)),"",VLOOKUP(AS$1&amp;"-"&amp;$A32,#REF!,4,FALSE))</f>
        <v/>
      </c>
      <c r="AT32" t="str">
        <f>IF(ISERROR(VLOOKUP(AT$1&amp;"-"&amp;$A32,#REF!,4,FALSE)),"",VLOOKUP(AT$1&amp;"-"&amp;$A32,#REF!,4,FALSE))</f>
        <v/>
      </c>
      <c r="AU32" t="str">
        <f>IF(ISERROR(VLOOKUP(AU$1&amp;"-"&amp;$A32,#REF!,4,FALSE)),"",VLOOKUP(AU$1&amp;"-"&amp;$A32,#REF!,4,FALSE))</f>
        <v/>
      </c>
      <c r="AV32" t="str">
        <f>IF(ISERROR(VLOOKUP(AV$1&amp;"-"&amp;$A32,#REF!,4,FALSE)),"",VLOOKUP(AV$1&amp;"-"&amp;$A32,#REF!,4,FALSE))</f>
        <v/>
      </c>
      <c r="AW32" t="str">
        <f>IF(ISERROR(VLOOKUP(AW$1&amp;"-"&amp;$A32,#REF!,4,FALSE)),"",VLOOKUP(AW$1&amp;"-"&amp;$A32,#REF!,4,FALSE))</f>
        <v/>
      </c>
      <c r="AX32" t="str">
        <f>IF(ISERROR(VLOOKUP(AX$1&amp;"-"&amp;$A32,#REF!,4,FALSE)),"",VLOOKUP(AX$1&amp;"-"&amp;$A32,#REF!,4,FALSE))</f>
        <v/>
      </c>
      <c r="AY32" t="str">
        <f>IF(ISERROR(VLOOKUP(AY$1&amp;"-"&amp;$A32,#REF!,4,FALSE)),"",VLOOKUP(AY$1&amp;"-"&amp;$A32,#REF!,4,FALSE))</f>
        <v/>
      </c>
      <c r="AZ32" t="str">
        <f>IF(ISERROR(VLOOKUP(AZ$1&amp;"-"&amp;$A32,#REF!,4,FALSE)),"",VLOOKUP(AZ$1&amp;"-"&amp;$A32,#REF!,4,FALSE))</f>
        <v/>
      </c>
      <c r="BA32" t="str">
        <f>IF(ISERROR(VLOOKUP(BA$1&amp;"-"&amp;$A32,#REF!,4,FALSE)),"",VLOOKUP(BA$1&amp;"-"&amp;$A32,#REF!,4,FALSE))</f>
        <v/>
      </c>
      <c r="BB32" t="str">
        <f>IF(ISERROR(VLOOKUP(BB$1&amp;"-"&amp;$A32,#REF!,4,FALSE)),"",VLOOKUP(BB$1&amp;"-"&amp;$A32,#REF!,4,FALSE))</f>
        <v/>
      </c>
      <c r="BC32" t="str">
        <f>IF(ISERROR(VLOOKUP(BC$1&amp;"-"&amp;$A32,#REF!,4,FALSE)),"",VLOOKUP(BC$1&amp;"-"&amp;$A32,#REF!,4,FALSE))</f>
        <v/>
      </c>
      <c r="BD32" t="str">
        <f>IF(ISERROR(VLOOKUP(BD$1&amp;"-"&amp;$A32,#REF!,4,FALSE)),"",VLOOKUP(BD$1&amp;"-"&amp;$A32,#REF!,4,FALSE))</f>
        <v/>
      </c>
      <c r="BE32" t="str">
        <f>IF(ISERROR(VLOOKUP(BE$1&amp;"-"&amp;$A32,#REF!,4,FALSE)),"",VLOOKUP(BE$1&amp;"-"&amp;$A32,#REF!,4,FALSE))</f>
        <v/>
      </c>
      <c r="BF32" t="str">
        <f>IF(ISERROR(VLOOKUP(BF$1&amp;"-"&amp;$A32,#REF!,4,FALSE)),"",VLOOKUP(BF$1&amp;"-"&amp;$A32,#REF!,4,FALSE))</f>
        <v/>
      </c>
      <c r="BG32" t="str">
        <f>IF(ISERROR(VLOOKUP(BG$1&amp;"-"&amp;$A32,#REF!,4,FALSE)),"",VLOOKUP(BG$1&amp;"-"&amp;$A32,#REF!,4,FALSE))</f>
        <v/>
      </c>
      <c r="BH32" t="str">
        <f>IF(ISERROR(VLOOKUP(BH$1&amp;"-"&amp;$A32,#REF!,4,FALSE)),"",VLOOKUP(BH$1&amp;"-"&amp;$A32,#REF!,4,FALSE))</f>
        <v/>
      </c>
      <c r="BI32" t="str">
        <f>IF(ISERROR(VLOOKUP(BI$1&amp;"-"&amp;$A32,#REF!,4,FALSE)),"",VLOOKUP(BI$1&amp;"-"&amp;$A32,#REF!,4,FALSE))</f>
        <v/>
      </c>
      <c r="BJ32" t="str">
        <f>IF(ISERROR(VLOOKUP(BJ$1&amp;"-"&amp;$A32,#REF!,4,FALSE)),"",VLOOKUP(BJ$1&amp;"-"&amp;$A32,#REF!,4,FALSE))</f>
        <v/>
      </c>
      <c r="BK32" t="str">
        <f>IF(ISERROR(VLOOKUP(BK$1&amp;"-"&amp;$A32,#REF!,4,FALSE)),"",VLOOKUP(BK$1&amp;"-"&amp;$A32,#REF!,4,FALSE))</f>
        <v/>
      </c>
      <c r="BL32" t="str">
        <f>IF(ISERROR(VLOOKUP(BL$1&amp;"-"&amp;$A32,#REF!,4,FALSE)),"",VLOOKUP(BL$1&amp;"-"&amp;$A32,#REF!,4,FALSE))</f>
        <v/>
      </c>
      <c r="BM32" t="str">
        <f>IF(ISERROR(VLOOKUP(BM$1&amp;"-"&amp;$A32,#REF!,4,FALSE)),"",VLOOKUP(BM$1&amp;"-"&amp;$A32,#REF!,4,FALSE))</f>
        <v/>
      </c>
      <c r="BN32" t="str">
        <f>IF(ISERROR(VLOOKUP(BN$1&amp;"-"&amp;$A32,#REF!,4,FALSE)),"",VLOOKUP(BN$1&amp;"-"&amp;$A32,#REF!,4,FALSE))</f>
        <v/>
      </c>
      <c r="BO32" t="str">
        <f>IF(ISERROR(VLOOKUP(BO$1&amp;"-"&amp;$A32,#REF!,4,FALSE)),"",VLOOKUP(BO$1&amp;"-"&amp;$A32,#REF!,4,FALSE))</f>
        <v/>
      </c>
      <c r="BP32" t="str">
        <f>IF(ISERROR(VLOOKUP(BP$1&amp;"-"&amp;$A32,#REF!,4,FALSE)),"",VLOOKUP(BP$1&amp;"-"&amp;$A32,#REF!,4,FALSE))</f>
        <v/>
      </c>
      <c r="BQ32" t="str">
        <f>IF(ISERROR(VLOOKUP(BQ$1&amp;"-"&amp;$A32,#REF!,4,FALSE)),"",VLOOKUP(BQ$1&amp;"-"&amp;$A32,#REF!,4,FALSE))</f>
        <v/>
      </c>
      <c r="BR32" t="str">
        <f>IF(ISERROR(VLOOKUP(BR$1&amp;"-"&amp;$A32,#REF!,4,FALSE)),"",VLOOKUP(BR$1&amp;"-"&amp;$A32,#REF!,4,FALSE))</f>
        <v/>
      </c>
      <c r="BS32" t="str">
        <f>IF(ISERROR(VLOOKUP(BS$1&amp;"-"&amp;$A32,#REF!,4,FALSE)),"",VLOOKUP(BS$1&amp;"-"&amp;$A32,#REF!,4,FALSE))</f>
        <v/>
      </c>
      <c r="BT32" t="str">
        <f>IF(ISERROR(VLOOKUP(BT$1&amp;"-"&amp;$A32,#REF!,4,FALSE)),"",VLOOKUP(BT$1&amp;"-"&amp;$A32,#REF!,4,FALSE))</f>
        <v/>
      </c>
      <c r="BU32" t="str">
        <f>IF(ISERROR(VLOOKUP(BU$1&amp;"-"&amp;$A32,#REF!,4,FALSE)),"",VLOOKUP(BU$1&amp;"-"&amp;$A32,#REF!,4,FALSE))</f>
        <v/>
      </c>
      <c r="BV32" t="str">
        <f>IF(ISERROR(VLOOKUP(BV$1&amp;"-"&amp;$A32,#REF!,4,FALSE)),"",VLOOKUP(BV$1&amp;"-"&amp;$A32,#REF!,4,FALSE))</f>
        <v/>
      </c>
      <c r="BW32" t="str">
        <f>IF(ISERROR(VLOOKUP(BW$1&amp;"-"&amp;$A32,#REF!,4,FALSE)),"",VLOOKUP(BW$1&amp;"-"&amp;$A32,#REF!,4,FALSE))</f>
        <v/>
      </c>
      <c r="BX32" t="str">
        <f>IF(ISERROR(VLOOKUP(BX$1&amp;"-"&amp;$A32,#REF!,4,FALSE)),"",VLOOKUP(BX$1&amp;"-"&amp;$A32,#REF!,4,FALSE))</f>
        <v/>
      </c>
      <c r="BY32" t="str">
        <f>IF(ISERROR(VLOOKUP(BY$1&amp;"-"&amp;$A32,#REF!,4,FALSE)),"",VLOOKUP(BY$1&amp;"-"&amp;$A32,#REF!,4,FALSE))</f>
        <v/>
      </c>
      <c r="BZ32" t="str">
        <f>IF(ISERROR(VLOOKUP(BZ$1&amp;"-"&amp;$A32,#REF!,4,FALSE)),"",VLOOKUP(BZ$1&amp;"-"&amp;$A32,#REF!,4,FALSE))</f>
        <v/>
      </c>
      <c r="CA32" t="str">
        <f>IF(ISERROR(VLOOKUP(CA$1&amp;"-"&amp;$A32,#REF!,4,FALSE)),"",VLOOKUP(CA$1&amp;"-"&amp;$A32,#REF!,4,FALSE))</f>
        <v/>
      </c>
      <c r="CB32" t="str">
        <f>IF(ISERROR(VLOOKUP(CB$1&amp;"-"&amp;$A32,#REF!,4,FALSE)),"",VLOOKUP(CB$1&amp;"-"&amp;$A32,#REF!,4,FALSE))</f>
        <v/>
      </c>
      <c r="CC32" t="str">
        <f>IF(ISERROR(VLOOKUP(CC$1&amp;"-"&amp;$A32,#REF!,4,FALSE)),"",VLOOKUP(CC$1&amp;"-"&amp;$A32,#REF!,4,FALSE))</f>
        <v/>
      </c>
      <c r="CD32" t="str">
        <f>IF(ISERROR(VLOOKUP(CD$1&amp;"-"&amp;$A32,#REF!,4,FALSE)),"",VLOOKUP(CD$1&amp;"-"&amp;$A32,#REF!,4,FALSE))</f>
        <v/>
      </c>
      <c r="CE32" t="str">
        <f>IF(ISERROR(VLOOKUP(CE$1&amp;"-"&amp;$A32,#REF!,4,FALSE)),"",VLOOKUP(CE$1&amp;"-"&amp;$A32,#REF!,4,FALSE))</f>
        <v/>
      </c>
      <c r="CF32" t="str">
        <f>IF(ISERROR(VLOOKUP(CF$1&amp;"-"&amp;$A32,#REF!,4,FALSE)),"",VLOOKUP(CF$1&amp;"-"&amp;$A32,#REF!,4,FALSE))</f>
        <v/>
      </c>
      <c r="CG32" t="str">
        <f>IF(ISERROR(VLOOKUP(CG$1&amp;"-"&amp;$A32,#REF!,4,FALSE)),"",VLOOKUP(CG$1&amp;"-"&amp;$A32,#REF!,4,FALSE))</f>
        <v/>
      </c>
      <c r="CH32" t="str">
        <f>IF(ISERROR(VLOOKUP(CH$1&amp;"-"&amp;$A32,#REF!,4,FALSE)),"",VLOOKUP(CH$1&amp;"-"&amp;$A32,#REF!,4,FALSE))</f>
        <v/>
      </c>
      <c r="CI32" t="str">
        <f>IF(ISERROR(VLOOKUP(CI$1&amp;"-"&amp;$A32,#REF!,4,FALSE)),"",VLOOKUP(CI$1&amp;"-"&amp;$A32,#REF!,4,FALSE))</f>
        <v/>
      </c>
      <c r="CJ32" t="str">
        <f>IF(ISERROR(VLOOKUP(CJ$1&amp;"-"&amp;$A32,#REF!,4,FALSE)),"",VLOOKUP(CJ$1&amp;"-"&amp;$A32,#REF!,4,FALSE))</f>
        <v/>
      </c>
    </row>
    <row r="33" spans="1:88" x14ac:dyDescent="0.3">
      <c r="A33">
        <v>30</v>
      </c>
      <c r="B33" t="s">
        <v>200</v>
      </c>
      <c r="C33">
        <v>1075</v>
      </c>
      <c r="F33" t="str">
        <f>IF(ISERROR(VLOOKUP(F$1&amp;"-"&amp;$A33,#REF!,4,FALSE)),"",VLOOKUP(F$1&amp;"-"&amp;$A33,#REF!,4,FALSE))</f>
        <v/>
      </c>
      <c r="G33" t="str">
        <f>IF(ISERROR(VLOOKUP(G$1&amp;"-"&amp;$A33,#REF!,4,FALSE)),"",VLOOKUP(G$1&amp;"-"&amp;$A33,#REF!,4,FALSE))</f>
        <v/>
      </c>
      <c r="H33" t="str">
        <f>IF(ISERROR(VLOOKUP(H$1&amp;"-"&amp;$A33,#REF!,4,FALSE)),"",VLOOKUP(H$1&amp;"-"&amp;$A33,#REF!,4,FALSE))</f>
        <v/>
      </c>
      <c r="I33" t="str">
        <f>IF(ISERROR(VLOOKUP(I$1&amp;"-"&amp;$A33,#REF!,4,FALSE)),"",VLOOKUP(I$1&amp;"-"&amp;$A33,#REF!,4,FALSE))</f>
        <v/>
      </c>
      <c r="J33" t="str">
        <f>IF(ISERROR(VLOOKUP(J$1&amp;"-"&amp;$A33,#REF!,4,FALSE)),"",VLOOKUP(J$1&amp;"-"&amp;$A33,#REF!,4,FALSE))</f>
        <v/>
      </c>
      <c r="K33" t="str">
        <f>IF(ISERROR(VLOOKUP(K$1&amp;"-"&amp;$A33,#REF!,4,FALSE)),"",VLOOKUP(K$1&amp;"-"&amp;$A33,#REF!,4,FALSE))</f>
        <v/>
      </c>
      <c r="L33" t="str">
        <f>IF(ISERROR(VLOOKUP(L$1&amp;"-"&amp;$A33,#REF!,4,FALSE)),"",VLOOKUP(L$1&amp;"-"&amp;$A33,#REF!,4,FALSE))</f>
        <v/>
      </c>
      <c r="M33" t="str">
        <f>IF(ISERROR(VLOOKUP(M$1&amp;"-"&amp;$A33,#REF!,4,FALSE)),"",VLOOKUP(M$1&amp;"-"&amp;$A33,#REF!,4,FALSE))</f>
        <v/>
      </c>
      <c r="N33" t="str">
        <f>IF(ISERROR(VLOOKUP(N$1&amp;"-"&amp;$A33,#REF!,4,FALSE)),"",VLOOKUP(N$1&amp;"-"&amp;$A33,#REF!,4,FALSE))</f>
        <v/>
      </c>
      <c r="O33" t="str">
        <f>IF(ISERROR(VLOOKUP(O$1&amp;"-"&amp;$A33,#REF!,4,FALSE)),"",VLOOKUP(O$1&amp;"-"&amp;$A33,#REF!,4,FALSE))</f>
        <v/>
      </c>
      <c r="P33" t="str">
        <f>IF(ISERROR(VLOOKUP(P$1&amp;"-"&amp;$A33,#REF!,4,FALSE)),"",VLOOKUP(P$1&amp;"-"&amp;$A33,#REF!,4,FALSE))</f>
        <v/>
      </c>
      <c r="Q33" t="str">
        <f>IF(ISERROR(VLOOKUP(Q$1&amp;"-"&amp;$A33,#REF!,4,FALSE)),"",VLOOKUP(Q$1&amp;"-"&amp;$A33,#REF!,4,FALSE))</f>
        <v/>
      </c>
      <c r="R33" t="str">
        <f>IF(ISERROR(VLOOKUP(R$1&amp;"-"&amp;$A33,#REF!,4,FALSE)),"",VLOOKUP(R$1&amp;"-"&amp;$A33,#REF!,4,FALSE))</f>
        <v/>
      </c>
      <c r="S33" t="str">
        <f>IF(ISERROR(VLOOKUP(S$1&amp;"-"&amp;$A33,#REF!,4,FALSE)),"",VLOOKUP(S$1&amp;"-"&amp;$A33,#REF!,4,FALSE))</f>
        <v/>
      </c>
      <c r="T33" t="str">
        <f>IF(ISERROR(VLOOKUP(T$1&amp;"-"&amp;$A33,#REF!,4,FALSE)),"",VLOOKUP(T$1&amp;"-"&amp;$A33,#REF!,4,FALSE))</f>
        <v/>
      </c>
      <c r="U33" t="str">
        <f>IF(ISERROR(VLOOKUP(U$1&amp;"-"&amp;$A33,#REF!,4,FALSE)),"",VLOOKUP(U$1&amp;"-"&amp;$A33,#REF!,4,FALSE))</f>
        <v/>
      </c>
      <c r="V33" t="str">
        <f>IF(ISERROR(VLOOKUP(V$1&amp;"-"&amp;$A33,#REF!,4,FALSE)),"",VLOOKUP(V$1&amp;"-"&amp;$A33,#REF!,4,FALSE))</f>
        <v/>
      </c>
      <c r="W33" t="str">
        <f>IF(ISERROR(VLOOKUP(W$1&amp;"-"&amp;$A33,#REF!,4,FALSE)),"",VLOOKUP(W$1&amp;"-"&amp;$A33,#REF!,4,FALSE))</f>
        <v/>
      </c>
      <c r="X33" t="str">
        <f>IF(ISERROR(VLOOKUP(X$1&amp;"-"&amp;$A33,#REF!,4,FALSE)),"",VLOOKUP(X$1&amp;"-"&amp;$A33,#REF!,4,FALSE))</f>
        <v/>
      </c>
      <c r="Y33" t="str">
        <f>IF(ISERROR(VLOOKUP(Y$1&amp;"-"&amp;$A33,#REF!,4,FALSE)),"",VLOOKUP(Y$1&amp;"-"&amp;$A33,#REF!,4,FALSE))</f>
        <v/>
      </c>
      <c r="Z33" t="str">
        <f>IF(ISERROR(VLOOKUP(Z$1&amp;"-"&amp;$A33,#REF!,4,FALSE)),"",VLOOKUP(Z$1&amp;"-"&amp;$A33,#REF!,4,FALSE))</f>
        <v/>
      </c>
      <c r="AA33" t="str">
        <f>IF(ISERROR(VLOOKUP(AA$1&amp;"-"&amp;$A33,#REF!,4,FALSE)),"",VLOOKUP(AA$1&amp;"-"&amp;$A33,#REF!,4,FALSE))</f>
        <v/>
      </c>
      <c r="AB33" t="str">
        <f>IF(ISERROR(VLOOKUP(AB$1&amp;"-"&amp;$A33,#REF!,4,FALSE)),"",VLOOKUP(AB$1&amp;"-"&amp;$A33,#REF!,4,FALSE))</f>
        <v/>
      </c>
      <c r="AC33" t="str">
        <f>IF(ISERROR(VLOOKUP(AC$1&amp;"-"&amp;$A33,#REF!,4,FALSE)),"",VLOOKUP(AC$1&amp;"-"&amp;$A33,#REF!,4,FALSE))</f>
        <v/>
      </c>
      <c r="AD33" t="str">
        <f>IF(ISERROR(VLOOKUP(AD$1&amp;"-"&amp;$A33,#REF!,4,FALSE)),"",VLOOKUP(AD$1&amp;"-"&amp;$A33,#REF!,4,FALSE))</f>
        <v/>
      </c>
      <c r="AE33" t="str">
        <f>IF(ISERROR(VLOOKUP(AE$1&amp;"-"&amp;$A33,#REF!,4,FALSE)),"",VLOOKUP(AE$1&amp;"-"&amp;$A33,#REF!,4,FALSE))</f>
        <v/>
      </c>
      <c r="AF33" t="str">
        <f>IF(ISERROR(VLOOKUP(AF$1&amp;"-"&amp;$A33,#REF!,4,FALSE)),"",VLOOKUP(AF$1&amp;"-"&amp;$A33,#REF!,4,FALSE))</f>
        <v/>
      </c>
      <c r="AG33" t="str">
        <f>IF(ISERROR(VLOOKUP(AG$1&amp;"-"&amp;$A33,#REF!,4,FALSE)),"",VLOOKUP(AG$1&amp;"-"&amp;$A33,#REF!,4,FALSE))</f>
        <v/>
      </c>
      <c r="AH33" t="str">
        <f>IF(ISERROR(VLOOKUP(AH$1&amp;"-"&amp;$A33,#REF!,4,FALSE)),"",VLOOKUP(AH$1&amp;"-"&amp;$A33,#REF!,4,FALSE))</f>
        <v/>
      </c>
      <c r="AI33" t="str">
        <f>IF(ISERROR(VLOOKUP(AI$1&amp;"-"&amp;$A33,#REF!,4,FALSE)),"",VLOOKUP(AI$1&amp;"-"&amp;$A33,#REF!,4,FALSE))</f>
        <v/>
      </c>
      <c r="AJ33" t="str">
        <f>IF(ISERROR(VLOOKUP(AJ$1&amp;"-"&amp;$A33,#REF!,4,FALSE)),"",VLOOKUP(AJ$1&amp;"-"&amp;$A33,#REF!,4,FALSE))</f>
        <v/>
      </c>
      <c r="AK33" t="str">
        <f>IF(ISERROR(VLOOKUP(AK$1&amp;"-"&amp;$A33,#REF!,4,FALSE)),"",VLOOKUP(AK$1&amp;"-"&amp;$A33,#REF!,4,FALSE))</f>
        <v/>
      </c>
      <c r="AL33" t="str">
        <f>IF(ISERROR(VLOOKUP(AL$1&amp;"-"&amp;$A33,#REF!,4,FALSE)),"",VLOOKUP(AL$1&amp;"-"&amp;$A33,#REF!,4,FALSE))</f>
        <v/>
      </c>
      <c r="AM33" t="str">
        <f>IF(ISERROR(VLOOKUP(AM$1&amp;"-"&amp;$A33,#REF!,4,FALSE)),"",VLOOKUP(AM$1&amp;"-"&amp;$A33,#REF!,4,FALSE))</f>
        <v/>
      </c>
      <c r="AN33" t="str">
        <f>IF(ISERROR(VLOOKUP(AN$1&amp;"-"&amp;$A33,#REF!,4,FALSE)),"",VLOOKUP(AN$1&amp;"-"&amp;$A33,#REF!,4,FALSE))</f>
        <v/>
      </c>
      <c r="AO33" t="str">
        <f>IF(ISERROR(VLOOKUP(AO$1&amp;"-"&amp;$A33,#REF!,4,FALSE)),"",VLOOKUP(AO$1&amp;"-"&amp;$A33,#REF!,4,FALSE))</f>
        <v/>
      </c>
      <c r="AP33" t="str">
        <f>IF(ISERROR(VLOOKUP(AP$1&amp;"-"&amp;$A33,#REF!,4,FALSE)),"",VLOOKUP(AP$1&amp;"-"&amp;$A33,#REF!,4,FALSE))</f>
        <v/>
      </c>
      <c r="AQ33" t="str">
        <f>IF(ISERROR(VLOOKUP(AQ$1&amp;"-"&amp;$A33,#REF!,4,FALSE)),"",VLOOKUP(AQ$1&amp;"-"&amp;$A33,#REF!,4,FALSE))</f>
        <v/>
      </c>
      <c r="AR33" t="str">
        <f>IF(ISERROR(VLOOKUP(AR$1&amp;"-"&amp;$A33,#REF!,4,FALSE)),"",VLOOKUP(AR$1&amp;"-"&amp;$A33,#REF!,4,FALSE))</f>
        <v/>
      </c>
      <c r="AS33" t="str">
        <f>IF(ISERROR(VLOOKUP(AS$1&amp;"-"&amp;$A33,#REF!,4,FALSE)),"",VLOOKUP(AS$1&amp;"-"&amp;$A33,#REF!,4,FALSE))</f>
        <v/>
      </c>
      <c r="AT33" t="str">
        <f>IF(ISERROR(VLOOKUP(AT$1&amp;"-"&amp;$A33,#REF!,4,FALSE)),"",VLOOKUP(AT$1&amp;"-"&amp;$A33,#REF!,4,FALSE))</f>
        <v/>
      </c>
      <c r="AU33" t="str">
        <f>IF(ISERROR(VLOOKUP(AU$1&amp;"-"&amp;$A33,#REF!,4,FALSE)),"",VLOOKUP(AU$1&amp;"-"&amp;$A33,#REF!,4,FALSE))</f>
        <v/>
      </c>
      <c r="AV33" t="str">
        <f>IF(ISERROR(VLOOKUP(AV$1&amp;"-"&amp;$A33,#REF!,4,FALSE)),"",VLOOKUP(AV$1&amp;"-"&amp;$A33,#REF!,4,FALSE))</f>
        <v/>
      </c>
      <c r="AW33" t="str">
        <f>IF(ISERROR(VLOOKUP(AW$1&amp;"-"&amp;$A33,#REF!,4,FALSE)),"",VLOOKUP(AW$1&amp;"-"&amp;$A33,#REF!,4,FALSE))</f>
        <v/>
      </c>
      <c r="AX33" t="str">
        <f>IF(ISERROR(VLOOKUP(AX$1&amp;"-"&amp;$A33,#REF!,4,FALSE)),"",VLOOKUP(AX$1&amp;"-"&amp;$A33,#REF!,4,FALSE))</f>
        <v/>
      </c>
      <c r="AY33" t="str">
        <f>IF(ISERROR(VLOOKUP(AY$1&amp;"-"&amp;$A33,#REF!,4,FALSE)),"",VLOOKUP(AY$1&amp;"-"&amp;$A33,#REF!,4,FALSE))</f>
        <v/>
      </c>
      <c r="AZ33" t="str">
        <f>IF(ISERROR(VLOOKUP(AZ$1&amp;"-"&amp;$A33,#REF!,4,FALSE)),"",VLOOKUP(AZ$1&amp;"-"&amp;$A33,#REF!,4,FALSE))</f>
        <v/>
      </c>
      <c r="BA33" t="str">
        <f>IF(ISERROR(VLOOKUP(BA$1&amp;"-"&amp;$A33,#REF!,4,FALSE)),"",VLOOKUP(BA$1&amp;"-"&amp;$A33,#REF!,4,FALSE))</f>
        <v/>
      </c>
      <c r="BB33" t="str">
        <f>IF(ISERROR(VLOOKUP(BB$1&amp;"-"&amp;$A33,#REF!,4,FALSE)),"",VLOOKUP(BB$1&amp;"-"&amp;$A33,#REF!,4,FALSE))</f>
        <v/>
      </c>
      <c r="BC33" t="str">
        <f>IF(ISERROR(VLOOKUP(BC$1&amp;"-"&amp;$A33,#REF!,4,FALSE)),"",VLOOKUP(BC$1&amp;"-"&amp;$A33,#REF!,4,FALSE))</f>
        <v/>
      </c>
      <c r="BD33" t="str">
        <f>IF(ISERROR(VLOOKUP(BD$1&amp;"-"&amp;$A33,#REF!,4,FALSE)),"",VLOOKUP(BD$1&amp;"-"&amp;$A33,#REF!,4,FALSE))</f>
        <v/>
      </c>
      <c r="BE33" t="str">
        <f>IF(ISERROR(VLOOKUP(BE$1&amp;"-"&amp;$A33,#REF!,4,FALSE)),"",VLOOKUP(BE$1&amp;"-"&amp;$A33,#REF!,4,FALSE))</f>
        <v/>
      </c>
      <c r="BF33" t="str">
        <f>IF(ISERROR(VLOOKUP(BF$1&amp;"-"&amp;$A33,#REF!,4,FALSE)),"",VLOOKUP(BF$1&amp;"-"&amp;$A33,#REF!,4,FALSE))</f>
        <v/>
      </c>
      <c r="BG33" t="str">
        <f>IF(ISERROR(VLOOKUP(BG$1&amp;"-"&amp;$A33,#REF!,4,FALSE)),"",VLOOKUP(BG$1&amp;"-"&amp;$A33,#REF!,4,FALSE))</f>
        <v/>
      </c>
      <c r="BH33" t="str">
        <f>IF(ISERROR(VLOOKUP(BH$1&amp;"-"&amp;$A33,#REF!,4,FALSE)),"",VLOOKUP(BH$1&amp;"-"&amp;$A33,#REF!,4,FALSE))</f>
        <v/>
      </c>
      <c r="BI33" t="str">
        <f>IF(ISERROR(VLOOKUP(BI$1&amp;"-"&amp;$A33,#REF!,4,FALSE)),"",VLOOKUP(BI$1&amp;"-"&amp;$A33,#REF!,4,FALSE))</f>
        <v/>
      </c>
      <c r="BJ33" t="str">
        <f>IF(ISERROR(VLOOKUP(BJ$1&amp;"-"&amp;$A33,#REF!,4,FALSE)),"",VLOOKUP(BJ$1&amp;"-"&amp;$A33,#REF!,4,FALSE))</f>
        <v/>
      </c>
      <c r="BK33" t="str">
        <f>IF(ISERROR(VLOOKUP(BK$1&amp;"-"&amp;$A33,#REF!,4,FALSE)),"",VLOOKUP(BK$1&amp;"-"&amp;$A33,#REF!,4,FALSE))</f>
        <v/>
      </c>
      <c r="BL33" t="str">
        <f>IF(ISERROR(VLOOKUP(BL$1&amp;"-"&amp;$A33,#REF!,4,FALSE)),"",VLOOKUP(BL$1&amp;"-"&amp;$A33,#REF!,4,FALSE))</f>
        <v/>
      </c>
      <c r="BM33" t="str">
        <f>IF(ISERROR(VLOOKUP(BM$1&amp;"-"&amp;$A33,#REF!,4,FALSE)),"",VLOOKUP(BM$1&amp;"-"&amp;$A33,#REF!,4,FALSE))</f>
        <v/>
      </c>
      <c r="BN33" t="str">
        <f>IF(ISERROR(VLOOKUP(BN$1&amp;"-"&amp;$A33,#REF!,4,FALSE)),"",VLOOKUP(BN$1&amp;"-"&amp;$A33,#REF!,4,FALSE))</f>
        <v/>
      </c>
      <c r="BO33" t="str">
        <f>IF(ISERROR(VLOOKUP(BO$1&amp;"-"&amp;$A33,#REF!,4,FALSE)),"",VLOOKUP(BO$1&amp;"-"&amp;$A33,#REF!,4,FALSE))</f>
        <v/>
      </c>
      <c r="BP33" t="str">
        <f>IF(ISERROR(VLOOKUP(BP$1&amp;"-"&amp;$A33,#REF!,4,FALSE)),"",VLOOKUP(BP$1&amp;"-"&amp;$A33,#REF!,4,FALSE))</f>
        <v/>
      </c>
      <c r="BQ33" t="str">
        <f>IF(ISERROR(VLOOKUP(BQ$1&amp;"-"&amp;$A33,#REF!,4,FALSE)),"",VLOOKUP(BQ$1&amp;"-"&amp;$A33,#REF!,4,FALSE))</f>
        <v/>
      </c>
      <c r="BR33" t="str">
        <f>IF(ISERROR(VLOOKUP(BR$1&amp;"-"&amp;$A33,#REF!,4,FALSE)),"",VLOOKUP(BR$1&amp;"-"&amp;$A33,#REF!,4,FALSE))</f>
        <v/>
      </c>
      <c r="BS33" t="str">
        <f>IF(ISERROR(VLOOKUP(BS$1&amp;"-"&amp;$A33,#REF!,4,FALSE)),"",VLOOKUP(BS$1&amp;"-"&amp;$A33,#REF!,4,FALSE))</f>
        <v/>
      </c>
      <c r="BT33" t="str">
        <f>IF(ISERROR(VLOOKUP(BT$1&amp;"-"&amp;$A33,#REF!,4,FALSE)),"",VLOOKUP(BT$1&amp;"-"&amp;$A33,#REF!,4,FALSE))</f>
        <v/>
      </c>
      <c r="BU33" t="str">
        <f>IF(ISERROR(VLOOKUP(BU$1&amp;"-"&amp;$A33,#REF!,4,FALSE)),"",VLOOKUP(BU$1&amp;"-"&amp;$A33,#REF!,4,FALSE))</f>
        <v/>
      </c>
      <c r="BV33" t="str">
        <f>IF(ISERROR(VLOOKUP(BV$1&amp;"-"&amp;$A33,#REF!,4,FALSE)),"",VLOOKUP(BV$1&amp;"-"&amp;$A33,#REF!,4,FALSE))</f>
        <v/>
      </c>
      <c r="BW33" t="str">
        <f>IF(ISERROR(VLOOKUP(BW$1&amp;"-"&amp;$A33,#REF!,4,FALSE)),"",VLOOKUP(BW$1&amp;"-"&amp;$A33,#REF!,4,FALSE))</f>
        <v/>
      </c>
      <c r="BX33" t="str">
        <f>IF(ISERROR(VLOOKUP(BX$1&amp;"-"&amp;$A33,#REF!,4,FALSE)),"",VLOOKUP(BX$1&amp;"-"&amp;$A33,#REF!,4,FALSE))</f>
        <v/>
      </c>
      <c r="BY33" t="str">
        <f>IF(ISERROR(VLOOKUP(BY$1&amp;"-"&amp;$A33,#REF!,4,FALSE)),"",VLOOKUP(BY$1&amp;"-"&amp;$A33,#REF!,4,FALSE))</f>
        <v/>
      </c>
      <c r="BZ33" t="str">
        <f>IF(ISERROR(VLOOKUP(BZ$1&amp;"-"&amp;$A33,#REF!,4,FALSE)),"",VLOOKUP(BZ$1&amp;"-"&amp;$A33,#REF!,4,FALSE))</f>
        <v/>
      </c>
      <c r="CA33" t="str">
        <f>IF(ISERROR(VLOOKUP(CA$1&amp;"-"&amp;$A33,#REF!,4,FALSE)),"",VLOOKUP(CA$1&amp;"-"&amp;$A33,#REF!,4,FALSE))</f>
        <v/>
      </c>
      <c r="CB33" t="str">
        <f>IF(ISERROR(VLOOKUP(CB$1&amp;"-"&amp;$A33,#REF!,4,FALSE)),"",VLOOKUP(CB$1&amp;"-"&amp;$A33,#REF!,4,FALSE))</f>
        <v/>
      </c>
      <c r="CC33" t="str">
        <f>IF(ISERROR(VLOOKUP(CC$1&amp;"-"&amp;$A33,#REF!,4,FALSE)),"",VLOOKUP(CC$1&amp;"-"&amp;$A33,#REF!,4,FALSE))</f>
        <v/>
      </c>
      <c r="CD33" t="str">
        <f>IF(ISERROR(VLOOKUP(CD$1&amp;"-"&amp;$A33,#REF!,4,FALSE)),"",VLOOKUP(CD$1&amp;"-"&amp;$A33,#REF!,4,FALSE))</f>
        <v/>
      </c>
      <c r="CE33" t="str">
        <f>IF(ISERROR(VLOOKUP(CE$1&amp;"-"&amp;$A33,#REF!,4,FALSE)),"",VLOOKUP(CE$1&amp;"-"&amp;$A33,#REF!,4,FALSE))</f>
        <v/>
      </c>
      <c r="CF33" t="str">
        <f>IF(ISERROR(VLOOKUP(CF$1&amp;"-"&amp;$A33,#REF!,4,FALSE)),"",VLOOKUP(CF$1&amp;"-"&amp;$A33,#REF!,4,FALSE))</f>
        <v/>
      </c>
      <c r="CG33" t="str">
        <f>IF(ISERROR(VLOOKUP(CG$1&amp;"-"&amp;$A33,#REF!,4,FALSE)),"",VLOOKUP(CG$1&amp;"-"&amp;$A33,#REF!,4,FALSE))</f>
        <v/>
      </c>
      <c r="CH33" t="str">
        <f>IF(ISERROR(VLOOKUP(CH$1&amp;"-"&amp;$A33,#REF!,4,FALSE)),"",VLOOKUP(CH$1&amp;"-"&amp;$A33,#REF!,4,FALSE))</f>
        <v/>
      </c>
      <c r="CI33" t="str">
        <f>IF(ISERROR(VLOOKUP(CI$1&amp;"-"&amp;$A33,#REF!,4,FALSE)),"",VLOOKUP(CI$1&amp;"-"&amp;$A33,#REF!,4,FALSE))</f>
        <v/>
      </c>
      <c r="CJ33" t="str">
        <f>IF(ISERROR(VLOOKUP(CJ$1&amp;"-"&amp;$A33,#REF!,4,FALSE)),"",VLOOKUP(CJ$1&amp;"-"&amp;$A33,#REF!,4,FALSE))</f>
        <v/>
      </c>
    </row>
    <row r="34" spans="1:88" x14ac:dyDescent="0.3">
      <c r="A34">
        <v>31</v>
      </c>
      <c r="B34" t="s">
        <v>283</v>
      </c>
      <c r="C34">
        <v>1096</v>
      </c>
      <c r="F34" t="str">
        <f>IF(ISERROR(VLOOKUP(F$1&amp;"-"&amp;$A34,#REF!,4,FALSE)),"",VLOOKUP(F$1&amp;"-"&amp;$A34,#REF!,4,FALSE))</f>
        <v/>
      </c>
      <c r="G34" t="str">
        <f>IF(ISERROR(VLOOKUP(G$1&amp;"-"&amp;$A34,#REF!,4,FALSE)),"",VLOOKUP(G$1&amp;"-"&amp;$A34,#REF!,4,FALSE))</f>
        <v/>
      </c>
      <c r="H34" t="str">
        <f>IF(ISERROR(VLOOKUP(H$1&amp;"-"&amp;$A34,#REF!,4,FALSE)),"",VLOOKUP(H$1&amp;"-"&amp;$A34,#REF!,4,FALSE))</f>
        <v/>
      </c>
      <c r="I34" t="str">
        <f>IF(ISERROR(VLOOKUP(I$1&amp;"-"&amp;$A34,#REF!,4,FALSE)),"",VLOOKUP(I$1&amp;"-"&amp;$A34,#REF!,4,FALSE))</f>
        <v/>
      </c>
      <c r="J34" t="str">
        <f>IF(ISERROR(VLOOKUP(J$1&amp;"-"&amp;$A34,#REF!,4,FALSE)),"",VLOOKUP(J$1&amp;"-"&amp;$A34,#REF!,4,FALSE))</f>
        <v/>
      </c>
      <c r="K34" t="str">
        <f>IF(ISERROR(VLOOKUP(K$1&amp;"-"&amp;$A34,#REF!,4,FALSE)),"",VLOOKUP(K$1&amp;"-"&amp;$A34,#REF!,4,FALSE))</f>
        <v/>
      </c>
      <c r="L34" t="str">
        <f>IF(ISERROR(VLOOKUP(L$1&amp;"-"&amp;$A34,#REF!,4,FALSE)),"",VLOOKUP(L$1&amp;"-"&amp;$A34,#REF!,4,FALSE))</f>
        <v/>
      </c>
      <c r="M34" t="str">
        <f>IF(ISERROR(VLOOKUP(M$1&amp;"-"&amp;$A34,#REF!,4,FALSE)),"",VLOOKUP(M$1&amp;"-"&amp;$A34,#REF!,4,FALSE))</f>
        <v/>
      </c>
      <c r="N34" t="str">
        <f>IF(ISERROR(VLOOKUP(N$1&amp;"-"&amp;$A34,#REF!,4,FALSE)),"",VLOOKUP(N$1&amp;"-"&amp;$A34,#REF!,4,FALSE))</f>
        <v/>
      </c>
      <c r="O34" t="str">
        <f>IF(ISERROR(VLOOKUP(O$1&amp;"-"&amp;$A34,#REF!,4,FALSE)),"",VLOOKUP(O$1&amp;"-"&amp;$A34,#REF!,4,FALSE))</f>
        <v/>
      </c>
      <c r="P34" t="str">
        <f>IF(ISERROR(VLOOKUP(P$1&amp;"-"&amp;$A34,#REF!,4,FALSE)),"",VLOOKUP(P$1&amp;"-"&amp;$A34,#REF!,4,FALSE))</f>
        <v/>
      </c>
      <c r="Q34" t="str">
        <f>IF(ISERROR(VLOOKUP(Q$1&amp;"-"&amp;$A34,#REF!,4,FALSE)),"",VLOOKUP(Q$1&amp;"-"&amp;$A34,#REF!,4,FALSE))</f>
        <v/>
      </c>
      <c r="R34" t="str">
        <f>IF(ISERROR(VLOOKUP(R$1&amp;"-"&amp;$A34,#REF!,4,FALSE)),"",VLOOKUP(R$1&amp;"-"&amp;$A34,#REF!,4,FALSE))</f>
        <v/>
      </c>
      <c r="S34" t="str">
        <f>IF(ISERROR(VLOOKUP(S$1&amp;"-"&amp;$A34,#REF!,4,FALSE)),"",VLOOKUP(S$1&amp;"-"&amp;$A34,#REF!,4,FALSE))</f>
        <v/>
      </c>
      <c r="T34" t="str">
        <f>IF(ISERROR(VLOOKUP(T$1&amp;"-"&amp;$A34,#REF!,4,FALSE)),"",VLOOKUP(T$1&amp;"-"&amp;$A34,#REF!,4,FALSE))</f>
        <v/>
      </c>
      <c r="U34" t="str">
        <f>IF(ISERROR(VLOOKUP(U$1&amp;"-"&amp;$A34,#REF!,4,FALSE)),"",VLOOKUP(U$1&amp;"-"&amp;$A34,#REF!,4,FALSE))</f>
        <v/>
      </c>
      <c r="V34" t="str">
        <f>IF(ISERROR(VLOOKUP(V$1&amp;"-"&amp;$A34,#REF!,4,FALSE)),"",VLOOKUP(V$1&amp;"-"&amp;$A34,#REF!,4,FALSE))</f>
        <v/>
      </c>
      <c r="W34" t="str">
        <f>IF(ISERROR(VLOOKUP(W$1&amp;"-"&amp;$A34,#REF!,4,FALSE)),"",VLOOKUP(W$1&amp;"-"&amp;$A34,#REF!,4,FALSE))</f>
        <v/>
      </c>
      <c r="X34" t="str">
        <f>IF(ISERROR(VLOOKUP(X$1&amp;"-"&amp;$A34,#REF!,4,FALSE)),"",VLOOKUP(X$1&amp;"-"&amp;$A34,#REF!,4,FALSE))</f>
        <v/>
      </c>
      <c r="Y34" t="str">
        <f>IF(ISERROR(VLOOKUP(Y$1&amp;"-"&amp;$A34,#REF!,4,FALSE)),"",VLOOKUP(Y$1&amp;"-"&amp;$A34,#REF!,4,FALSE))</f>
        <v/>
      </c>
      <c r="Z34" t="str">
        <f>IF(ISERROR(VLOOKUP(Z$1&amp;"-"&amp;$A34,#REF!,4,FALSE)),"",VLOOKUP(Z$1&amp;"-"&amp;$A34,#REF!,4,FALSE))</f>
        <v/>
      </c>
      <c r="AA34" t="str">
        <f>IF(ISERROR(VLOOKUP(AA$1&amp;"-"&amp;$A34,#REF!,4,FALSE)),"",VLOOKUP(AA$1&amp;"-"&amp;$A34,#REF!,4,FALSE))</f>
        <v/>
      </c>
      <c r="AB34" t="str">
        <f>IF(ISERROR(VLOOKUP(AB$1&amp;"-"&amp;$A34,#REF!,4,FALSE)),"",VLOOKUP(AB$1&amp;"-"&amp;$A34,#REF!,4,FALSE))</f>
        <v/>
      </c>
      <c r="AC34" t="str">
        <f>IF(ISERROR(VLOOKUP(AC$1&amp;"-"&amp;$A34,#REF!,4,FALSE)),"",VLOOKUP(AC$1&amp;"-"&amp;$A34,#REF!,4,FALSE))</f>
        <v/>
      </c>
      <c r="AD34" t="str">
        <f>IF(ISERROR(VLOOKUP(AD$1&amp;"-"&amp;$A34,#REF!,4,FALSE)),"",VLOOKUP(AD$1&amp;"-"&amp;$A34,#REF!,4,FALSE))</f>
        <v/>
      </c>
      <c r="AE34" t="str">
        <f>IF(ISERROR(VLOOKUP(AE$1&amp;"-"&amp;$A34,#REF!,4,FALSE)),"",VLOOKUP(AE$1&amp;"-"&amp;$A34,#REF!,4,FALSE))</f>
        <v/>
      </c>
      <c r="AF34" t="str">
        <f>IF(ISERROR(VLOOKUP(AF$1&amp;"-"&amp;$A34,#REF!,4,FALSE)),"",VLOOKUP(AF$1&amp;"-"&amp;$A34,#REF!,4,FALSE))</f>
        <v/>
      </c>
      <c r="AG34" t="str">
        <f>IF(ISERROR(VLOOKUP(AG$1&amp;"-"&amp;$A34,#REF!,4,FALSE)),"",VLOOKUP(AG$1&amp;"-"&amp;$A34,#REF!,4,FALSE))</f>
        <v/>
      </c>
      <c r="AH34" t="str">
        <f>IF(ISERROR(VLOOKUP(AH$1&amp;"-"&amp;$A34,#REF!,4,FALSE)),"",VLOOKUP(AH$1&amp;"-"&amp;$A34,#REF!,4,FALSE))</f>
        <v/>
      </c>
      <c r="AI34" t="str">
        <f>IF(ISERROR(VLOOKUP(AI$1&amp;"-"&amp;$A34,#REF!,4,FALSE)),"",VLOOKUP(AI$1&amp;"-"&amp;$A34,#REF!,4,FALSE))</f>
        <v/>
      </c>
      <c r="AJ34" t="str">
        <f>IF(ISERROR(VLOOKUP(AJ$1&amp;"-"&amp;$A34,#REF!,4,FALSE)),"",VLOOKUP(AJ$1&amp;"-"&amp;$A34,#REF!,4,FALSE))</f>
        <v/>
      </c>
      <c r="AK34" t="str">
        <f>IF(ISERROR(VLOOKUP(AK$1&amp;"-"&amp;$A34,#REF!,4,FALSE)),"",VLOOKUP(AK$1&amp;"-"&amp;$A34,#REF!,4,FALSE))</f>
        <v/>
      </c>
      <c r="AL34" t="str">
        <f>IF(ISERROR(VLOOKUP(AL$1&amp;"-"&amp;$A34,#REF!,4,FALSE)),"",VLOOKUP(AL$1&amp;"-"&amp;$A34,#REF!,4,FALSE))</f>
        <v/>
      </c>
      <c r="AM34" t="str">
        <f>IF(ISERROR(VLOOKUP(AM$1&amp;"-"&amp;$A34,#REF!,4,FALSE)),"",VLOOKUP(AM$1&amp;"-"&amp;$A34,#REF!,4,FALSE))</f>
        <v/>
      </c>
      <c r="AN34" t="str">
        <f>IF(ISERROR(VLOOKUP(AN$1&amp;"-"&amp;$A34,#REF!,4,FALSE)),"",VLOOKUP(AN$1&amp;"-"&amp;$A34,#REF!,4,FALSE))</f>
        <v/>
      </c>
      <c r="AO34" t="str">
        <f>IF(ISERROR(VLOOKUP(AO$1&amp;"-"&amp;$A34,#REF!,4,FALSE)),"",VLOOKUP(AO$1&amp;"-"&amp;$A34,#REF!,4,FALSE))</f>
        <v/>
      </c>
      <c r="AP34" t="str">
        <f>IF(ISERROR(VLOOKUP(AP$1&amp;"-"&amp;$A34,#REF!,4,FALSE)),"",VLOOKUP(AP$1&amp;"-"&amp;$A34,#REF!,4,FALSE))</f>
        <v/>
      </c>
      <c r="AQ34" t="str">
        <f>IF(ISERROR(VLOOKUP(AQ$1&amp;"-"&amp;$A34,#REF!,4,FALSE)),"",VLOOKUP(AQ$1&amp;"-"&amp;$A34,#REF!,4,FALSE))</f>
        <v/>
      </c>
      <c r="AR34" t="str">
        <f>IF(ISERROR(VLOOKUP(AR$1&amp;"-"&amp;$A34,#REF!,4,FALSE)),"",VLOOKUP(AR$1&amp;"-"&amp;$A34,#REF!,4,FALSE))</f>
        <v/>
      </c>
      <c r="AS34" t="str">
        <f>IF(ISERROR(VLOOKUP(AS$1&amp;"-"&amp;$A34,#REF!,4,FALSE)),"",VLOOKUP(AS$1&amp;"-"&amp;$A34,#REF!,4,FALSE))</f>
        <v/>
      </c>
      <c r="AT34" t="str">
        <f>IF(ISERROR(VLOOKUP(AT$1&amp;"-"&amp;$A34,#REF!,4,FALSE)),"",VLOOKUP(AT$1&amp;"-"&amp;$A34,#REF!,4,FALSE))</f>
        <v/>
      </c>
      <c r="AU34" t="str">
        <f>IF(ISERROR(VLOOKUP(AU$1&amp;"-"&amp;$A34,#REF!,4,FALSE)),"",VLOOKUP(AU$1&amp;"-"&amp;$A34,#REF!,4,FALSE))</f>
        <v/>
      </c>
      <c r="AV34" t="str">
        <f>IF(ISERROR(VLOOKUP(AV$1&amp;"-"&amp;$A34,#REF!,4,FALSE)),"",VLOOKUP(AV$1&amp;"-"&amp;$A34,#REF!,4,FALSE))</f>
        <v/>
      </c>
      <c r="AW34" t="str">
        <f>IF(ISERROR(VLOOKUP(AW$1&amp;"-"&amp;$A34,#REF!,4,FALSE)),"",VLOOKUP(AW$1&amp;"-"&amp;$A34,#REF!,4,FALSE))</f>
        <v/>
      </c>
      <c r="AX34" t="str">
        <f>IF(ISERROR(VLOOKUP(AX$1&amp;"-"&amp;$A34,#REF!,4,FALSE)),"",VLOOKUP(AX$1&amp;"-"&amp;$A34,#REF!,4,FALSE))</f>
        <v/>
      </c>
      <c r="AY34" t="str">
        <f>IF(ISERROR(VLOOKUP(AY$1&amp;"-"&amp;$A34,#REF!,4,FALSE)),"",VLOOKUP(AY$1&amp;"-"&amp;$A34,#REF!,4,FALSE))</f>
        <v/>
      </c>
      <c r="AZ34" t="str">
        <f>IF(ISERROR(VLOOKUP(AZ$1&amp;"-"&amp;$A34,#REF!,4,FALSE)),"",VLOOKUP(AZ$1&amp;"-"&amp;$A34,#REF!,4,FALSE))</f>
        <v/>
      </c>
      <c r="BA34" t="str">
        <f>IF(ISERROR(VLOOKUP(BA$1&amp;"-"&amp;$A34,#REF!,4,FALSE)),"",VLOOKUP(BA$1&amp;"-"&amp;$A34,#REF!,4,FALSE))</f>
        <v/>
      </c>
      <c r="BB34" t="str">
        <f>IF(ISERROR(VLOOKUP(BB$1&amp;"-"&amp;$A34,#REF!,4,FALSE)),"",VLOOKUP(BB$1&amp;"-"&amp;$A34,#REF!,4,FALSE))</f>
        <v/>
      </c>
      <c r="BC34" t="str">
        <f>IF(ISERROR(VLOOKUP(BC$1&amp;"-"&amp;$A34,#REF!,4,FALSE)),"",VLOOKUP(BC$1&amp;"-"&amp;$A34,#REF!,4,FALSE))</f>
        <v/>
      </c>
      <c r="BD34" t="str">
        <f>IF(ISERROR(VLOOKUP(BD$1&amp;"-"&amp;$A34,#REF!,4,FALSE)),"",VLOOKUP(BD$1&amp;"-"&amp;$A34,#REF!,4,FALSE))</f>
        <v/>
      </c>
      <c r="BE34" t="str">
        <f>IF(ISERROR(VLOOKUP(BE$1&amp;"-"&amp;$A34,#REF!,4,FALSE)),"",VLOOKUP(BE$1&amp;"-"&amp;$A34,#REF!,4,FALSE))</f>
        <v/>
      </c>
      <c r="BF34" t="str">
        <f>IF(ISERROR(VLOOKUP(BF$1&amp;"-"&amp;$A34,#REF!,4,FALSE)),"",VLOOKUP(BF$1&amp;"-"&amp;$A34,#REF!,4,FALSE))</f>
        <v/>
      </c>
      <c r="BG34" t="str">
        <f>IF(ISERROR(VLOOKUP(BG$1&amp;"-"&amp;$A34,#REF!,4,FALSE)),"",VLOOKUP(BG$1&amp;"-"&amp;$A34,#REF!,4,FALSE))</f>
        <v/>
      </c>
      <c r="BH34" t="str">
        <f>IF(ISERROR(VLOOKUP(BH$1&amp;"-"&amp;$A34,#REF!,4,FALSE)),"",VLOOKUP(BH$1&amp;"-"&amp;$A34,#REF!,4,FALSE))</f>
        <v/>
      </c>
      <c r="BI34" t="str">
        <f>IF(ISERROR(VLOOKUP(BI$1&amp;"-"&amp;$A34,#REF!,4,FALSE)),"",VLOOKUP(BI$1&amp;"-"&amp;$A34,#REF!,4,FALSE))</f>
        <v/>
      </c>
      <c r="BJ34" t="str">
        <f>IF(ISERROR(VLOOKUP(BJ$1&amp;"-"&amp;$A34,#REF!,4,FALSE)),"",VLOOKUP(BJ$1&amp;"-"&amp;$A34,#REF!,4,FALSE))</f>
        <v/>
      </c>
      <c r="BK34" t="str">
        <f>IF(ISERROR(VLOOKUP(BK$1&amp;"-"&amp;$A34,#REF!,4,FALSE)),"",VLOOKUP(BK$1&amp;"-"&amp;$A34,#REF!,4,FALSE))</f>
        <v/>
      </c>
      <c r="BL34" t="str">
        <f>IF(ISERROR(VLOOKUP(BL$1&amp;"-"&amp;$A34,#REF!,4,FALSE)),"",VLOOKUP(BL$1&amp;"-"&amp;$A34,#REF!,4,FALSE))</f>
        <v/>
      </c>
      <c r="BM34" t="str">
        <f>IF(ISERROR(VLOOKUP(BM$1&amp;"-"&amp;$A34,#REF!,4,FALSE)),"",VLOOKUP(BM$1&amp;"-"&amp;$A34,#REF!,4,FALSE))</f>
        <v/>
      </c>
      <c r="BN34" t="str">
        <f>IF(ISERROR(VLOOKUP(BN$1&amp;"-"&amp;$A34,#REF!,4,FALSE)),"",VLOOKUP(BN$1&amp;"-"&amp;$A34,#REF!,4,FALSE))</f>
        <v/>
      </c>
      <c r="BO34" t="str">
        <f>IF(ISERROR(VLOOKUP(BO$1&amp;"-"&amp;$A34,#REF!,4,FALSE)),"",VLOOKUP(BO$1&amp;"-"&amp;$A34,#REF!,4,FALSE))</f>
        <v/>
      </c>
      <c r="BP34" t="str">
        <f>IF(ISERROR(VLOOKUP(BP$1&amp;"-"&amp;$A34,#REF!,4,FALSE)),"",VLOOKUP(BP$1&amp;"-"&amp;$A34,#REF!,4,FALSE))</f>
        <v/>
      </c>
      <c r="BQ34" t="str">
        <f>IF(ISERROR(VLOOKUP(BQ$1&amp;"-"&amp;$A34,#REF!,4,FALSE)),"",VLOOKUP(BQ$1&amp;"-"&amp;$A34,#REF!,4,FALSE))</f>
        <v/>
      </c>
      <c r="BR34" t="str">
        <f>IF(ISERROR(VLOOKUP(BR$1&amp;"-"&amp;$A34,#REF!,4,FALSE)),"",VLOOKUP(BR$1&amp;"-"&amp;$A34,#REF!,4,FALSE))</f>
        <v/>
      </c>
      <c r="BS34" t="str">
        <f>IF(ISERROR(VLOOKUP(BS$1&amp;"-"&amp;$A34,#REF!,4,FALSE)),"",VLOOKUP(BS$1&amp;"-"&amp;$A34,#REF!,4,FALSE))</f>
        <v/>
      </c>
      <c r="BT34" t="str">
        <f>IF(ISERROR(VLOOKUP(BT$1&amp;"-"&amp;$A34,#REF!,4,FALSE)),"",VLOOKUP(BT$1&amp;"-"&amp;$A34,#REF!,4,FALSE))</f>
        <v/>
      </c>
      <c r="BU34" t="str">
        <f>IF(ISERROR(VLOOKUP(BU$1&amp;"-"&amp;$A34,#REF!,4,FALSE)),"",VLOOKUP(BU$1&amp;"-"&amp;$A34,#REF!,4,FALSE))</f>
        <v/>
      </c>
      <c r="BV34" t="str">
        <f>IF(ISERROR(VLOOKUP(BV$1&amp;"-"&amp;$A34,#REF!,4,FALSE)),"",VLOOKUP(BV$1&amp;"-"&amp;$A34,#REF!,4,FALSE))</f>
        <v/>
      </c>
      <c r="BW34" t="str">
        <f>IF(ISERROR(VLOOKUP(BW$1&amp;"-"&amp;$A34,#REF!,4,FALSE)),"",VLOOKUP(BW$1&amp;"-"&amp;$A34,#REF!,4,FALSE))</f>
        <v/>
      </c>
      <c r="BX34" t="str">
        <f>IF(ISERROR(VLOOKUP(BX$1&amp;"-"&amp;$A34,#REF!,4,FALSE)),"",VLOOKUP(BX$1&amp;"-"&amp;$A34,#REF!,4,FALSE))</f>
        <v/>
      </c>
      <c r="BY34" t="str">
        <f>IF(ISERROR(VLOOKUP(BY$1&amp;"-"&amp;$A34,#REF!,4,FALSE)),"",VLOOKUP(BY$1&amp;"-"&amp;$A34,#REF!,4,FALSE))</f>
        <v/>
      </c>
      <c r="BZ34" t="str">
        <f>IF(ISERROR(VLOOKUP(BZ$1&amp;"-"&amp;$A34,#REF!,4,FALSE)),"",VLOOKUP(BZ$1&amp;"-"&amp;$A34,#REF!,4,FALSE))</f>
        <v/>
      </c>
      <c r="CA34" t="str">
        <f>IF(ISERROR(VLOOKUP(CA$1&amp;"-"&amp;$A34,#REF!,4,FALSE)),"",VLOOKUP(CA$1&amp;"-"&amp;$A34,#REF!,4,FALSE))</f>
        <v/>
      </c>
      <c r="CB34" t="str">
        <f>IF(ISERROR(VLOOKUP(CB$1&amp;"-"&amp;$A34,#REF!,4,FALSE)),"",VLOOKUP(CB$1&amp;"-"&amp;$A34,#REF!,4,FALSE))</f>
        <v/>
      </c>
      <c r="CC34" t="str">
        <f>IF(ISERROR(VLOOKUP(CC$1&amp;"-"&amp;$A34,#REF!,4,FALSE)),"",VLOOKUP(CC$1&amp;"-"&amp;$A34,#REF!,4,FALSE))</f>
        <v/>
      </c>
      <c r="CD34" t="str">
        <f>IF(ISERROR(VLOOKUP(CD$1&amp;"-"&amp;$A34,#REF!,4,FALSE)),"",VLOOKUP(CD$1&amp;"-"&amp;$A34,#REF!,4,FALSE))</f>
        <v/>
      </c>
      <c r="CE34" t="str">
        <f>IF(ISERROR(VLOOKUP(CE$1&amp;"-"&amp;$A34,#REF!,4,FALSE)),"",VLOOKUP(CE$1&amp;"-"&amp;$A34,#REF!,4,FALSE))</f>
        <v/>
      </c>
      <c r="CF34" t="str">
        <f>IF(ISERROR(VLOOKUP(CF$1&amp;"-"&amp;$A34,#REF!,4,FALSE)),"",VLOOKUP(CF$1&amp;"-"&amp;$A34,#REF!,4,FALSE))</f>
        <v/>
      </c>
      <c r="CG34" t="str">
        <f>IF(ISERROR(VLOOKUP(CG$1&amp;"-"&amp;$A34,#REF!,4,FALSE)),"",VLOOKUP(CG$1&amp;"-"&amp;$A34,#REF!,4,FALSE))</f>
        <v/>
      </c>
      <c r="CH34" t="str">
        <f>IF(ISERROR(VLOOKUP(CH$1&amp;"-"&amp;$A34,#REF!,4,FALSE)),"",VLOOKUP(CH$1&amp;"-"&amp;$A34,#REF!,4,FALSE))</f>
        <v/>
      </c>
      <c r="CI34" t="str">
        <f>IF(ISERROR(VLOOKUP(CI$1&amp;"-"&amp;$A34,#REF!,4,FALSE)),"",VLOOKUP(CI$1&amp;"-"&amp;$A34,#REF!,4,FALSE))</f>
        <v/>
      </c>
      <c r="CJ34" t="str">
        <f>IF(ISERROR(VLOOKUP(CJ$1&amp;"-"&amp;$A34,#REF!,4,FALSE)),"",VLOOKUP(CJ$1&amp;"-"&amp;$A34,#REF!,4,FALSE))</f>
        <v/>
      </c>
    </row>
    <row r="35" spans="1:88" x14ac:dyDescent="0.3">
      <c r="A35">
        <v>32</v>
      </c>
      <c r="B35" t="s">
        <v>201</v>
      </c>
      <c r="C35">
        <v>1097</v>
      </c>
      <c r="F35" t="str">
        <f>IF(ISERROR(VLOOKUP(F$1&amp;"-"&amp;$A35,#REF!,4,FALSE)),"",VLOOKUP(F$1&amp;"-"&amp;$A35,#REF!,4,FALSE))</f>
        <v/>
      </c>
      <c r="G35" t="str">
        <f>IF(ISERROR(VLOOKUP(G$1&amp;"-"&amp;$A35,#REF!,4,FALSE)),"",VLOOKUP(G$1&amp;"-"&amp;$A35,#REF!,4,FALSE))</f>
        <v/>
      </c>
      <c r="H35" t="str">
        <f>IF(ISERROR(VLOOKUP(H$1&amp;"-"&amp;$A35,#REF!,4,FALSE)),"",VLOOKUP(H$1&amp;"-"&amp;$A35,#REF!,4,FALSE))</f>
        <v/>
      </c>
      <c r="I35" t="str">
        <f>IF(ISERROR(VLOOKUP(I$1&amp;"-"&amp;$A35,#REF!,4,FALSE)),"",VLOOKUP(I$1&amp;"-"&amp;$A35,#REF!,4,FALSE))</f>
        <v/>
      </c>
      <c r="J35" t="str">
        <f>IF(ISERROR(VLOOKUP(J$1&amp;"-"&amp;$A35,#REF!,4,FALSE)),"",VLOOKUP(J$1&amp;"-"&amp;$A35,#REF!,4,FALSE))</f>
        <v/>
      </c>
      <c r="K35" t="str">
        <f>IF(ISERROR(VLOOKUP(K$1&amp;"-"&amp;$A35,#REF!,4,FALSE)),"",VLOOKUP(K$1&amp;"-"&amp;$A35,#REF!,4,FALSE))</f>
        <v/>
      </c>
      <c r="L35" t="str">
        <f>IF(ISERROR(VLOOKUP(L$1&amp;"-"&amp;$A35,#REF!,4,FALSE)),"",VLOOKUP(L$1&amp;"-"&amp;$A35,#REF!,4,FALSE))</f>
        <v/>
      </c>
      <c r="M35" t="str">
        <f>IF(ISERROR(VLOOKUP(M$1&amp;"-"&amp;$A35,#REF!,4,FALSE)),"",VLOOKUP(M$1&amp;"-"&amp;$A35,#REF!,4,FALSE))</f>
        <v/>
      </c>
      <c r="N35" t="str">
        <f>IF(ISERROR(VLOOKUP(N$1&amp;"-"&amp;$A35,#REF!,4,FALSE)),"",VLOOKUP(N$1&amp;"-"&amp;$A35,#REF!,4,FALSE))</f>
        <v/>
      </c>
      <c r="O35" t="str">
        <f>IF(ISERROR(VLOOKUP(O$1&amp;"-"&amp;$A35,#REF!,4,FALSE)),"",VLOOKUP(O$1&amp;"-"&amp;$A35,#REF!,4,FALSE))</f>
        <v/>
      </c>
      <c r="P35" t="str">
        <f>IF(ISERROR(VLOOKUP(P$1&amp;"-"&amp;$A35,#REF!,4,FALSE)),"",VLOOKUP(P$1&amp;"-"&amp;$A35,#REF!,4,FALSE))</f>
        <v/>
      </c>
      <c r="Q35" t="str">
        <f>IF(ISERROR(VLOOKUP(Q$1&amp;"-"&amp;$A35,#REF!,4,FALSE)),"",VLOOKUP(Q$1&amp;"-"&amp;$A35,#REF!,4,FALSE))</f>
        <v/>
      </c>
      <c r="R35" t="str">
        <f>IF(ISERROR(VLOOKUP(R$1&amp;"-"&amp;$A35,#REF!,4,FALSE)),"",VLOOKUP(R$1&amp;"-"&amp;$A35,#REF!,4,FALSE))</f>
        <v/>
      </c>
      <c r="S35" t="str">
        <f>IF(ISERROR(VLOOKUP(S$1&amp;"-"&amp;$A35,#REF!,4,FALSE)),"",VLOOKUP(S$1&amp;"-"&amp;$A35,#REF!,4,FALSE))</f>
        <v/>
      </c>
      <c r="T35" t="str">
        <f>IF(ISERROR(VLOOKUP(T$1&amp;"-"&amp;$A35,#REF!,4,FALSE)),"",VLOOKUP(T$1&amp;"-"&amp;$A35,#REF!,4,FALSE))</f>
        <v/>
      </c>
      <c r="U35" t="str">
        <f>IF(ISERROR(VLOOKUP(U$1&amp;"-"&amp;$A35,#REF!,4,FALSE)),"",VLOOKUP(U$1&amp;"-"&amp;$A35,#REF!,4,FALSE))</f>
        <v/>
      </c>
      <c r="V35" t="str">
        <f>IF(ISERROR(VLOOKUP(V$1&amp;"-"&amp;$A35,#REF!,4,FALSE)),"",VLOOKUP(V$1&amp;"-"&amp;$A35,#REF!,4,FALSE))</f>
        <v/>
      </c>
      <c r="W35" t="str">
        <f>IF(ISERROR(VLOOKUP(W$1&amp;"-"&amp;$A35,#REF!,4,FALSE)),"",VLOOKUP(W$1&amp;"-"&amp;$A35,#REF!,4,FALSE))</f>
        <v/>
      </c>
      <c r="X35" t="str">
        <f>IF(ISERROR(VLOOKUP(X$1&amp;"-"&amp;$A35,#REF!,4,FALSE)),"",VLOOKUP(X$1&amp;"-"&amp;$A35,#REF!,4,FALSE))</f>
        <v/>
      </c>
      <c r="Y35" t="str">
        <f>IF(ISERROR(VLOOKUP(Y$1&amp;"-"&amp;$A35,#REF!,4,FALSE)),"",VLOOKUP(Y$1&amp;"-"&amp;$A35,#REF!,4,FALSE))</f>
        <v/>
      </c>
      <c r="Z35" t="str">
        <f>IF(ISERROR(VLOOKUP(Z$1&amp;"-"&amp;$A35,#REF!,4,FALSE)),"",VLOOKUP(Z$1&amp;"-"&amp;$A35,#REF!,4,FALSE))</f>
        <v/>
      </c>
      <c r="AA35" t="str">
        <f>IF(ISERROR(VLOOKUP(AA$1&amp;"-"&amp;$A35,#REF!,4,FALSE)),"",VLOOKUP(AA$1&amp;"-"&amp;$A35,#REF!,4,FALSE))</f>
        <v/>
      </c>
      <c r="AB35" t="str">
        <f>IF(ISERROR(VLOOKUP(AB$1&amp;"-"&amp;$A35,#REF!,4,FALSE)),"",VLOOKUP(AB$1&amp;"-"&amp;$A35,#REF!,4,FALSE))</f>
        <v/>
      </c>
      <c r="AC35" t="str">
        <f>IF(ISERROR(VLOOKUP(AC$1&amp;"-"&amp;$A35,#REF!,4,FALSE)),"",VLOOKUP(AC$1&amp;"-"&amp;$A35,#REF!,4,FALSE))</f>
        <v/>
      </c>
      <c r="AD35" t="str">
        <f>IF(ISERROR(VLOOKUP(AD$1&amp;"-"&amp;$A35,#REF!,4,FALSE)),"",VLOOKUP(AD$1&amp;"-"&amp;$A35,#REF!,4,FALSE))</f>
        <v/>
      </c>
      <c r="AE35" t="str">
        <f>IF(ISERROR(VLOOKUP(AE$1&amp;"-"&amp;$A35,#REF!,4,FALSE)),"",VLOOKUP(AE$1&amp;"-"&amp;$A35,#REF!,4,FALSE))</f>
        <v/>
      </c>
      <c r="AF35" t="str">
        <f>IF(ISERROR(VLOOKUP(AF$1&amp;"-"&amp;$A35,#REF!,4,FALSE)),"",VLOOKUP(AF$1&amp;"-"&amp;$A35,#REF!,4,FALSE))</f>
        <v/>
      </c>
      <c r="AG35" t="str">
        <f>IF(ISERROR(VLOOKUP(AG$1&amp;"-"&amp;$A35,#REF!,4,FALSE)),"",VLOOKUP(AG$1&amp;"-"&amp;$A35,#REF!,4,FALSE))</f>
        <v/>
      </c>
      <c r="AH35" t="str">
        <f>IF(ISERROR(VLOOKUP(AH$1&amp;"-"&amp;$A35,#REF!,4,FALSE)),"",VLOOKUP(AH$1&amp;"-"&amp;$A35,#REF!,4,FALSE))</f>
        <v/>
      </c>
      <c r="AI35" t="str">
        <f>IF(ISERROR(VLOOKUP(AI$1&amp;"-"&amp;$A35,#REF!,4,FALSE)),"",VLOOKUP(AI$1&amp;"-"&amp;$A35,#REF!,4,FALSE))</f>
        <v/>
      </c>
      <c r="AJ35" t="str">
        <f>IF(ISERROR(VLOOKUP(AJ$1&amp;"-"&amp;$A35,#REF!,4,FALSE)),"",VLOOKUP(AJ$1&amp;"-"&amp;$A35,#REF!,4,FALSE))</f>
        <v/>
      </c>
      <c r="AK35" t="str">
        <f>IF(ISERROR(VLOOKUP(AK$1&amp;"-"&amp;$A35,#REF!,4,FALSE)),"",VLOOKUP(AK$1&amp;"-"&amp;$A35,#REF!,4,FALSE))</f>
        <v/>
      </c>
      <c r="AL35" t="str">
        <f>IF(ISERROR(VLOOKUP(AL$1&amp;"-"&amp;$A35,#REF!,4,FALSE)),"",VLOOKUP(AL$1&amp;"-"&amp;$A35,#REF!,4,FALSE))</f>
        <v/>
      </c>
      <c r="AM35" t="str">
        <f>IF(ISERROR(VLOOKUP(AM$1&amp;"-"&amp;$A35,#REF!,4,FALSE)),"",VLOOKUP(AM$1&amp;"-"&amp;$A35,#REF!,4,FALSE))</f>
        <v/>
      </c>
      <c r="AN35" t="str">
        <f>IF(ISERROR(VLOOKUP(AN$1&amp;"-"&amp;$A35,#REF!,4,FALSE)),"",VLOOKUP(AN$1&amp;"-"&amp;$A35,#REF!,4,FALSE))</f>
        <v/>
      </c>
      <c r="AO35" t="str">
        <f>IF(ISERROR(VLOOKUP(AO$1&amp;"-"&amp;$A35,#REF!,4,FALSE)),"",VLOOKUP(AO$1&amp;"-"&amp;$A35,#REF!,4,FALSE))</f>
        <v/>
      </c>
      <c r="AP35" t="str">
        <f>IF(ISERROR(VLOOKUP(AP$1&amp;"-"&amp;$A35,#REF!,4,FALSE)),"",VLOOKUP(AP$1&amp;"-"&amp;$A35,#REF!,4,FALSE))</f>
        <v/>
      </c>
      <c r="AQ35" t="str">
        <f>IF(ISERROR(VLOOKUP(AQ$1&amp;"-"&amp;$A35,#REF!,4,FALSE)),"",VLOOKUP(AQ$1&amp;"-"&amp;$A35,#REF!,4,FALSE))</f>
        <v/>
      </c>
      <c r="AR35" t="str">
        <f>IF(ISERROR(VLOOKUP(AR$1&amp;"-"&amp;$A35,#REF!,4,FALSE)),"",VLOOKUP(AR$1&amp;"-"&amp;$A35,#REF!,4,FALSE))</f>
        <v/>
      </c>
      <c r="AS35" t="str">
        <f>IF(ISERROR(VLOOKUP(AS$1&amp;"-"&amp;$A35,#REF!,4,FALSE)),"",VLOOKUP(AS$1&amp;"-"&amp;$A35,#REF!,4,FALSE))</f>
        <v/>
      </c>
      <c r="AT35" t="str">
        <f>IF(ISERROR(VLOOKUP(AT$1&amp;"-"&amp;$A35,#REF!,4,FALSE)),"",VLOOKUP(AT$1&amp;"-"&amp;$A35,#REF!,4,FALSE))</f>
        <v/>
      </c>
      <c r="AU35" t="str">
        <f>IF(ISERROR(VLOOKUP(AU$1&amp;"-"&amp;$A35,#REF!,4,FALSE)),"",VLOOKUP(AU$1&amp;"-"&amp;$A35,#REF!,4,FALSE))</f>
        <v/>
      </c>
      <c r="AV35" t="str">
        <f>IF(ISERROR(VLOOKUP(AV$1&amp;"-"&amp;$A35,#REF!,4,FALSE)),"",VLOOKUP(AV$1&amp;"-"&amp;$A35,#REF!,4,FALSE))</f>
        <v/>
      </c>
      <c r="AW35" t="str">
        <f>IF(ISERROR(VLOOKUP(AW$1&amp;"-"&amp;$A35,#REF!,4,FALSE)),"",VLOOKUP(AW$1&amp;"-"&amp;$A35,#REF!,4,FALSE))</f>
        <v/>
      </c>
      <c r="AX35" t="str">
        <f>IF(ISERROR(VLOOKUP(AX$1&amp;"-"&amp;$A35,#REF!,4,FALSE)),"",VLOOKUP(AX$1&amp;"-"&amp;$A35,#REF!,4,FALSE))</f>
        <v/>
      </c>
      <c r="AY35" t="str">
        <f>IF(ISERROR(VLOOKUP(AY$1&amp;"-"&amp;$A35,#REF!,4,FALSE)),"",VLOOKUP(AY$1&amp;"-"&amp;$A35,#REF!,4,FALSE))</f>
        <v/>
      </c>
      <c r="AZ35" t="str">
        <f>IF(ISERROR(VLOOKUP(AZ$1&amp;"-"&amp;$A35,#REF!,4,FALSE)),"",VLOOKUP(AZ$1&amp;"-"&amp;$A35,#REF!,4,FALSE))</f>
        <v/>
      </c>
      <c r="BA35" t="str">
        <f>IF(ISERROR(VLOOKUP(BA$1&amp;"-"&amp;$A35,#REF!,4,FALSE)),"",VLOOKUP(BA$1&amp;"-"&amp;$A35,#REF!,4,FALSE))</f>
        <v/>
      </c>
      <c r="BB35" t="str">
        <f>IF(ISERROR(VLOOKUP(BB$1&amp;"-"&amp;$A35,#REF!,4,FALSE)),"",VLOOKUP(BB$1&amp;"-"&amp;$A35,#REF!,4,FALSE))</f>
        <v/>
      </c>
      <c r="BC35" t="str">
        <f>IF(ISERROR(VLOOKUP(BC$1&amp;"-"&amp;$A35,#REF!,4,FALSE)),"",VLOOKUP(BC$1&amp;"-"&amp;$A35,#REF!,4,FALSE))</f>
        <v/>
      </c>
      <c r="BD35" t="str">
        <f>IF(ISERROR(VLOOKUP(BD$1&amp;"-"&amp;$A35,#REF!,4,FALSE)),"",VLOOKUP(BD$1&amp;"-"&amp;$A35,#REF!,4,FALSE))</f>
        <v/>
      </c>
      <c r="BE35" t="str">
        <f>IF(ISERROR(VLOOKUP(BE$1&amp;"-"&amp;$A35,#REF!,4,FALSE)),"",VLOOKUP(BE$1&amp;"-"&amp;$A35,#REF!,4,FALSE))</f>
        <v/>
      </c>
      <c r="BF35" t="str">
        <f>IF(ISERROR(VLOOKUP(BF$1&amp;"-"&amp;$A35,#REF!,4,FALSE)),"",VLOOKUP(BF$1&amp;"-"&amp;$A35,#REF!,4,FALSE))</f>
        <v/>
      </c>
      <c r="BG35" t="str">
        <f>IF(ISERROR(VLOOKUP(BG$1&amp;"-"&amp;$A35,#REF!,4,FALSE)),"",VLOOKUP(BG$1&amp;"-"&amp;$A35,#REF!,4,FALSE))</f>
        <v/>
      </c>
      <c r="BH35" t="str">
        <f>IF(ISERROR(VLOOKUP(BH$1&amp;"-"&amp;$A35,#REF!,4,FALSE)),"",VLOOKUP(BH$1&amp;"-"&amp;$A35,#REF!,4,FALSE))</f>
        <v/>
      </c>
      <c r="BI35" t="str">
        <f>IF(ISERROR(VLOOKUP(BI$1&amp;"-"&amp;$A35,#REF!,4,FALSE)),"",VLOOKUP(BI$1&amp;"-"&amp;$A35,#REF!,4,FALSE))</f>
        <v/>
      </c>
      <c r="BJ35" t="str">
        <f>IF(ISERROR(VLOOKUP(BJ$1&amp;"-"&amp;$A35,#REF!,4,FALSE)),"",VLOOKUP(BJ$1&amp;"-"&amp;$A35,#REF!,4,FALSE))</f>
        <v/>
      </c>
      <c r="BK35" t="str">
        <f>IF(ISERROR(VLOOKUP(BK$1&amp;"-"&amp;$A35,#REF!,4,FALSE)),"",VLOOKUP(BK$1&amp;"-"&amp;$A35,#REF!,4,FALSE))</f>
        <v/>
      </c>
      <c r="BL35" t="str">
        <f>IF(ISERROR(VLOOKUP(BL$1&amp;"-"&amp;$A35,#REF!,4,FALSE)),"",VLOOKUP(BL$1&amp;"-"&amp;$A35,#REF!,4,FALSE))</f>
        <v/>
      </c>
      <c r="BM35" t="str">
        <f>IF(ISERROR(VLOOKUP(BM$1&amp;"-"&amp;$A35,#REF!,4,FALSE)),"",VLOOKUP(BM$1&amp;"-"&amp;$A35,#REF!,4,FALSE))</f>
        <v/>
      </c>
      <c r="BN35" t="str">
        <f>IF(ISERROR(VLOOKUP(BN$1&amp;"-"&amp;$A35,#REF!,4,FALSE)),"",VLOOKUP(BN$1&amp;"-"&amp;$A35,#REF!,4,FALSE))</f>
        <v/>
      </c>
      <c r="BO35" t="str">
        <f>IF(ISERROR(VLOOKUP(BO$1&amp;"-"&amp;$A35,#REF!,4,FALSE)),"",VLOOKUP(BO$1&amp;"-"&amp;$A35,#REF!,4,FALSE))</f>
        <v/>
      </c>
      <c r="BP35" t="str">
        <f>IF(ISERROR(VLOOKUP(BP$1&amp;"-"&amp;$A35,#REF!,4,FALSE)),"",VLOOKUP(BP$1&amp;"-"&amp;$A35,#REF!,4,FALSE))</f>
        <v/>
      </c>
      <c r="BQ35" t="str">
        <f>IF(ISERROR(VLOOKUP(BQ$1&amp;"-"&amp;$A35,#REF!,4,FALSE)),"",VLOOKUP(BQ$1&amp;"-"&amp;$A35,#REF!,4,FALSE))</f>
        <v/>
      </c>
      <c r="BR35" t="str">
        <f>IF(ISERROR(VLOOKUP(BR$1&amp;"-"&amp;$A35,#REF!,4,FALSE)),"",VLOOKUP(BR$1&amp;"-"&amp;$A35,#REF!,4,FALSE))</f>
        <v/>
      </c>
      <c r="BS35" t="str">
        <f>IF(ISERROR(VLOOKUP(BS$1&amp;"-"&amp;$A35,#REF!,4,FALSE)),"",VLOOKUP(BS$1&amp;"-"&amp;$A35,#REF!,4,FALSE))</f>
        <v/>
      </c>
      <c r="BT35" t="str">
        <f>IF(ISERROR(VLOOKUP(BT$1&amp;"-"&amp;$A35,#REF!,4,FALSE)),"",VLOOKUP(BT$1&amp;"-"&amp;$A35,#REF!,4,FALSE))</f>
        <v/>
      </c>
      <c r="BU35" t="str">
        <f>IF(ISERROR(VLOOKUP(BU$1&amp;"-"&amp;$A35,#REF!,4,FALSE)),"",VLOOKUP(BU$1&amp;"-"&amp;$A35,#REF!,4,FALSE))</f>
        <v/>
      </c>
      <c r="BV35" t="str">
        <f>IF(ISERROR(VLOOKUP(BV$1&amp;"-"&amp;$A35,#REF!,4,FALSE)),"",VLOOKUP(BV$1&amp;"-"&amp;$A35,#REF!,4,FALSE))</f>
        <v/>
      </c>
      <c r="BW35" t="str">
        <f>IF(ISERROR(VLOOKUP(BW$1&amp;"-"&amp;$A35,#REF!,4,FALSE)),"",VLOOKUP(BW$1&amp;"-"&amp;$A35,#REF!,4,FALSE))</f>
        <v/>
      </c>
      <c r="BX35" t="str">
        <f>IF(ISERROR(VLOOKUP(BX$1&amp;"-"&amp;$A35,#REF!,4,FALSE)),"",VLOOKUP(BX$1&amp;"-"&amp;$A35,#REF!,4,FALSE))</f>
        <v/>
      </c>
      <c r="BY35" t="str">
        <f>IF(ISERROR(VLOOKUP(BY$1&amp;"-"&amp;$A35,#REF!,4,FALSE)),"",VLOOKUP(BY$1&amp;"-"&amp;$A35,#REF!,4,FALSE))</f>
        <v/>
      </c>
      <c r="BZ35" t="str">
        <f>IF(ISERROR(VLOOKUP(BZ$1&amp;"-"&amp;$A35,#REF!,4,FALSE)),"",VLOOKUP(BZ$1&amp;"-"&amp;$A35,#REF!,4,FALSE))</f>
        <v/>
      </c>
      <c r="CA35" t="str">
        <f>IF(ISERROR(VLOOKUP(CA$1&amp;"-"&amp;$A35,#REF!,4,FALSE)),"",VLOOKUP(CA$1&amp;"-"&amp;$A35,#REF!,4,FALSE))</f>
        <v/>
      </c>
      <c r="CB35" t="str">
        <f>IF(ISERROR(VLOOKUP(CB$1&amp;"-"&amp;$A35,#REF!,4,FALSE)),"",VLOOKUP(CB$1&amp;"-"&amp;$A35,#REF!,4,FALSE))</f>
        <v/>
      </c>
      <c r="CC35" t="str">
        <f>IF(ISERROR(VLOOKUP(CC$1&amp;"-"&amp;$A35,#REF!,4,FALSE)),"",VLOOKUP(CC$1&amp;"-"&amp;$A35,#REF!,4,FALSE))</f>
        <v/>
      </c>
      <c r="CD35" t="str">
        <f>IF(ISERROR(VLOOKUP(CD$1&amp;"-"&amp;$A35,#REF!,4,FALSE)),"",VLOOKUP(CD$1&amp;"-"&amp;$A35,#REF!,4,FALSE))</f>
        <v/>
      </c>
      <c r="CE35" t="str">
        <f>IF(ISERROR(VLOOKUP(CE$1&amp;"-"&amp;$A35,#REF!,4,FALSE)),"",VLOOKUP(CE$1&amp;"-"&amp;$A35,#REF!,4,FALSE))</f>
        <v/>
      </c>
      <c r="CF35" t="str">
        <f>IF(ISERROR(VLOOKUP(CF$1&amp;"-"&amp;$A35,#REF!,4,FALSE)),"",VLOOKUP(CF$1&amp;"-"&amp;$A35,#REF!,4,FALSE))</f>
        <v/>
      </c>
      <c r="CG35" t="str">
        <f>IF(ISERROR(VLOOKUP(CG$1&amp;"-"&amp;$A35,#REF!,4,FALSE)),"",VLOOKUP(CG$1&amp;"-"&amp;$A35,#REF!,4,FALSE))</f>
        <v/>
      </c>
      <c r="CH35" t="str">
        <f>IF(ISERROR(VLOOKUP(CH$1&amp;"-"&amp;$A35,#REF!,4,FALSE)),"",VLOOKUP(CH$1&amp;"-"&amp;$A35,#REF!,4,FALSE))</f>
        <v/>
      </c>
      <c r="CI35" t="str">
        <f>IF(ISERROR(VLOOKUP(CI$1&amp;"-"&amp;$A35,#REF!,4,FALSE)),"",VLOOKUP(CI$1&amp;"-"&amp;$A35,#REF!,4,FALSE))</f>
        <v/>
      </c>
      <c r="CJ35" t="str">
        <f>IF(ISERROR(VLOOKUP(CJ$1&amp;"-"&amp;$A35,#REF!,4,FALSE)),"",VLOOKUP(CJ$1&amp;"-"&amp;$A35,#REF!,4,FALSE))</f>
        <v/>
      </c>
    </row>
    <row r="36" spans="1:88" x14ac:dyDescent="0.3">
      <c r="A36">
        <v>33</v>
      </c>
      <c r="B36" t="s">
        <v>202</v>
      </c>
      <c r="C36">
        <v>1067</v>
      </c>
      <c r="F36" t="str">
        <f>IF(ISERROR(VLOOKUP(F$1&amp;"-"&amp;$A36,#REF!,4,FALSE)),"",VLOOKUP(F$1&amp;"-"&amp;$A36,#REF!,4,FALSE))</f>
        <v/>
      </c>
      <c r="G36" t="str">
        <f>IF(ISERROR(VLOOKUP(G$1&amp;"-"&amp;$A36,#REF!,4,FALSE)),"",VLOOKUP(G$1&amp;"-"&amp;$A36,#REF!,4,FALSE))</f>
        <v/>
      </c>
      <c r="H36" t="str">
        <f>IF(ISERROR(VLOOKUP(H$1&amp;"-"&amp;$A36,#REF!,4,FALSE)),"",VLOOKUP(H$1&amp;"-"&amp;$A36,#REF!,4,FALSE))</f>
        <v/>
      </c>
      <c r="I36" t="str">
        <f>IF(ISERROR(VLOOKUP(I$1&amp;"-"&amp;$A36,#REF!,4,FALSE)),"",VLOOKUP(I$1&amp;"-"&amp;$A36,#REF!,4,FALSE))</f>
        <v/>
      </c>
      <c r="J36" t="str">
        <f>IF(ISERROR(VLOOKUP(J$1&amp;"-"&amp;$A36,#REF!,4,FALSE)),"",VLOOKUP(J$1&amp;"-"&amp;$A36,#REF!,4,FALSE))</f>
        <v/>
      </c>
      <c r="K36" t="str">
        <f>IF(ISERROR(VLOOKUP(K$1&amp;"-"&amp;$A36,#REF!,4,FALSE)),"",VLOOKUP(K$1&amp;"-"&amp;$A36,#REF!,4,FALSE))</f>
        <v/>
      </c>
      <c r="L36" t="str">
        <f>IF(ISERROR(VLOOKUP(L$1&amp;"-"&amp;$A36,#REF!,4,FALSE)),"",VLOOKUP(L$1&amp;"-"&amp;$A36,#REF!,4,FALSE))</f>
        <v/>
      </c>
      <c r="M36" t="str">
        <f>IF(ISERROR(VLOOKUP(M$1&amp;"-"&amp;$A36,#REF!,4,FALSE)),"",VLOOKUP(M$1&amp;"-"&amp;$A36,#REF!,4,FALSE))</f>
        <v/>
      </c>
      <c r="N36" t="str">
        <f>IF(ISERROR(VLOOKUP(N$1&amp;"-"&amp;$A36,#REF!,4,FALSE)),"",VLOOKUP(N$1&amp;"-"&amp;$A36,#REF!,4,FALSE))</f>
        <v/>
      </c>
      <c r="O36" t="str">
        <f>IF(ISERROR(VLOOKUP(O$1&amp;"-"&amp;$A36,#REF!,4,FALSE)),"",VLOOKUP(O$1&amp;"-"&amp;$A36,#REF!,4,FALSE))</f>
        <v/>
      </c>
      <c r="P36" t="str">
        <f>IF(ISERROR(VLOOKUP(P$1&amp;"-"&amp;$A36,#REF!,4,FALSE)),"",VLOOKUP(P$1&amp;"-"&amp;$A36,#REF!,4,FALSE))</f>
        <v/>
      </c>
      <c r="Q36" t="str">
        <f>IF(ISERROR(VLOOKUP(Q$1&amp;"-"&amp;$A36,#REF!,4,FALSE)),"",VLOOKUP(Q$1&amp;"-"&amp;$A36,#REF!,4,FALSE))</f>
        <v/>
      </c>
      <c r="R36" t="str">
        <f>IF(ISERROR(VLOOKUP(R$1&amp;"-"&amp;$A36,#REF!,4,FALSE)),"",VLOOKUP(R$1&amp;"-"&amp;$A36,#REF!,4,FALSE))</f>
        <v/>
      </c>
      <c r="S36" t="str">
        <f>IF(ISERROR(VLOOKUP(S$1&amp;"-"&amp;$A36,#REF!,4,FALSE)),"",VLOOKUP(S$1&amp;"-"&amp;$A36,#REF!,4,FALSE))</f>
        <v/>
      </c>
      <c r="T36" t="str">
        <f>IF(ISERROR(VLOOKUP(T$1&amp;"-"&amp;$A36,#REF!,4,FALSE)),"",VLOOKUP(T$1&amp;"-"&amp;$A36,#REF!,4,FALSE))</f>
        <v/>
      </c>
      <c r="U36" t="str">
        <f>IF(ISERROR(VLOOKUP(U$1&amp;"-"&amp;$A36,#REF!,4,FALSE)),"",VLOOKUP(U$1&amp;"-"&amp;$A36,#REF!,4,FALSE))</f>
        <v/>
      </c>
      <c r="V36" t="str">
        <f>IF(ISERROR(VLOOKUP(V$1&amp;"-"&amp;$A36,#REF!,4,FALSE)),"",VLOOKUP(V$1&amp;"-"&amp;$A36,#REF!,4,FALSE))</f>
        <v/>
      </c>
      <c r="W36" t="str">
        <f>IF(ISERROR(VLOOKUP(W$1&amp;"-"&amp;$A36,#REF!,4,FALSE)),"",VLOOKUP(W$1&amp;"-"&amp;$A36,#REF!,4,FALSE))</f>
        <v/>
      </c>
      <c r="X36" t="str">
        <f>IF(ISERROR(VLOOKUP(X$1&amp;"-"&amp;$A36,#REF!,4,FALSE)),"",VLOOKUP(X$1&amp;"-"&amp;$A36,#REF!,4,FALSE))</f>
        <v/>
      </c>
      <c r="Y36" t="str">
        <f>IF(ISERROR(VLOOKUP(Y$1&amp;"-"&amp;$A36,#REF!,4,FALSE)),"",VLOOKUP(Y$1&amp;"-"&amp;$A36,#REF!,4,FALSE))</f>
        <v/>
      </c>
      <c r="Z36" t="str">
        <f>IF(ISERROR(VLOOKUP(Z$1&amp;"-"&amp;$A36,#REF!,4,FALSE)),"",VLOOKUP(Z$1&amp;"-"&amp;$A36,#REF!,4,FALSE))</f>
        <v/>
      </c>
      <c r="AA36" t="str">
        <f>IF(ISERROR(VLOOKUP(AA$1&amp;"-"&amp;$A36,#REF!,4,FALSE)),"",VLOOKUP(AA$1&amp;"-"&amp;$A36,#REF!,4,FALSE))</f>
        <v/>
      </c>
      <c r="AB36" t="str">
        <f>IF(ISERROR(VLOOKUP(AB$1&amp;"-"&amp;$A36,#REF!,4,FALSE)),"",VLOOKUP(AB$1&amp;"-"&amp;$A36,#REF!,4,FALSE))</f>
        <v/>
      </c>
      <c r="AC36" t="str">
        <f>IF(ISERROR(VLOOKUP(AC$1&amp;"-"&amp;$A36,#REF!,4,FALSE)),"",VLOOKUP(AC$1&amp;"-"&amp;$A36,#REF!,4,FALSE))</f>
        <v/>
      </c>
      <c r="AD36" t="str">
        <f>IF(ISERROR(VLOOKUP(AD$1&amp;"-"&amp;$A36,#REF!,4,FALSE)),"",VLOOKUP(AD$1&amp;"-"&amp;$A36,#REF!,4,FALSE))</f>
        <v/>
      </c>
      <c r="AE36" t="str">
        <f>IF(ISERROR(VLOOKUP(AE$1&amp;"-"&amp;$A36,#REF!,4,FALSE)),"",VLOOKUP(AE$1&amp;"-"&amp;$A36,#REF!,4,FALSE))</f>
        <v/>
      </c>
      <c r="AF36" t="str">
        <f>IF(ISERROR(VLOOKUP(AF$1&amp;"-"&amp;$A36,#REF!,4,FALSE)),"",VLOOKUP(AF$1&amp;"-"&amp;$A36,#REF!,4,FALSE))</f>
        <v/>
      </c>
      <c r="AG36" t="str">
        <f>IF(ISERROR(VLOOKUP(AG$1&amp;"-"&amp;$A36,#REF!,4,FALSE)),"",VLOOKUP(AG$1&amp;"-"&amp;$A36,#REF!,4,FALSE))</f>
        <v/>
      </c>
      <c r="AH36" t="str">
        <f>IF(ISERROR(VLOOKUP(AH$1&amp;"-"&amp;$A36,#REF!,4,FALSE)),"",VLOOKUP(AH$1&amp;"-"&amp;$A36,#REF!,4,FALSE))</f>
        <v/>
      </c>
      <c r="AI36" t="str">
        <f>IF(ISERROR(VLOOKUP(AI$1&amp;"-"&amp;$A36,#REF!,4,FALSE)),"",VLOOKUP(AI$1&amp;"-"&amp;$A36,#REF!,4,FALSE))</f>
        <v/>
      </c>
      <c r="AJ36" t="str">
        <f>IF(ISERROR(VLOOKUP(AJ$1&amp;"-"&amp;$A36,#REF!,4,FALSE)),"",VLOOKUP(AJ$1&amp;"-"&amp;$A36,#REF!,4,FALSE))</f>
        <v/>
      </c>
      <c r="AK36" t="str">
        <f>IF(ISERROR(VLOOKUP(AK$1&amp;"-"&amp;$A36,#REF!,4,FALSE)),"",VLOOKUP(AK$1&amp;"-"&amp;$A36,#REF!,4,FALSE))</f>
        <v/>
      </c>
      <c r="AL36" t="str">
        <f>IF(ISERROR(VLOOKUP(AL$1&amp;"-"&amp;$A36,#REF!,4,FALSE)),"",VLOOKUP(AL$1&amp;"-"&amp;$A36,#REF!,4,FALSE))</f>
        <v/>
      </c>
      <c r="AM36" t="str">
        <f>IF(ISERROR(VLOOKUP(AM$1&amp;"-"&amp;$A36,#REF!,4,FALSE)),"",VLOOKUP(AM$1&amp;"-"&amp;$A36,#REF!,4,FALSE))</f>
        <v/>
      </c>
      <c r="AN36" t="str">
        <f>IF(ISERROR(VLOOKUP(AN$1&amp;"-"&amp;$A36,#REF!,4,FALSE)),"",VLOOKUP(AN$1&amp;"-"&amp;$A36,#REF!,4,FALSE))</f>
        <v/>
      </c>
      <c r="AO36" t="str">
        <f>IF(ISERROR(VLOOKUP(AO$1&amp;"-"&amp;$A36,#REF!,4,FALSE)),"",VLOOKUP(AO$1&amp;"-"&amp;$A36,#REF!,4,FALSE))</f>
        <v/>
      </c>
      <c r="AP36" t="str">
        <f>IF(ISERROR(VLOOKUP(AP$1&amp;"-"&amp;$A36,#REF!,4,FALSE)),"",VLOOKUP(AP$1&amp;"-"&amp;$A36,#REF!,4,FALSE))</f>
        <v/>
      </c>
      <c r="AQ36" t="str">
        <f>IF(ISERROR(VLOOKUP(AQ$1&amp;"-"&amp;$A36,#REF!,4,FALSE)),"",VLOOKUP(AQ$1&amp;"-"&amp;$A36,#REF!,4,FALSE))</f>
        <v/>
      </c>
      <c r="AR36" t="str">
        <f>IF(ISERROR(VLOOKUP(AR$1&amp;"-"&amp;$A36,#REF!,4,FALSE)),"",VLOOKUP(AR$1&amp;"-"&amp;$A36,#REF!,4,FALSE))</f>
        <v/>
      </c>
      <c r="AS36" t="str">
        <f>IF(ISERROR(VLOOKUP(AS$1&amp;"-"&amp;$A36,#REF!,4,FALSE)),"",VLOOKUP(AS$1&amp;"-"&amp;$A36,#REF!,4,FALSE))</f>
        <v/>
      </c>
      <c r="AT36" t="str">
        <f>IF(ISERROR(VLOOKUP(AT$1&amp;"-"&amp;$A36,#REF!,4,FALSE)),"",VLOOKUP(AT$1&amp;"-"&amp;$A36,#REF!,4,FALSE))</f>
        <v/>
      </c>
      <c r="AU36" t="str">
        <f>IF(ISERROR(VLOOKUP(AU$1&amp;"-"&amp;$A36,#REF!,4,FALSE)),"",VLOOKUP(AU$1&amp;"-"&amp;$A36,#REF!,4,FALSE))</f>
        <v/>
      </c>
      <c r="AV36" t="str">
        <f>IF(ISERROR(VLOOKUP(AV$1&amp;"-"&amp;$A36,#REF!,4,FALSE)),"",VLOOKUP(AV$1&amp;"-"&amp;$A36,#REF!,4,FALSE))</f>
        <v/>
      </c>
      <c r="AW36" t="str">
        <f>IF(ISERROR(VLOOKUP(AW$1&amp;"-"&amp;$A36,#REF!,4,FALSE)),"",VLOOKUP(AW$1&amp;"-"&amp;$A36,#REF!,4,FALSE))</f>
        <v/>
      </c>
      <c r="AX36" t="str">
        <f>IF(ISERROR(VLOOKUP(AX$1&amp;"-"&amp;$A36,#REF!,4,FALSE)),"",VLOOKUP(AX$1&amp;"-"&amp;$A36,#REF!,4,FALSE))</f>
        <v/>
      </c>
      <c r="AY36" t="str">
        <f>IF(ISERROR(VLOOKUP(AY$1&amp;"-"&amp;$A36,#REF!,4,FALSE)),"",VLOOKUP(AY$1&amp;"-"&amp;$A36,#REF!,4,FALSE))</f>
        <v/>
      </c>
      <c r="AZ36" t="str">
        <f>IF(ISERROR(VLOOKUP(AZ$1&amp;"-"&amp;$A36,#REF!,4,FALSE)),"",VLOOKUP(AZ$1&amp;"-"&amp;$A36,#REF!,4,FALSE))</f>
        <v/>
      </c>
      <c r="BA36" t="str">
        <f>IF(ISERROR(VLOOKUP(BA$1&amp;"-"&amp;$A36,#REF!,4,FALSE)),"",VLOOKUP(BA$1&amp;"-"&amp;$A36,#REF!,4,FALSE))</f>
        <v/>
      </c>
      <c r="BB36" t="str">
        <f>IF(ISERROR(VLOOKUP(BB$1&amp;"-"&amp;$A36,#REF!,4,FALSE)),"",VLOOKUP(BB$1&amp;"-"&amp;$A36,#REF!,4,FALSE))</f>
        <v/>
      </c>
      <c r="BC36" t="str">
        <f>IF(ISERROR(VLOOKUP(BC$1&amp;"-"&amp;$A36,#REF!,4,FALSE)),"",VLOOKUP(BC$1&amp;"-"&amp;$A36,#REF!,4,FALSE))</f>
        <v/>
      </c>
      <c r="BD36" t="str">
        <f>IF(ISERROR(VLOOKUP(BD$1&amp;"-"&amp;$A36,#REF!,4,FALSE)),"",VLOOKUP(BD$1&amp;"-"&amp;$A36,#REF!,4,FALSE))</f>
        <v/>
      </c>
      <c r="BE36" t="str">
        <f>IF(ISERROR(VLOOKUP(BE$1&amp;"-"&amp;$A36,#REF!,4,FALSE)),"",VLOOKUP(BE$1&amp;"-"&amp;$A36,#REF!,4,FALSE))</f>
        <v/>
      </c>
      <c r="BF36" t="str">
        <f>IF(ISERROR(VLOOKUP(BF$1&amp;"-"&amp;$A36,#REF!,4,FALSE)),"",VLOOKUP(BF$1&amp;"-"&amp;$A36,#REF!,4,FALSE))</f>
        <v/>
      </c>
      <c r="BG36" t="str">
        <f>IF(ISERROR(VLOOKUP(BG$1&amp;"-"&amp;$A36,#REF!,4,FALSE)),"",VLOOKUP(BG$1&amp;"-"&amp;$A36,#REF!,4,FALSE))</f>
        <v/>
      </c>
      <c r="BH36" t="str">
        <f>IF(ISERROR(VLOOKUP(BH$1&amp;"-"&amp;$A36,#REF!,4,FALSE)),"",VLOOKUP(BH$1&amp;"-"&amp;$A36,#REF!,4,FALSE))</f>
        <v/>
      </c>
      <c r="BI36" t="str">
        <f>IF(ISERROR(VLOOKUP(BI$1&amp;"-"&amp;$A36,#REF!,4,FALSE)),"",VLOOKUP(BI$1&amp;"-"&amp;$A36,#REF!,4,FALSE))</f>
        <v/>
      </c>
      <c r="BJ36" t="str">
        <f>IF(ISERROR(VLOOKUP(BJ$1&amp;"-"&amp;$A36,#REF!,4,FALSE)),"",VLOOKUP(BJ$1&amp;"-"&amp;$A36,#REF!,4,FALSE))</f>
        <v/>
      </c>
      <c r="BK36" t="str">
        <f>IF(ISERROR(VLOOKUP(BK$1&amp;"-"&amp;$A36,#REF!,4,FALSE)),"",VLOOKUP(BK$1&amp;"-"&amp;$A36,#REF!,4,FALSE))</f>
        <v/>
      </c>
      <c r="BL36" t="str">
        <f>IF(ISERROR(VLOOKUP(BL$1&amp;"-"&amp;$A36,#REF!,4,FALSE)),"",VLOOKUP(BL$1&amp;"-"&amp;$A36,#REF!,4,FALSE))</f>
        <v/>
      </c>
      <c r="BM36" t="str">
        <f>IF(ISERROR(VLOOKUP(BM$1&amp;"-"&amp;$A36,#REF!,4,FALSE)),"",VLOOKUP(BM$1&amp;"-"&amp;$A36,#REF!,4,FALSE))</f>
        <v/>
      </c>
      <c r="BN36" t="str">
        <f>IF(ISERROR(VLOOKUP(BN$1&amp;"-"&amp;$A36,#REF!,4,FALSE)),"",VLOOKUP(BN$1&amp;"-"&amp;$A36,#REF!,4,FALSE))</f>
        <v/>
      </c>
      <c r="BO36" t="str">
        <f>IF(ISERROR(VLOOKUP(BO$1&amp;"-"&amp;$A36,#REF!,4,FALSE)),"",VLOOKUP(BO$1&amp;"-"&amp;$A36,#REF!,4,FALSE))</f>
        <v/>
      </c>
      <c r="BP36" t="str">
        <f>IF(ISERROR(VLOOKUP(BP$1&amp;"-"&amp;$A36,#REF!,4,FALSE)),"",VLOOKUP(BP$1&amp;"-"&amp;$A36,#REF!,4,FALSE))</f>
        <v/>
      </c>
      <c r="BQ36" t="str">
        <f>IF(ISERROR(VLOOKUP(BQ$1&amp;"-"&amp;$A36,#REF!,4,FALSE)),"",VLOOKUP(BQ$1&amp;"-"&amp;$A36,#REF!,4,FALSE))</f>
        <v/>
      </c>
      <c r="BR36" t="str">
        <f>IF(ISERROR(VLOOKUP(BR$1&amp;"-"&amp;$A36,#REF!,4,FALSE)),"",VLOOKUP(BR$1&amp;"-"&amp;$A36,#REF!,4,FALSE))</f>
        <v/>
      </c>
      <c r="BS36" t="str">
        <f>IF(ISERROR(VLOOKUP(BS$1&amp;"-"&amp;$A36,#REF!,4,FALSE)),"",VLOOKUP(BS$1&amp;"-"&amp;$A36,#REF!,4,FALSE))</f>
        <v/>
      </c>
      <c r="BT36" t="str">
        <f>IF(ISERROR(VLOOKUP(BT$1&amp;"-"&amp;$A36,#REF!,4,FALSE)),"",VLOOKUP(BT$1&amp;"-"&amp;$A36,#REF!,4,FALSE))</f>
        <v/>
      </c>
      <c r="BU36" t="str">
        <f>IF(ISERROR(VLOOKUP(BU$1&amp;"-"&amp;$A36,#REF!,4,FALSE)),"",VLOOKUP(BU$1&amp;"-"&amp;$A36,#REF!,4,FALSE))</f>
        <v/>
      </c>
      <c r="BV36" t="str">
        <f>IF(ISERROR(VLOOKUP(BV$1&amp;"-"&amp;$A36,#REF!,4,FALSE)),"",VLOOKUP(BV$1&amp;"-"&amp;$A36,#REF!,4,FALSE))</f>
        <v/>
      </c>
      <c r="BW36" t="str">
        <f>IF(ISERROR(VLOOKUP(BW$1&amp;"-"&amp;$A36,#REF!,4,FALSE)),"",VLOOKUP(BW$1&amp;"-"&amp;$A36,#REF!,4,FALSE))</f>
        <v/>
      </c>
      <c r="BX36" t="str">
        <f>IF(ISERROR(VLOOKUP(BX$1&amp;"-"&amp;$A36,#REF!,4,FALSE)),"",VLOOKUP(BX$1&amp;"-"&amp;$A36,#REF!,4,FALSE))</f>
        <v/>
      </c>
      <c r="BY36" t="str">
        <f>IF(ISERROR(VLOOKUP(BY$1&amp;"-"&amp;$A36,#REF!,4,FALSE)),"",VLOOKUP(BY$1&amp;"-"&amp;$A36,#REF!,4,FALSE))</f>
        <v/>
      </c>
      <c r="BZ36" t="str">
        <f>IF(ISERROR(VLOOKUP(BZ$1&amp;"-"&amp;$A36,#REF!,4,FALSE)),"",VLOOKUP(BZ$1&amp;"-"&amp;$A36,#REF!,4,FALSE))</f>
        <v/>
      </c>
      <c r="CA36" t="str">
        <f>IF(ISERROR(VLOOKUP(CA$1&amp;"-"&amp;$A36,#REF!,4,FALSE)),"",VLOOKUP(CA$1&amp;"-"&amp;$A36,#REF!,4,FALSE))</f>
        <v/>
      </c>
      <c r="CB36" t="str">
        <f>IF(ISERROR(VLOOKUP(CB$1&amp;"-"&amp;$A36,#REF!,4,FALSE)),"",VLOOKUP(CB$1&amp;"-"&amp;$A36,#REF!,4,FALSE))</f>
        <v/>
      </c>
      <c r="CC36" t="str">
        <f>IF(ISERROR(VLOOKUP(CC$1&amp;"-"&amp;$A36,#REF!,4,FALSE)),"",VLOOKUP(CC$1&amp;"-"&amp;$A36,#REF!,4,FALSE))</f>
        <v/>
      </c>
      <c r="CD36" t="str">
        <f>IF(ISERROR(VLOOKUP(CD$1&amp;"-"&amp;$A36,#REF!,4,FALSE)),"",VLOOKUP(CD$1&amp;"-"&amp;$A36,#REF!,4,FALSE))</f>
        <v/>
      </c>
      <c r="CE36" t="str">
        <f>IF(ISERROR(VLOOKUP(CE$1&amp;"-"&amp;$A36,#REF!,4,FALSE)),"",VLOOKUP(CE$1&amp;"-"&amp;$A36,#REF!,4,FALSE))</f>
        <v/>
      </c>
      <c r="CF36" t="str">
        <f>IF(ISERROR(VLOOKUP(CF$1&amp;"-"&amp;$A36,#REF!,4,FALSE)),"",VLOOKUP(CF$1&amp;"-"&amp;$A36,#REF!,4,FALSE))</f>
        <v/>
      </c>
      <c r="CG36" t="str">
        <f>IF(ISERROR(VLOOKUP(CG$1&amp;"-"&amp;$A36,#REF!,4,FALSE)),"",VLOOKUP(CG$1&amp;"-"&amp;$A36,#REF!,4,FALSE))</f>
        <v/>
      </c>
      <c r="CH36" t="str">
        <f>IF(ISERROR(VLOOKUP(CH$1&amp;"-"&amp;$A36,#REF!,4,FALSE)),"",VLOOKUP(CH$1&amp;"-"&amp;$A36,#REF!,4,FALSE))</f>
        <v/>
      </c>
      <c r="CI36" t="str">
        <f>IF(ISERROR(VLOOKUP(CI$1&amp;"-"&amp;$A36,#REF!,4,FALSE)),"",VLOOKUP(CI$1&amp;"-"&amp;$A36,#REF!,4,FALSE))</f>
        <v/>
      </c>
      <c r="CJ36" t="str">
        <f>IF(ISERROR(VLOOKUP(CJ$1&amp;"-"&amp;$A36,#REF!,4,FALSE)),"",VLOOKUP(CJ$1&amp;"-"&amp;$A36,#REF!,4,FALSE))</f>
        <v/>
      </c>
    </row>
    <row r="37" spans="1:88" x14ac:dyDescent="0.3">
      <c r="A37">
        <v>34</v>
      </c>
      <c r="B37" t="s">
        <v>203</v>
      </c>
      <c r="C37">
        <v>1122</v>
      </c>
      <c r="F37" t="str">
        <f>IF(ISERROR(VLOOKUP(F$1&amp;"-"&amp;$A37,#REF!,4,FALSE)),"",VLOOKUP(F$1&amp;"-"&amp;$A37,#REF!,4,FALSE))</f>
        <v/>
      </c>
      <c r="G37" t="str">
        <f>IF(ISERROR(VLOOKUP(G$1&amp;"-"&amp;$A37,#REF!,4,FALSE)),"",VLOOKUP(G$1&amp;"-"&amp;$A37,#REF!,4,FALSE))</f>
        <v/>
      </c>
      <c r="H37" t="str">
        <f>IF(ISERROR(VLOOKUP(H$1&amp;"-"&amp;$A37,#REF!,4,FALSE)),"",VLOOKUP(H$1&amp;"-"&amp;$A37,#REF!,4,FALSE))</f>
        <v/>
      </c>
      <c r="I37" t="str">
        <f>IF(ISERROR(VLOOKUP(I$1&amp;"-"&amp;$A37,#REF!,4,FALSE)),"",VLOOKUP(I$1&amp;"-"&amp;$A37,#REF!,4,FALSE))</f>
        <v/>
      </c>
      <c r="J37" t="str">
        <f>IF(ISERROR(VLOOKUP(J$1&amp;"-"&amp;$A37,#REF!,4,FALSE)),"",VLOOKUP(J$1&amp;"-"&amp;$A37,#REF!,4,FALSE))</f>
        <v/>
      </c>
      <c r="K37" t="str">
        <f>IF(ISERROR(VLOOKUP(K$1&amp;"-"&amp;$A37,#REF!,4,FALSE)),"",VLOOKUP(K$1&amp;"-"&amp;$A37,#REF!,4,FALSE))</f>
        <v/>
      </c>
      <c r="L37" t="str">
        <f>IF(ISERROR(VLOOKUP(L$1&amp;"-"&amp;$A37,#REF!,4,FALSE)),"",VLOOKUP(L$1&amp;"-"&amp;$A37,#REF!,4,FALSE))</f>
        <v/>
      </c>
      <c r="M37" t="str">
        <f>IF(ISERROR(VLOOKUP(M$1&amp;"-"&amp;$A37,#REF!,4,FALSE)),"",VLOOKUP(M$1&amp;"-"&amp;$A37,#REF!,4,FALSE))</f>
        <v/>
      </c>
      <c r="N37" t="str">
        <f>IF(ISERROR(VLOOKUP(N$1&amp;"-"&amp;$A37,#REF!,4,FALSE)),"",VLOOKUP(N$1&amp;"-"&amp;$A37,#REF!,4,FALSE))</f>
        <v/>
      </c>
      <c r="O37" t="str">
        <f>IF(ISERROR(VLOOKUP(O$1&amp;"-"&amp;$A37,#REF!,4,FALSE)),"",VLOOKUP(O$1&amp;"-"&amp;$A37,#REF!,4,FALSE))</f>
        <v/>
      </c>
      <c r="P37" t="str">
        <f>IF(ISERROR(VLOOKUP(P$1&amp;"-"&amp;$A37,#REF!,4,FALSE)),"",VLOOKUP(P$1&amp;"-"&amp;$A37,#REF!,4,FALSE))</f>
        <v/>
      </c>
      <c r="Q37" t="str">
        <f>IF(ISERROR(VLOOKUP(Q$1&amp;"-"&amp;$A37,#REF!,4,FALSE)),"",VLOOKUP(Q$1&amp;"-"&amp;$A37,#REF!,4,FALSE))</f>
        <v/>
      </c>
      <c r="R37" t="str">
        <f>IF(ISERROR(VLOOKUP(R$1&amp;"-"&amp;$A37,#REF!,4,FALSE)),"",VLOOKUP(R$1&amp;"-"&amp;$A37,#REF!,4,FALSE))</f>
        <v/>
      </c>
      <c r="S37" t="str">
        <f>IF(ISERROR(VLOOKUP(S$1&amp;"-"&amp;$A37,#REF!,4,FALSE)),"",VLOOKUP(S$1&amp;"-"&amp;$A37,#REF!,4,FALSE))</f>
        <v/>
      </c>
      <c r="T37" t="str">
        <f>IF(ISERROR(VLOOKUP(T$1&amp;"-"&amp;$A37,#REF!,4,FALSE)),"",VLOOKUP(T$1&amp;"-"&amp;$A37,#REF!,4,FALSE))</f>
        <v/>
      </c>
      <c r="U37" t="str">
        <f>IF(ISERROR(VLOOKUP(U$1&amp;"-"&amp;$A37,#REF!,4,FALSE)),"",VLOOKUP(U$1&amp;"-"&amp;$A37,#REF!,4,FALSE))</f>
        <v/>
      </c>
      <c r="V37" t="str">
        <f>IF(ISERROR(VLOOKUP(V$1&amp;"-"&amp;$A37,#REF!,4,FALSE)),"",VLOOKUP(V$1&amp;"-"&amp;$A37,#REF!,4,FALSE))</f>
        <v/>
      </c>
      <c r="W37" t="str">
        <f>IF(ISERROR(VLOOKUP(W$1&amp;"-"&amp;$A37,#REF!,4,FALSE)),"",VLOOKUP(W$1&amp;"-"&amp;$A37,#REF!,4,FALSE))</f>
        <v/>
      </c>
      <c r="X37" t="str">
        <f>IF(ISERROR(VLOOKUP(X$1&amp;"-"&amp;$A37,#REF!,4,FALSE)),"",VLOOKUP(X$1&amp;"-"&amp;$A37,#REF!,4,FALSE))</f>
        <v/>
      </c>
      <c r="Y37" t="str">
        <f>IF(ISERROR(VLOOKUP(Y$1&amp;"-"&amp;$A37,#REF!,4,FALSE)),"",VLOOKUP(Y$1&amp;"-"&amp;$A37,#REF!,4,FALSE))</f>
        <v/>
      </c>
      <c r="Z37" t="str">
        <f>IF(ISERROR(VLOOKUP(Z$1&amp;"-"&amp;$A37,#REF!,4,FALSE)),"",VLOOKUP(Z$1&amp;"-"&amp;$A37,#REF!,4,FALSE))</f>
        <v/>
      </c>
      <c r="AA37" t="str">
        <f>IF(ISERROR(VLOOKUP(AA$1&amp;"-"&amp;$A37,#REF!,4,FALSE)),"",VLOOKUP(AA$1&amp;"-"&amp;$A37,#REF!,4,FALSE))</f>
        <v/>
      </c>
      <c r="AB37" t="str">
        <f>IF(ISERROR(VLOOKUP(AB$1&amp;"-"&amp;$A37,#REF!,4,FALSE)),"",VLOOKUP(AB$1&amp;"-"&amp;$A37,#REF!,4,FALSE))</f>
        <v/>
      </c>
      <c r="AC37" t="str">
        <f>IF(ISERROR(VLOOKUP(AC$1&amp;"-"&amp;$A37,#REF!,4,FALSE)),"",VLOOKUP(AC$1&amp;"-"&amp;$A37,#REF!,4,FALSE))</f>
        <v/>
      </c>
      <c r="AD37" t="str">
        <f>IF(ISERROR(VLOOKUP(AD$1&amp;"-"&amp;$A37,#REF!,4,FALSE)),"",VLOOKUP(AD$1&amp;"-"&amp;$A37,#REF!,4,FALSE))</f>
        <v/>
      </c>
      <c r="AE37" t="str">
        <f>IF(ISERROR(VLOOKUP(AE$1&amp;"-"&amp;$A37,#REF!,4,FALSE)),"",VLOOKUP(AE$1&amp;"-"&amp;$A37,#REF!,4,FALSE))</f>
        <v/>
      </c>
      <c r="AF37" t="str">
        <f>IF(ISERROR(VLOOKUP(AF$1&amp;"-"&amp;$A37,#REF!,4,FALSE)),"",VLOOKUP(AF$1&amp;"-"&amp;$A37,#REF!,4,FALSE))</f>
        <v/>
      </c>
      <c r="AG37" t="str">
        <f>IF(ISERROR(VLOOKUP(AG$1&amp;"-"&amp;$A37,#REF!,4,FALSE)),"",VLOOKUP(AG$1&amp;"-"&amp;$A37,#REF!,4,FALSE))</f>
        <v/>
      </c>
      <c r="AH37" t="str">
        <f>IF(ISERROR(VLOOKUP(AH$1&amp;"-"&amp;$A37,#REF!,4,FALSE)),"",VLOOKUP(AH$1&amp;"-"&amp;$A37,#REF!,4,FALSE))</f>
        <v/>
      </c>
      <c r="AI37" t="str">
        <f>IF(ISERROR(VLOOKUP(AI$1&amp;"-"&amp;$A37,#REF!,4,FALSE)),"",VLOOKUP(AI$1&amp;"-"&amp;$A37,#REF!,4,FALSE))</f>
        <v/>
      </c>
      <c r="AJ37" t="str">
        <f>IF(ISERROR(VLOOKUP(AJ$1&amp;"-"&amp;$A37,#REF!,4,FALSE)),"",VLOOKUP(AJ$1&amp;"-"&amp;$A37,#REF!,4,FALSE))</f>
        <v/>
      </c>
      <c r="AK37" t="str">
        <f>IF(ISERROR(VLOOKUP(AK$1&amp;"-"&amp;$A37,#REF!,4,FALSE)),"",VLOOKUP(AK$1&amp;"-"&amp;$A37,#REF!,4,FALSE))</f>
        <v/>
      </c>
      <c r="AL37" t="str">
        <f>IF(ISERROR(VLOOKUP(AL$1&amp;"-"&amp;$A37,#REF!,4,FALSE)),"",VLOOKUP(AL$1&amp;"-"&amp;$A37,#REF!,4,FALSE))</f>
        <v/>
      </c>
      <c r="AM37" t="str">
        <f>IF(ISERROR(VLOOKUP(AM$1&amp;"-"&amp;$A37,#REF!,4,FALSE)),"",VLOOKUP(AM$1&amp;"-"&amp;$A37,#REF!,4,FALSE))</f>
        <v/>
      </c>
      <c r="AN37" t="str">
        <f>IF(ISERROR(VLOOKUP(AN$1&amp;"-"&amp;$A37,#REF!,4,FALSE)),"",VLOOKUP(AN$1&amp;"-"&amp;$A37,#REF!,4,FALSE))</f>
        <v/>
      </c>
      <c r="AO37" t="str">
        <f>IF(ISERROR(VLOOKUP(AO$1&amp;"-"&amp;$A37,#REF!,4,FALSE)),"",VLOOKUP(AO$1&amp;"-"&amp;$A37,#REF!,4,FALSE))</f>
        <v/>
      </c>
      <c r="AP37" t="str">
        <f>IF(ISERROR(VLOOKUP(AP$1&amp;"-"&amp;$A37,#REF!,4,FALSE)),"",VLOOKUP(AP$1&amp;"-"&amp;$A37,#REF!,4,FALSE))</f>
        <v/>
      </c>
      <c r="AQ37" t="str">
        <f>IF(ISERROR(VLOOKUP(AQ$1&amp;"-"&amp;$A37,#REF!,4,FALSE)),"",VLOOKUP(AQ$1&amp;"-"&amp;$A37,#REF!,4,FALSE))</f>
        <v/>
      </c>
      <c r="AR37" t="str">
        <f>IF(ISERROR(VLOOKUP(AR$1&amp;"-"&amp;$A37,#REF!,4,FALSE)),"",VLOOKUP(AR$1&amp;"-"&amp;$A37,#REF!,4,FALSE))</f>
        <v/>
      </c>
      <c r="AS37" t="str">
        <f>IF(ISERROR(VLOOKUP(AS$1&amp;"-"&amp;$A37,#REF!,4,FALSE)),"",VLOOKUP(AS$1&amp;"-"&amp;$A37,#REF!,4,FALSE))</f>
        <v/>
      </c>
      <c r="AT37" t="str">
        <f>IF(ISERROR(VLOOKUP(AT$1&amp;"-"&amp;$A37,#REF!,4,FALSE)),"",VLOOKUP(AT$1&amp;"-"&amp;$A37,#REF!,4,FALSE))</f>
        <v/>
      </c>
      <c r="AU37" t="str">
        <f>IF(ISERROR(VLOOKUP(AU$1&amp;"-"&amp;$A37,#REF!,4,FALSE)),"",VLOOKUP(AU$1&amp;"-"&amp;$A37,#REF!,4,FALSE))</f>
        <v/>
      </c>
      <c r="AV37" t="str">
        <f>IF(ISERROR(VLOOKUP(AV$1&amp;"-"&amp;$A37,#REF!,4,FALSE)),"",VLOOKUP(AV$1&amp;"-"&amp;$A37,#REF!,4,FALSE))</f>
        <v/>
      </c>
      <c r="AW37" t="str">
        <f>IF(ISERROR(VLOOKUP(AW$1&amp;"-"&amp;$A37,#REF!,4,FALSE)),"",VLOOKUP(AW$1&amp;"-"&amp;$A37,#REF!,4,FALSE))</f>
        <v/>
      </c>
      <c r="AX37" t="str">
        <f>IF(ISERROR(VLOOKUP(AX$1&amp;"-"&amp;$A37,#REF!,4,FALSE)),"",VLOOKUP(AX$1&amp;"-"&amp;$A37,#REF!,4,FALSE))</f>
        <v/>
      </c>
      <c r="AY37" t="str">
        <f>IF(ISERROR(VLOOKUP(AY$1&amp;"-"&amp;$A37,#REF!,4,FALSE)),"",VLOOKUP(AY$1&amp;"-"&amp;$A37,#REF!,4,FALSE))</f>
        <v/>
      </c>
      <c r="AZ37" t="str">
        <f>IF(ISERROR(VLOOKUP(AZ$1&amp;"-"&amp;$A37,#REF!,4,FALSE)),"",VLOOKUP(AZ$1&amp;"-"&amp;$A37,#REF!,4,FALSE))</f>
        <v/>
      </c>
      <c r="BA37" t="str">
        <f>IF(ISERROR(VLOOKUP(BA$1&amp;"-"&amp;$A37,#REF!,4,FALSE)),"",VLOOKUP(BA$1&amp;"-"&amp;$A37,#REF!,4,FALSE))</f>
        <v/>
      </c>
      <c r="BB37" t="str">
        <f>IF(ISERROR(VLOOKUP(BB$1&amp;"-"&amp;$A37,#REF!,4,FALSE)),"",VLOOKUP(BB$1&amp;"-"&amp;$A37,#REF!,4,FALSE))</f>
        <v/>
      </c>
      <c r="BC37" t="str">
        <f>IF(ISERROR(VLOOKUP(BC$1&amp;"-"&amp;$A37,#REF!,4,FALSE)),"",VLOOKUP(BC$1&amp;"-"&amp;$A37,#REF!,4,FALSE))</f>
        <v/>
      </c>
      <c r="BD37" t="str">
        <f>IF(ISERROR(VLOOKUP(BD$1&amp;"-"&amp;$A37,#REF!,4,FALSE)),"",VLOOKUP(BD$1&amp;"-"&amp;$A37,#REF!,4,FALSE))</f>
        <v/>
      </c>
      <c r="BE37" t="str">
        <f>IF(ISERROR(VLOOKUP(BE$1&amp;"-"&amp;$A37,#REF!,4,FALSE)),"",VLOOKUP(BE$1&amp;"-"&amp;$A37,#REF!,4,FALSE))</f>
        <v/>
      </c>
      <c r="BF37" t="str">
        <f>IF(ISERROR(VLOOKUP(BF$1&amp;"-"&amp;$A37,#REF!,4,FALSE)),"",VLOOKUP(BF$1&amp;"-"&amp;$A37,#REF!,4,FALSE))</f>
        <v/>
      </c>
      <c r="BG37" t="str">
        <f>IF(ISERROR(VLOOKUP(BG$1&amp;"-"&amp;$A37,#REF!,4,FALSE)),"",VLOOKUP(BG$1&amp;"-"&amp;$A37,#REF!,4,FALSE))</f>
        <v/>
      </c>
      <c r="BH37" t="str">
        <f>IF(ISERROR(VLOOKUP(BH$1&amp;"-"&amp;$A37,#REF!,4,FALSE)),"",VLOOKUP(BH$1&amp;"-"&amp;$A37,#REF!,4,FALSE))</f>
        <v/>
      </c>
      <c r="BI37" t="str">
        <f>IF(ISERROR(VLOOKUP(BI$1&amp;"-"&amp;$A37,#REF!,4,FALSE)),"",VLOOKUP(BI$1&amp;"-"&amp;$A37,#REF!,4,FALSE))</f>
        <v/>
      </c>
      <c r="BJ37" t="str">
        <f>IF(ISERROR(VLOOKUP(BJ$1&amp;"-"&amp;$A37,#REF!,4,FALSE)),"",VLOOKUP(BJ$1&amp;"-"&amp;$A37,#REF!,4,FALSE))</f>
        <v/>
      </c>
      <c r="BK37" t="str">
        <f>IF(ISERROR(VLOOKUP(BK$1&amp;"-"&amp;$A37,#REF!,4,FALSE)),"",VLOOKUP(BK$1&amp;"-"&amp;$A37,#REF!,4,FALSE))</f>
        <v/>
      </c>
      <c r="BL37" t="str">
        <f>IF(ISERROR(VLOOKUP(BL$1&amp;"-"&amp;$A37,#REF!,4,FALSE)),"",VLOOKUP(BL$1&amp;"-"&amp;$A37,#REF!,4,FALSE))</f>
        <v/>
      </c>
      <c r="BM37" t="str">
        <f>IF(ISERROR(VLOOKUP(BM$1&amp;"-"&amp;$A37,#REF!,4,FALSE)),"",VLOOKUP(BM$1&amp;"-"&amp;$A37,#REF!,4,FALSE))</f>
        <v/>
      </c>
      <c r="BN37" t="str">
        <f>IF(ISERROR(VLOOKUP(BN$1&amp;"-"&amp;$A37,#REF!,4,FALSE)),"",VLOOKUP(BN$1&amp;"-"&amp;$A37,#REF!,4,FALSE))</f>
        <v/>
      </c>
      <c r="BO37" t="str">
        <f>IF(ISERROR(VLOOKUP(BO$1&amp;"-"&amp;$A37,#REF!,4,FALSE)),"",VLOOKUP(BO$1&amp;"-"&amp;$A37,#REF!,4,FALSE))</f>
        <v/>
      </c>
      <c r="BP37" t="str">
        <f>IF(ISERROR(VLOOKUP(BP$1&amp;"-"&amp;$A37,#REF!,4,FALSE)),"",VLOOKUP(BP$1&amp;"-"&amp;$A37,#REF!,4,FALSE))</f>
        <v/>
      </c>
      <c r="BQ37" t="str">
        <f>IF(ISERROR(VLOOKUP(BQ$1&amp;"-"&amp;$A37,#REF!,4,FALSE)),"",VLOOKUP(BQ$1&amp;"-"&amp;$A37,#REF!,4,FALSE))</f>
        <v/>
      </c>
      <c r="BR37" t="str">
        <f>IF(ISERROR(VLOOKUP(BR$1&amp;"-"&amp;$A37,#REF!,4,FALSE)),"",VLOOKUP(BR$1&amp;"-"&amp;$A37,#REF!,4,FALSE))</f>
        <v/>
      </c>
      <c r="BS37" t="str">
        <f>IF(ISERROR(VLOOKUP(BS$1&amp;"-"&amp;$A37,#REF!,4,FALSE)),"",VLOOKUP(BS$1&amp;"-"&amp;$A37,#REF!,4,FALSE))</f>
        <v/>
      </c>
      <c r="BT37" t="str">
        <f>IF(ISERROR(VLOOKUP(BT$1&amp;"-"&amp;$A37,#REF!,4,FALSE)),"",VLOOKUP(BT$1&amp;"-"&amp;$A37,#REF!,4,FALSE))</f>
        <v/>
      </c>
      <c r="BU37" t="str">
        <f>IF(ISERROR(VLOOKUP(BU$1&amp;"-"&amp;$A37,#REF!,4,FALSE)),"",VLOOKUP(BU$1&amp;"-"&amp;$A37,#REF!,4,FALSE))</f>
        <v/>
      </c>
      <c r="BV37" t="str">
        <f>IF(ISERROR(VLOOKUP(BV$1&amp;"-"&amp;$A37,#REF!,4,FALSE)),"",VLOOKUP(BV$1&amp;"-"&amp;$A37,#REF!,4,FALSE))</f>
        <v/>
      </c>
      <c r="BW37" t="str">
        <f>IF(ISERROR(VLOOKUP(BW$1&amp;"-"&amp;$A37,#REF!,4,FALSE)),"",VLOOKUP(BW$1&amp;"-"&amp;$A37,#REF!,4,FALSE))</f>
        <v/>
      </c>
      <c r="BX37" t="str">
        <f>IF(ISERROR(VLOOKUP(BX$1&amp;"-"&amp;$A37,#REF!,4,FALSE)),"",VLOOKUP(BX$1&amp;"-"&amp;$A37,#REF!,4,FALSE))</f>
        <v/>
      </c>
      <c r="BY37" t="str">
        <f>IF(ISERROR(VLOOKUP(BY$1&amp;"-"&amp;$A37,#REF!,4,FALSE)),"",VLOOKUP(BY$1&amp;"-"&amp;$A37,#REF!,4,FALSE))</f>
        <v/>
      </c>
      <c r="BZ37" t="str">
        <f>IF(ISERROR(VLOOKUP(BZ$1&amp;"-"&amp;$A37,#REF!,4,FALSE)),"",VLOOKUP(BZ$1&amp;"-"&amp;$A37,#REF!,4,FALSE))</f>
        <v/>
      </c>
      <c r="CA37" t="str">
        <f>IF(ISERROR(VLOOKUP(CA$1&amp;"-"&amp;$A37,#REF!,4,FALSE)),"",VLOOKUP(CA$1&amp;"-"&amp;$A37,#REF!,4,FALSE))</f>
        <v/>
      </c>
      <c r="CB37" t="str">
        <f>IF(ISERROR(VLOOKUP(CB$1&amp;"-"&amp;$A37,#REF!,4,FALSE)),"",VLOOKUP(CB$1&amp;"-"&amp;$A37,#REF!,4,FALSE))</f>
        <v/>
      </c>
      <c r="CC37" t="str">
        <f>IF(ISERROR(VLOOKUP(CC$1&amp;"-"&amp;$A37,#REF!,4,FALSE)),"",VLOOKUP(CC$1&amp;"-"&amp;$A37,#REF!,4,FALSE))</f>
        <v/>
      </c>
      <c r="CD37" t="str">
        <f>IF(ISERROR(VLOOKUP(CD$1&amp;"-"&amp;$A37,#REF!,4,FALSE)),"",VLOOKUP(CD$1&amp;"-"&amp;$A37,#REF!,4,FALSE))</f>
        <v/>
      </c>
      <c r="CE37" t="str">
        <f>IF(ISERROR(VLOOKUP(CE$1&amp;"-"&amp;$A37,#REF!,4,FALSE)),"",VLOOKUP(CE$1&amp;"-"&amp;$A37,#REF!,4,FALSE))</f>
        <v/>
      </c>
      <c r="CF37" t="str">
        <f>IF(ISERROR(VLOOKUP(CF$1&amp;"-"&amp;$A37,#REF!,4,FALSE)),"",VLOOKUP(CF$1&amp;"-"&amp;$A37,#REF!,4,FALSE))</f>
        <v/>
      </c>
      <c r="CG37" t="str">
        <f>IF(ISERROR(VLOOKUP(CG$1&amp;"-"&amp;$A37,#REF!,4,FALSE)),"",VLOOKUP(CG$1&amp;"-"&amp;$A37,#REF!,4,FALSE))</f>
        <v/>
      </c>
      <c r="CH37" t="str">
        <f>IF(ISERROR(VLOOKUP(CH$1&amp;"-"&amp;$A37,#REF!,4,FALSE)),"",VLOOKUP(CH$1&amp;"-"&amp;$A37,#REF!,4,FALSE))</f>
        <v/>
      </c>
      <c r="CI37" t="str">
        <f>IF(ISERROR(VLOOKUP(CI$1&amp;"-"&amp;$A37,#REF!,4,FALSE)),"",VLOOKUP(CI$1&amp;"-"&amp;$A37,#REF!,4,FALSE))</f>
        <v/>
      </c>
      <c r="CJ37" t="str">
        <f>IF(ISERROR(VLOOKUP(CJ$1&amp;"-"&amp;$A37,#REF!,4,FALSE)),"",VLOOKUP(CJ$1&amp;"-"&amp;$A37,#REF!,4,FALSE))</f>
        <v/>
      </c>
    </row>
    <row r="38" spans="1:88" x14ac:dyDescent="0.3">
      <c r="A38">
        <v>35</v>
      </c>
      <c r="B38" t="s">
        <v>204</v>
      </c>
      <c r="C38">
        <v>1144</v>
      </c>
      <c r="F38" t="str">
        <f>IF(ISERROR(VLOOKUP(F$1&amp;"-"&amp;$A38,#REF!,4,FALSE)),"",VLOOKUP(F$1&amp;"-"&amp;$A38,#REF!,4,FALSE))</f>
        <v/>
      </c>
      <c r="G38" t="str">
        <f>IF(ISERROR(VLOOKUP(G$1&amp;"-"&amp;$A38,#REF!,4,FALSE)),"",VLOOKUP(G$1&amp;"-"&amp;$A38,#REF!,4,FALSE))</f>
        <v/>
      </c>
      <c r="H38" t="str">
        <f>IF(ISERROR(VLOOKUP(H$1&amp;"-"&amp;$A38,#REF!,4,FALSE)),"",VLOOKUP(H$1&amp;"-"&amp;$A38,#REF!,4,FALSE))</f>
        <v/>
      </c>
      <c r="I38" t="str">
        <f>IF(ISERROR(VLOOKUP(I$1&amp;"-"&amp;$A38,#REF!,4,FALSE)),"",VLOOKUP(I$1&amp;"-"&amp;$A38,#REF!,4,FALSE))</f>
        <v/>
      </c>
      <c r="J38" t="str">
        <f>IF(ISERROR(VLOOKUP(J$1&amp;"-"&amp;$A38,#REF!,4,FALSE)),"",VLOOKUP(J$1&amp;"-"&amp;$A38,#REF!,4,FALSE))</f>
        <v/>
      </c>
      <c r="K38" t="str">
        <f>IF(ISERROR(VLOOKUP(K$1&amp;"-"&amp;$A38,#REF!,4,FALSE)),"",VLOOKUP(K$1&amp;"-"&amp;$A38,#REF!,4,FALSE))</f>
        <v/>
      </c>
      <c r="L38" t="str">
        <f>IF(ISERROR(VLOOKUP(L$1&amp;"-"&amp;$A38,#REF!,4,FALSE)),"",VLOOKUP(L$1&amp;"-"&amp;$A38,#REF!,4,FALSE))</f>
        <v/>
      </c>
      <c r="M38" t="str">
        <f>IF(ISERROR(VLOOKUP(M$1&amp;"-"&amp;$A38,#REF!,4,FALSE)),"",VLOOKUP(M$1&amp;"-"&amp;$A38,#REF!,4,FALSE))</f>
        <v/>
      </c>
      <c r="N38" t="str">
        <f>IF(ISERROR(VLOOKUP(N$1&amp;"-"&amp;$A38,#REF!,4,FALSE)),"",VLOOKUP(N$1&amp;"-"&amp;$A38,#REF!,4,FALSE))</f>
        <v/>
      </c>
      <c r="O38" t="str">
        <f>IF(ISERROR(VLOOKUP(O$1&amp;"-"&amp;$A38,#REF!,4,FALSE)),"",VLOOKUP(O$1&amp;"-"&amp;$A38,#REF!,4,FALSE))</f>
        <v/>
      </c>
      <c r="P38" t="str">
        <f>IF(ISERROR(VLOOKUP(P$1&amp;"-"&amp;$A38,#REF!,4,FALSE)),"",VLOOKUP(P$1&amp;"-"&amp;$A38,#REF!,4,FALSE))</f>
        <v/>
      </c>
      <c r="Q38" t="str">
        <f>IF(ISERROR(VLOOKUP(Q$1&amp;"-"&amp;$A38,#REF!,4,FALSE)),"",VLOOKUP(Q$1&amp;"-"&amp;$A38,#REF!,4,FALSE))</f>
        <v/>
      </c>
      <c r="R38" t="str">
        <f>IF(ISERROR(VLOOKUP(R$1&amp;"-"&amp;$A38,#REF!,4,FALSE)),"",VLOOKUP(R$1&amp;"-"&amp;$A38,#REF!,4,FALSE))</f>
        <v/>
      </c>
      <c r="S38" t="str">
        <f>IF(ISERROR(VLOOKUP(S$1&amp;"-"&amp;$A38,#REF!,4,FALSE)),"",VLOOKUP(S$1&amp;"-"&amp;$A38,#REF!,4,FALSE))</f>
        <v/>
      </c>
      <c r="T38" t="str">
        <f>IF(ISERROR(VLOOKUP(T$1&amp;"-"&amp;$A38,#REF!,4,FALSE)),"",VLOOKUP(T$1&amp;"-"&amp;$A38,#REF!,4,FALSE))</f>
        <v/>
      </c>
      <c r="U38" t="str">
        <f>IF(ISERROR(VLOOKUP(U$1&amp;"-"&amp;$A38,#REF!,4,FALSE)),"",VLOOKUP(U$1&amp;"-"&amp;$A38,#REF!,4,FALSE))</f>
        <v/>
      </c>
      <c r="V38" t="str">
        <f>IF(ISERROR(VLOOKUP(V$1&amp;"-"&amp;$A38,#REF!,4,FALSE)),"",VLOOKUP(V$1&amp;"-"&amp;$A38,#REF!,4,FALSE))</f>
        <v/>
      </c>
      <c r="W38" t="str">
        <f>IF(ISERROR(VLOOKUP(W$1&amp;"-"&amp;$A38,#REF!,4,FALSE)),"",VLOOKUP(W$1&amp;"-"&amp;$A38,#REF!,4,FALSE))</f>
        <v/>
      </c>
      <c r="X38" t="str">
        <f>IF(ISERROR(VLOOKUP(X$1&amp;"-"&amp;$A38,#REF!,4,FALSE)),"",VLOOKUP(X$1&amp;"-"&amp;$A38,#REF!,4,FALSE))</f>
        <v/>
      </c>
      <c r="Y38" t="str">
        <f>IF(ISERROR(VLOOKUP(Y$1&amp;"-"&amp;$A38,#REF!,4,FALSE)),"",VLOOKUP(Y$1&amp;"-"&amp;$A38,#REF!,4,FALSE))</f>
        <v/>
      </c>
      <c r="Z38" t="str">
        <f>IF(ISERROR(VLOOKUP(Z$1&amp;"-"&amp;$A38,#REF!,4,FALSE)),"",VLOOKUP(Z$1&amp;"-"&amp;$A38,#REF!,4,FALSE))</f>
        <v/>
      </c>
      <c r="AA38" t="str">
        <f>IF(ISERROR(VLOOKUP(AA$1&amp;"-"&amp;$A38,#REF!,4,FALSE)),"",VLOOKUP(AA$1&amp;"-"&amp;$A38,#REF!,4,FALSE))</f>
        <v/>
      </c>
      <c r="AB38" t="str">
        <f>IF(ISERROR(VLOOKUP(AB$1&amp;"-"&amp;$A38,#REF!,4,FALSE)),"",VLOOKUP(AB$1&amp;"-"&amp;$A38,#REF!,4,FALSE))</f>
        <v/>
      </c>
      <c r="AC38" t="str">
        <f>IF(ISERROR(VLOOKUP(AC$1&amp;"-"&amp;$A38,#REF!,4,FALSE)),"",VLOOKUP(AC$1&amp;"-"&amp;$A38,#REF!,4,FALSE))</f>
        <v/>
      </c>
      <c r="AD38" t="str">
        <f>IF(ISERROR(VLOOKUP(AD$1&amp;"-"&amp;$A38,#REF!,4,FALSE)),"",VLOOKUP(AD$1&amp;"-"&amp;$A38,#REF!,4,FALSE))</f>
        <v/>
      </c>
      <c r="AE38" t="str">
        <f>IF(ISERROR(VLOOKUP(AE$1&amp;"-"&amp;$A38,#REF!,4,FALSE)),"",VLOOKUP(AE$1&amp;"-"&amp;$A38,#REF!,4,FALSE))</f>
        <v/>
      </c>
      <c r="AF38" t="str">
        <f>IF(ISERROR(VLOOKUP(AF$1&amp;"-"&amp;$A38,#REF!,4,FALSE)),"",VLOOKUP(AF$1&amp;"-"&amp;$A38,#REF!,4,FALSE))</f>
        <v/>
      </c>
      <c r="AG38" t="str">
        <f>IF(ISERROR(VLOOKUP(AG$1&amp;"-"&amp;$A38,#REF!,4,FALSE)),"",VLOOKUP(AG$1&amp;"-"&amp;$A38,#REF!,4,FALSE))</f>
        <v/>
      </c>
      <c r="AH38" t="str">
        <f>IF(ISERROR(VLOOKUP(AH$1&amp;"-"&amp;$A38,#REF!,4,FALSE)),"",VLOOKUP(AH$1&amp;"-"&amp;$A38,#REF!,4,FALSE))</f>
        <v/>
      </c>
      <c r="AI38" t="str">
        <f>IF(ISERROR(VLOOKUP(AI$1&amp;"-"&amp;$A38,#REF!,4,FALSE)),"",VLOOKUP(AI$1&amp;"-"&amp;$A38,#REF!,4,FALSE))</f>
        <v/>
      </c>
      <c r="AJ38" t="str">
        <f>IF(ISERROR(VLOOKUP(AJ$1&amp;"-"&amp;$A38,#REF!,4,FALSE)),"",VLOOKUP(AJ$1&amp;"-"&amp;$A38,#REF!,4,FALSE))</f>
        <v/>
      </c>
      <c r="AK38" t="str">
        <f>IF(ISERROR(VLOOKUP(AK$1&amp;"-"&amp;$A38,#REF!,4,FALSE)),"",VLOOKUP(AK$1&amp;"-"&amp;$A38,#REF!,4,FALSE))</f>
        <v/>
      </c>
      <c r="AL38" t="str">
        <f>IF(ISERROR(VLOOKUP(AL$1&amp;"-"&amp;$A38,#REF!,4,FALSE)),"",VLOOKUP(AL$1&amp;"-"&amp;$A38,#REF!,4,FALSE))</f>
        <v/>
      </c>
      <c r="AM38" t="str">
        <f>IF(ISERROR(VLOOKUP(AM$1&amp;"-"&amp;$A38,#REF!,4,FALSE)),"",VLOOKUP(AM$1&amp;"-"&amp;$A38,#REF!,4,FALSE))</f>
        <v/>
      </c>
      <c r="AN38" t="str">
        <f>IF(ISERROR(VLOOKUP(AN$1&amp;"-"&amp;$A38,#REF!,4,FALSE)),"",VLOOKUP(AN$1&amp;"-"&amp;$A38,#REF!,4,FALSE))</f>
        <v/>
      </c>
      <c r="AO38" t="str">
        <f>IF(ISERROR(VLOOKUP(AO$1&amp;"-"&amp;$A38,#REF!,4,FALSE)),"",VLOOKUP(AO$1&amp;"-"&amp;$A38,#REF!,4,FALSE))</f>
        <v/>
      </c>
      <c r="AP38" t="str">
        <f>IF(ISERROR(VLOOKUP(AP$1&amp;"-"&amp;$A38,#REF!,4,FALSE)),"",VLOOKUP(AP$1&amp;"-"&amp;$A38,#REF!,4,FALSE))</f>
        <v/>
      </c>
      <c r="AQ38" t="str">
        <f>IF(ISERROR(VLOOKUP(AQ$1&amp;"-"&amp;$A38,#REF!,4,FALSE)),"",VLOOKUP(AQ$1&amp;"-"&amp;$A38,#REF!,4,FALSE))</f>
        <v/>
      </c>
      <c r="AR38" t="str">
        <f>IF(ISERROR(VLOOKUP(AR$1&amp;"-"&amp;$A38,#REF!,4,FALSE)),"",VLOOKUP(AR$1&amp;"-"&amp;$A38,#REF!,4,FALSE))</f>
        <v/>
      </c>
      <c r="AS38" t="str">
        <f>IF(ISERROR(VLOOKUP(AS$1&amp;"-"&amp;$A38,#REF!,4,FALSE)),"",VLOOKUP(AS$1&amp;"-"&amp;$A38,#REF!,4,FALSE))</f>
        <v/>
      </c>
      <c r="AT38" t="str">
        <f>IF(ISERROR(VLOOKUP(AT$1&amp;"-"&amp;$A38,#REF!,4,FALSE)),"",VLOOKUP(AT$1&amp;"-"&amp;$A38,#REF!,4,FALSE))</f>
        <v/>
      </c>
      <c r="AU38" t="str">
        <f>IF(ISERROR(VLOOKUP(AU$1&amp;"-"&amp;$A38,#REF!,4,FALSE)),"",VLOOKUP(AU$1&amp;"-"&amp;$A38,#REF!,4,FALSE))</f>
        <v/>
      </c>
      <c r="AV38" t="str">
        <f>IF(ISERROR(VLOOKUP(AV$1&amp;"-"&amp;$A38,#REF!,4,FALSE)),"",VLOOKUP(AV$1&amp;"-"&amp;$A38,#REF!,4,FALSE))</f>
        <v/>
      </c>
      <c r="AW38" t="str">
        <f>IF(ISERROR(VLOOKUP(AW$1&amp;"-"&amp;$A38,#REF!,4,FALSE)),"",VLOOKUP(AW$1&amp;"-"&amp;$A38,#REF!,4,FALSE))</f>
        <v/>
      </c>
      <c r="AX38" t="str">
        <f>IF(ISERROR(VLOOKUP(AX$1&amp;"-"&amp;$A38,#REF!,4,FALSE)),"",VLOOKUP(AX$1&amp;"-"&amp;$A38,#REF!,4,FALSE))</f>
        <v/>
      </c>
      <c r="AY38" t="str">
        <f>IF(ISERROR(VLOOKUP(AY$1&amp;"-"&amp;$A38,#REF!,4,FALSE)),"",VLOOKUP(AY$1&amp;"-"&amp;$A38,#REF!,4,FALSE))</f>
        <v/>
      </c>
      <c r="AZ38" t="str">
        <f>IF(ISERROR(VLOOKUP(AZ$1&amp;"-"&amp;$A38,#REF!,4,FALSE)),"",VLOOKUP(AZ$1&amp;"-"&amp;$A38,#REF!,4,FALSE))</f>
        <v/>
      </c>
      <c r="BA38" t="str">
        <f>IF(ISERROR(VLOOKUP(BA$1&amp;"-"&amp;$A38,#REF!,4,FALSE)),"",VLOOKUP(BA$1&amp;"-"&amp;$A38,#REF!,4,FALSE))</f>
        <v/>
      </c>
      <c r="BB38" t="str">
        <f>IF(ISERROR(VLOOKUP(BB$1&amp;"-"&amp;$A38,#REF!,4,FALSE)),"",VLOOKUP(BB$1&amp;"-"&amp;$A38,#REF!,4,FALSE))</f>
        <v/>
      </c>
      <c r="BC38" t="str">
        <f>IF(ISERROR(VLOOKUP(BC$1&amp;"-"&amp;$A38,#REF!,4,FALSE)),"",VLOOKUP(BC$1&amp;"-"&amp;$A38,#REF!,4,FALSE))</f>
        <v/>
      </c>
      <c r="BD38" t="str">
        <f>IF(ISERROR(VLOOKUP(BD$1&amp;"-"&amp;$A38,#REF!,4,FALSE)),"",VLOOKUP(BD$1&amp;"-"&amp;$A38,#REF!,4,FALSE))</f>
        <v/>
      </c>
      <c r="BE38" t="str">
        <f>IF(ISERROR(VLOOKUP(BE$1&amp;"-"&amp;$A38,#REF!,4,FALSE)),"",VLOOKUP(BE$1&amp;"-"&amp;$A38,#REF!,4,FALSE))</f>
        <v/>
      </c>
      <c r="BF38" t="str">
        <f>IF(ISERROR(VLOOKUP(BF$1&amp;"-"&amp;$A38,#REF!,4,FALSE)),"",VLOOKUP(BF$1&amp;"-"&amp;$A38,#REF!,4,FALSE))</f>
        <v/>
      </c>
      <c r="BG38" t="str">
        <f>IF(ISERROR(VLOOKUP(BG$1&amp;"-"&amp;$A38,#REF!,4,FALSE)),"",VLOOKUP(BG$1&amp;"-"&amp;$A38,#REF!,4,FALSE))</f>
        <v/>
      </c>
      <c r="BH38" t="str">
        <f>IF(ISERROR(VLOOKUP(BH$1&amp;"-"&amp;$A38,#REF!,4,FALSE)),"",VLOOKUP(BH$1&amp;"-"&amp;$A38,#REF!,4,FALSE))</f>
        <v/>
      </c>
      <c r="BI38" t="str">
        <f>IF(ISERROR(VLOOKUP(BI$1&amp;"-"&amp;$A38,#REF!,4,FALSE)),"",VLOOKUP(BI$1&amp;"-"&amp;$A38,#REF!,4,FALSE))</f>
        <v/>
      </c>
      <c r="BJ38" t="str">
        <f>IF(ISERROR(VLOOKUP(BJ$1&amp;"-"&amp;$A38,#REF!,4,FALSE)),"",VLOOKUP(BJ$1&amp;"-"&amp;$A38,#REF!,4,FALSE))</f>
        <v/>
      </c>
      <c r="BK38" t="str">
        <f>IF(ISERROR(VLOOKUP(BK$1&amp;"-"&amp;$A38,#REF!,4,FALSE)),"",VLOOKUP(BK$1&amp;"-"&amp;$A38,#REF!,4,FALSE))</f>
        <v/>
      </c>
      <c r="BL38" t="str">
        <f>IF(ISERROR(VLOOKUP(BL$1&amp;"-"&amp;$A38,#REF!,4,FALSE)),"",VLOOKUP(BL$1&amp;"-"&amp;$A38,#REF!,4,FALSE))</f>
        <v/>
      </c>
      <c r="BM38" t="str">
        <f>IF(ISERROR(VLOOKUP(BM$1&amp;"-"&amp;$A38,#REF!,4,FALSE)),"",VLOOKUP(BM$1&amp;"-"&amp;$A38,#REF!,4,FALSE))</f>
        <v/>
      </c>
      <c r="BN38" t="str">
        <f>IF(ISERROR(VLOOKUP(BN$1&amp;"-"&amp;$A38,#REF!,4,FALSE)),"",VLOOKUP(BN$1&amp;"-"&amp;$A38,#REF!,4,FALSE))</f>
        <v/>
      </c>
      <c r="BO38" t="str">
        <f>IF(ISERROR(VLOOKUP(BO$1&amp;"-"&amp;$A38,#REF!,4,FALSE)),"",VLOOKUP(BO$1&amp;"-"&amp;$A38,#REF!,4,FALSE))</f>
        <v/>
      </c>
      <c r="BP38" t="str">
        <f>IF(ISERROR(VLOOKUP(BP$1&amp;"-"&amp;$A38,#REF!,4,FALSE)),"",VLOOKUP(BP$1&amp;"-"&amp;$A38,#REF!,4,FALSE))</f>
        <v/>
      </c>
      <c r="BQ38" t="str">
        <f>IF(ISERROR(VLOOKUP(BQ$1&amp;"-"&amp;$A38,#REF!,4,FALSE)),"",VLOOKUP(BQ$1&amp;"-"&amp;$A38,#REF!,4,FALSE))</f>
        <v/>
      </c>
      <c r="BR38" t="str">
        <f>IF(ISERROR(VLOOKUP(BR$1&amp;"-"&amp;$A38,#REF!,4,FALSE)),"",VLOOKUP(BR$1&amp;"-"&amp;$A38,#REF!,4,FALSE))</f>
        <v/>
      </c>
      <c r="BS38" t="str">
        <f>IF(ISERROR(VLOOKUP(BS$1&amp;"-"&amp;$A38,#REF!,4,FALSE)),"",VLOOKUP(BS$1&amp;"-"&amp;$A38,#REF!,4,FALSE))</f>
        <v/>
      </c>
      <c r="BT38" t="str">
        <f>IF(ISERROR(VLOOKUP(BT$1&amp;"-"&amp;$A38,#REF!,4,FALSE)),"",VLOOKUP(BT$1&amp;"-"&amp;$A38,#REF!,4,FALSE))</f>
        <v/>
      </c>
      <c r="BU38" t="str">
        <f>IF(ISERROR(VLOOKUP(BU$1&amp;"-"&amp;$A38,#REF!,4,FALSE)),"",VLOOKUP(BU$1&amp;"-"&amp;$A38,#REF!,4,FALSE))</f>
        <v/>
      </c>
      <c r="BV38" t="str">
        <f>IF(ISERROR(VLOOKUP(BV$1&amp;"-"&amp;$A38,#REF!,4,FALSE)),"",VLOOKUP(BV$1&amp;"-"&amp;$A38,#REF!,4,FALSE))</f>
        <v/>
      </c>
      <c r="BW38" t="str">
        <f>IF(ISERROR(VLOOKUP(BW$1&amp;"-"&amp;$A38,#REF!,4,FALSE)),"",VLOOKUP(BW$1&amp;"-"&amp;$A38,#REF!,4,FALSE))</f>
        <v/>
      </c>
      <c r="BX38" t="str">
        <f>IF(ISERROR(VLOOKUP(BX$1&amp;"-"&amp;$A38,#REF!,4,FALSE)),"",VLOOKUP(BX$1&amp;"-"&amp;$A38,#REF!,4,FALSE))</f>
        <v/>
      </c>
      <c r="BY38" t="str">
        <f>IF(ISERROR(VLOOKUP(BY$1&amp;"-"&amp;$A38,#REF!,4,FALSE)),"",VLOOKUP(BY$1&amp;"-"&amp;$A38,#REF!,4,FALSE))</f>
        <v/>
      </c>
      <c r="BZ38" t="str">
        <f>IF(ISERROR(VLOOKUP(BZ$1&amp;"-"&amp;$A38,#REF!,4,FALSE)),"",VLOOKUP(BZ$1&amp;"-"&amp;$A38,#REF!,4,FALSE))</f>
        <v/>
      </c>
      <c r="CA38" t="str">
        <f>IF(ISERROR(VLOOKUP(CA$1&amp;"-"&amp;$A38,#REF!,4,FALSE)),"",VLOOKUP(CA$1&amp;"-"&amp;$A38,#REF!,4,FALSE))</f>
        <v/>
      </c>
      <c r="CB38" t="str">
        <f>IF(ISERROR(VLOOKUP(CB$1&amp;"-"&amp;$A38,#REF!,4,FALSE)),"",VLOOKUP(CB$1&amp;"-"&amp;$A38,#REF!,4,FALSE))</f>
        <v/>
      </c>
      <c r="CC38" t="str">
        <f>IF(ISERROR(VLOOKUP(CC$1&amp;"-"&amp;$A38,#REF!,4,FALSE)),"",VLOOKUP(CC$1&amp;"-"&amp;$A38,#REF!,4,FALSE))</f>
        <v/>
      </c>
      <c r="CD38" t="str">
        <f>IF(ISERROR(VLOOKUP(CD$1&amp;"-"&amp;$A38,#REF!,4,FALSE)),"",VLOOKUP(CD$1&amp;"-"&amp;$A38,#REF!,4,FALSE))</f>
        <v/>
      </c>
      <c r="CE38" t="str">
        <f>IF(ISERROR(VLOOKUP(CE$1&amp;"-"&amp;$A38,#REF!,4,FALSE)),"",VLOOKUP(CE$1&amp;"-"&amp;$A38,#REF!,4,FALSE))</f>
        <v/>
      </c>
      <c r="CF38" t="str">
        <f>IF(ISERROR(VLOOKUP(CF$1&amp;"-"&amp;$A38,#REF!,4,FALSE)),"",VLOOKUP(CF$1&amp;"-"&amp;$A38,#REF!,4,FALSE))</f>
        <v/>
      </c>
      <c r="CG38" t="str">
        <f>IF(ISERROR(VLOOKUP(CG$1&amp;"-"&amp;$A38,#REF!,4,FALSE)),"",VLOOKUP(CG$1&amp;"-"&amp;$A38,#REF!,4,FALSE))</f>
        <v/>
      </c>
      <c r="CH38" t="str">
        <f>IF(ISERROR(VLOOKUP(CH$1&amp;"-"&amp;$A38,#REF!,4,FALSE)),"",VLOOKUP(CH$1&amp;"-"&amp;$A38,#REF!,4,FALSE))</f>
        <v/>
      </c>
      <c r="CI38" t="str">
        <f>IF(ISERROR(VLOOKUP(CI$1&amp;"-"&amp;$A38,#REF!,4,FALSE)),"",VLOOKUP(CI$1&amp;"-"&amp;$A38,#REF!,4,FALSE))</f>
        <v/>
      </c>
      <c r="CJ38" t="str">
        <f>IF(ISERROR(VLOOKUP(CJ$1&amp;"-"&amp;$A38,#REF!,4,FALSE)),"",VLOOKUP(CJ$1&amp;"-"&amp;$A38,#REF!,4,FALSE))</f>
        <v/>
      </c>
    </row>
    <row r="39" spans="1:88" x14ac:dyDescent="0.3">
      <c r="A39">
        <v>36</v>
      </c>
      <c r="B39" t="s">
        <v>205</v>
      </c>
      <c r="C39">
        <v>1149</v>
      </c>
      <c r="F39" t="str">
        <f>IF(ISERROR(VLOOKUP(F$1&amp;"-"&amp;$A39,#REF!,4,FALSE)),"",VLOOKUP(F$1&amp;"-"&amp;$A39,#REF!,4,FALSE))</f>
        <v/>
      </c>
      <c r="G39" t="str">
        <f>IF(ISERROR(VLOOKUP(G$1&amp;"-"&amp;$A39,#REF!,4,FALSE)),"",VLOOKUP(G$1&amp;"-"&amp;$A39,#REF!,4,FALSE))</f>
        <v/>
      </c>
      <c r="H39" t="str">
        <f>IF(ISERROR(VLOOKUP(H$1&amp;"-"&amp;$A39,#REF!,4,FALSE)),"",VLOOKUP(H$1&amp;"-"&amp;$A39,#REF!,4,FALSE))</f>
        <v/>
      </c>
      <c r="I39" t="str">
        <f>IF(ISERROR(VLOOKUP(I$1&amp;"-"&amp;$A39,#REF!,4,FALSE)),"",VLOOKUP(I$1&amp;"-"&amp;$A39,#REF!,4,FALSE))</f>
        <v/>
      </c>
      <c r="J39" t="str">
        <f>IF(ISERROR(VLOOKUP(J$1&amp;"-"&amp;$A39,#REF!,4,FALSE)),"",VLOOKUP(J$1&amp;"-"&amp;$A39,#REF!,4,FALSE))</f>
        <v/>
      </c>
      <c r="K39" t="str">
        <f>IF(ISERROR(VLOOKUP(K$1&amp;"-"&amp;$A39,#REF!,4,FALSE)),"",VLOOKUP(K$1&amp;"-"&amp;$A39,#REF!,4,FALSE))</f>
        <v/>
      </c>
      <c r="L39" t="str">
        <f>IF(ISERROR(VLOOKUP(L$1&amp;"-"&amp;$A39,#REF!,4,FALSE)),"",VLOOKUP(L$1&amp;"-"&amp;$A39,#REF!,4,FALSE))</f>
        <v/>
      </c>
      <c r="M39" t="str">
        <f>IF(ISERROR(VLOOKUP(M$1&amp;"-"&amp;$A39,#REF!,4,FALSE)),"",VLOOKUP(M$1&amp;"-"&amp;$A39,#REF!,4,FALSE))</f>
        <v/>
      </c>
      <c r="N39" t="str">
        <f>IF(ISERROR(VLOOKUP(N$1&amp;"-"&amp;$A39,#REF!,4,FALSE)),"",VLOOKUP(N$1&amp;"-"&amp;$A39,#REF!,4,FALSE))</f>
        <v/>
      </c>
      <c r="O39" t="str">
        <f>IF(ISERROR(VLOOKUP(O$1&amp;"-"&amp;$A39,#REF!,4,FALSE)),"",VLOOKUP(O$1&amp;"-"&amp;$A39,#REF!,4,FALSE))</f>
        <v/>
      </c>
      <c r="P39" t="str">
        <f>IF(ISERROR(VLOOKUP(P$1&amp;"-"&amp;$A39,#REF!,4,FALSE)),"",VLOOKUP(P$1&amp;"-"&amp;$A39,#REF!,4,FALSE))</f>
        <v/>
      </c>
      <c r="Q39" t="str">
        <f>IF(ISERROR(VLOOKUP(Q$1&amp;"-"&amp;$A39,#REF!,4,FALSE)),"",VLOOKUP(Q$1&amp;"-"&amp;$A39,#REF!,4,FALSE))</f>
        <v/>
      </c>
      <c r="R39" t="str">
        <f>IF(ISERROR(VLOOKUP(R$1&amp;"-"&amp;$A39,#REF!,4,FALSE)),"",VLOOKUP(R$1&amp;"-"&amp;$A39,#REF!,4,FALSE))</f>
        <v/>
      </c>
      <c r="S39" t="str">
        <f>IF(ISERROR(VLOOKUP(S$1&amp;"-"&amp;$A39,#REF!,4,FALSE)),"",VLOOKUP(S$1&amp;"-"&amp;$A39,#REF!,4,FALSE))</f>
        <v/>
      </c>
      <c r="T39" t="str">
        <f>IF(ISERROR(VLOOKUP(T$1&amp;"-"&amp;$A39,#REF!,4,FALSE)),"",VLOOKUP(T$1&amp;"-"&amp;$A39,#REF!,4,FALSE))</f>
        <v/>
      </c>
      <c r="U39" t="str">
        <f>IF(ISERROR(VLOOKUP(U$1&amp;"-"&amp;$A39,#REF!,4,FALSE)),"",VLOOKUP(U$1&amp;"-"&amp;$A39,#REF!,4,FALSE))</f>
        <v/>
      </c>
      <c r="V39" t="str">
        <f>IF(ISERROR(VLOOKUP(V$1&amp;"-"&amp;$A39,#REF!,4,FALSE)),"",VLOOKUP(V$1&amp;"-"&amp;$A39,#REF!,4,FALSE))</f>
        <v/>
      </c>
      <c r="W39" t="str">
        <f>IF(ISERROR(VLOOKUP(W$1&amp;"-"&amp;$A39,#REF!,4,FALSE)),"",VLOOKUP(W$1&amp;"-"&amp;$A39,#REF!,4,FALSE))</f>
        <v/>
      </c>
      <c r="X39" t="str">
        <f>IF(ISERROR(VLOOKUP(X$1&amp;"-"&amp;$A39,#REF!,4,FALSE)),"",VLOOKUP(X$1&amp;"-"&amp;$A39,#REF!,4,FALSE))</f>
        <v/>
      </c>
      <c r="Y39" t="str">
        <f>IF(ISERROR(VLOOKUP(Y$1&amp;"-"&amp;$A39,#REF!,4,FALSE)),"",VLOOKUP(Y$1&amp;"-"&amp;$A39,#REF!,4,FALSE))</f>
        <v/>
      </c>
      <c r="Z39" t="str">
        <f>IF(ISERROR(VLOOKUP(Z$1&amp;"-"&amp;$A39,#REF!,4,FALSE)),"",VLOOKUP(Z$1&amp;"-"&amp;$A39,#REF!,4,FALSE))</f>
        <v/>
      </c>
      <c r="AA39" t="str">
        <f>IF(ISERROR(VLOOKUP(AA$1&amp;"-"&amp;$A39,#REF!,4,FALSE)),"",VLOOKUP(AA$1&amp;"-"&amp;$A39,#REF!,4,FALSE))</f>
        <v/>
      </c>
      <c r="AB39" t="str">
        <f>IF(ISERROR(VLOOKUP(AB$1&amp;"-"&amp;$A39,#REF!,4,FALSE)),"",VLOOKUP(AB$1&amp;"-"&amp;$A39,#REF!,4,FALSE))</f>
        <v/>
      </c>
      <c r="AC39" t="str">
        <f>IF(ISERROR(VLOOKUP(AC$1&amp;"-"&amp;$A39,#REF!,4,FALSE)),"",VLOOKUP(AC$1&amp;"-"&amp;$A39,#REF!,4,FALSE))</f>
        <v/>
      </c>
      <c r="AD39" t="str">
        <f>IF(ISERROR(VLOOKUP(AD$1&amp;"-"&amp;$A39,#REF!,4,FALSE)),"",VLOOKUP(AD$1&amp;"-"&amp;$A39,#REF!,4,FALSE))</f>
        <v/>
      </c>
      <c r="AE39" t="str">
        <f>IF(ISERROR(VLOOKUP(AE$1&amp;"-"&amp;$A39,#REF!,4,FALSE)),"",VLOOKUP(AE$1&amp;"-"&amp;$A39,#REF!,4,FALSE))</f>
        <v/>
      </c>
      <c r="AF39" t="str">
        <f>IF(ISERROR(VLOOKUP(AF$1&amp;"-"&amp;$A39,#REF!,4,FALSE)),"",VLOOKUP(AF$1&amp;"-"&amp;$A39,#REF!,4,FALSE))</f>
        <v/>
      </c>
      <c r="AG39" t="str">
        <f>IF(ISERROR(VLOOKUP(AG$1&amp;"-"&amp;$A39,#REF!,4,FALSE)),"",VLOOKUP(AG$1&amp;"-"&amp;$A39,#REF!,4,FALSE))</f>
        <v/>
      </c>
      <c r="AH39" t="str">
        <f>IF(ISERROR(VLOOKUP(AH$1&amp;"-"&amp;$A39,#REF!,4,FALSE)),"",VLOOKUP(AH$1&amp;"-"&amp;$A39,#REF!,4,FALSE))</f>
        <v/>
      </c>
      <c r="AI39" t="str">
        <f>IF(ISERROR(VLOOKUP(AI$1&amp;"-"&amp;$A39,#REF!,4,FALSE)),"",VLOOKUP(AI$1&amp;"-"&amp;$A39,#REF!,4,FALSE))</f>
        <v/>
      </c>
      <c r="AJ39" t="str">
        <f>IF(ISERROR(VLOOKUP(AJ$1&amp;"-"&amp;$A39,#REF!,4,FALSE)),"",VLOOKUP(AJ$1&amp;"-"&amp;$A39,#REF!,4,FALSE))</f>
        <v/>
      </c>
      <c r="AK39" t="str">
        <f>IF(ISERROR(VLOOKUP(AK$1&amp;"-"&amp;$A39,#REF!,4,FALSE)),"",VLOOKUP(AK$1&amp;"-"&amp;$A39,#REF!,4,FALSE))</f>
        <v/>
      </c>
      <c r="AL39" t="str">
        <f>IF(ISERROR(VLOOKUP(AL$1&amp;"-"&amp;$A39,#REF!,4,FALSE)),"",VLOOKUP(AL$1&amp;"-"&amp;$A39,#REF!,4,FALSE))</f>
        <v/>
      </c>
      <c r="AM39" t="str">
        <f>IF(ISERROR(VLOOKUP(AM$1&amp;"-"&amp;$A39,#REF!,4,FALSE)),"",VLOOKUP(AM$1&amp;"-"&amp;$A39,#REF!,4,FALSE))</f>
        <v/>
      </c>
      <c r="AN39" t="str">
        <f>IF(ISERROR(VLOOKUP(AN$1&amp;"-"&amp;$A39,#REF!,4,FALSE)),"",VLOOKUP(AN$1&amp;"-"&amp;$A39,#REF!,4,FALSE))</f>
        <v/>
      </c>
      <c r="AO39" t="str">
        <f>IF(ISERROR(VLOOKUP(AO$1&amp;"-"&amp;$A39,#REF!,4,FALSE)),"",VLOOKUP(AO$1&amp;"-"&amp;$A39,#REF!,4,FALSE))</f>
        <v/>
      </c>
      <c r="AP39" t="str">
        <f>IF(ISERROR(VLOOKUP(AP$1&amp;"-"&amp;$A39,#REF!,4,FALSE)),"",VLOOKUP(AP$1&amp;"-"&amp;$A39,#REF!,4,FALSE))</f>
        <v/>
      </c>
      <c r="AQ39" t="str">
        <f>IF(ISERROR(VLOOKUP(AQ$1&amp;"-"&amp;$A39,#REF!,4,FALSE)),"",VLOOKUP(AQ$1&amp;"-"&amp;$A39,#REF!,4,FALSE))</f>
        <v/>
      </c>
      <c r="AR39" t="str">
        <f>IF(ISERROR(VLOOKUP(AR$1&amp;"-"&amp;$A39,#REF!,4,FALSE)),"",VLOOKUP(AR$1&amp;"-"&amp;$A39,#REF!,4,FALSE))</f>
        <v/>
      </c>
      <c r="AS39" t="str">
        <f>IF(ISERROR(VLOOKUP(AS$1&amp;"-"&amp;$A39,#REF!,4,FALSE)),"",VLOOKUP(AS$1&amp;"-"&amp;$A39,#REF!,4,FALSE))</f>
        <v/>
      </c>
      <c r="AT39" t="str">
        <f>IF(ISERROR(VLOOKUP(AT$1&amp;"-"&amp;$A39,#REF!,4,FALSE)),"",VLOOKUP(AT$1&amp;"-"&amp;$A39,#REF!,4,FALSE))</f>
        <v/>
      </c>
      <c r="AU39" t="str">
        <f>IF(ISERROR(VLOOKUP(AU$1&amp;"-"&amp;$A39,#REF!,4,FALSE)),"",VLOOKUP(AU$1&amp;"-"&amp;$A39,#REF!,4,FALSE))</f>
        <v/>
      </c>
      <c r="AV39" t="str">
        <f>IF(ISERROR(VLOOKUP(AV$1&amp;"-"&amp;$A39,#REF!,4,FALSE)),"",VLOOKUP(AV$1&amp;"-"&amp;$A39,#REF!,4,FALSE))</f>
        <v/>
      </c>
      <c r="AW39" t="str">
        <f>IF(ISERROR(VLOOKUP(AW$1&amp;"-"&amp;$A39,#REF!,4,FALSE)),"",VLOOKUP(AW$1&amp;"-"&amp;$A39,#REF!,4,FALSE))</f>
        <v/>
      </c>
      <c r="AX39" t="str">
        <f>IF(ISERROR(VLOOKUP(AX$1&amp;"-"&amp;$A39,#REF!,4,FALSE)),"",VLOOKUP(AX$1&amp;"-"&amp;$A39,#REF!,4,FALSE))</f>
        <v/>
      </c>
      <c r="AY39" t="str">
        <f>IF(ISERROR(VLOOKUP(AY$1&amp;"-"&amp;$A39,#REF!,4,FALSE)),"",VLOOKUP(AY$1&amp;"-"&amp;$A39,#REF!,4,FALSE))</f>
        <v/>
      </c>
      <c r="AZ39" t="str">
        <f>IF(ISERROR(VLOOKUP(AZ$1&amp;"-"&amp;$A39,#REF!,4,FALSE)),"",VLOOKUP(AZ$1&amp;"-"&amp;$A39,#REF!,4,FALSE))</f>
        <v/>
      </c>
      <c r="BA39" t="str">
        <f>IF(ISERROR(VLOOKUP(BA$1&amp;"-"&amp;$A39,#REF!,4,FALSE)),"",VLOOKUP(BA$1&amp;"-"&amp;$A39,#REF!,4,FALSE))</f>
        <v/>
      </c>
      <c r="BB39" t="str">
        <f>IF(ISERROR(VLOOKUP(BB$1&amp;"-"&amp;$A39,#REF!,4,FALSE)),"",VLOOKUP(BB$1&amp;"-"&amp;$A39,#REF!,4,FALSE))</f>
        <v/>
      </c>
      <c r="BC39" t="str">
        <f>IF(ISERROR(VLOOKUP(BC$1&amp;"-"&amp;$A39,#REF!,4,FALSE)),"",VLOOKUP(BC$1&amp;"-"&amp;$A39,#REF!,4,FALSE))</f>
        <v/>
      </c>
      <c r="BD39" t="str">
        <f>IF(ISERROR(VLOOKUP(BD$1&amp;"-"&amp;$A39,#REF!,4,FALSE)),"",VLOOKUP(BD$1&amp;"-"&amp;$A39,#REF!,4,FALSE))</f>
        <v/>
      </c>
      <c r="BE39" t="str">
        <f>IF(ISERROR(VLOOKUP(BE$1&amp;"-"&amp;$A39,#REF!,4,FALSE)),"",VLOOKUP(BE$1&amp;"-"&amp;$A39,#REF!,4,FALSE))</f>
        <v/>
      </c>
      <c r="BF39" t="str">
        <f>IF(ISERROR(VLOOKUP(BF$1&amp;"-"&amp;$A39,#REF!,4,FALSE)),"",VLOOKUP(BF$1&amp;"-"&amp;$A39,#REF!,4,FALSE))</f>
        <v/>
      </c>
      <c r="BG39" t="str">
        <f>IF(ISERROR(VLOOKUP(BG$1&amp;"-"&amp;$A39,#REF!,4,FALSE)),"",VLOOKUP(BG$1&amp;"-"&amp;$A39,#REF!,4,FALSE))</f>
        <v/>
      </c>
      <c r="BH39" t="str">
        <f>IF(ISERROR(VLOOKUP(BH$1&amp;"-"&amp;$A39,#REF!,4,FALSE)),"",VLOOKUP(BH$1&amp;"-"&amp;$A39,#REF!,4,FALSE))</f>
        <v/>
      </c>
      <c r="BI39" t="str">
        <f>IF(ISERROR(VLOOKUP(BI$1&amp;"-"&amp;$A39,#REF!,4,FALSE)),"",VLOOKUP(BI$1&amp;"-"&amp;$A39,#REF!,4,FALSE))</f>
        <v/>
      </c>
      <c r="BJ39" t="str">
        <f>IF(ISERROR(VLOOKUP(BJ$1&amp;"-"&amp;$A39,#REF!,4,FALSE)),"",VLOOKUP(BJ$1&amp;"-"&amp;$A39,#REF!,4,FALSE))</f>
        <v/>
      </c>
      <c r="BK39" t="str">
        <f>IF(ISERROR(VLOOKUP(BK$1&amp;"-"&amp;$A39,#REF!,4,FALSE)),"",VLOOKUP(BK$1&amp;"-"&amp;$A39,#REF!,4,FALSE))</f>
        <v/>
      </c>
      <c r="BL39" t="str">
        <f>IF(ISERROR(VLOOKUP(BL$1&amp;"-"&amp;$A39,#REF!,4,FALSE)),"",VLOOKUP(BL$1&amp;"-"&amp;$A39,#REF!,4,FALSE))</f>
        <v/>
      </c>
      <c r="BM39" t="str">
        <f>IF(ISERROR(VLOOKUP(BM$1&amp;"-"&amp;$A39,#REF!,4,FALSE)),"",VLOOKUP(BM$1&amp;"-"&amp;$A39,#REF!,4,FALSE))</f>
        <v/>
      </c>
      <c r="BN39" t="str">
        <f>IF(ISERROR(VLOOKUP(BN$1&amp;"-"&amp;$A39,#REF!,4,FALSE)),"",VLOOKUP(BN$1&amp;"-"&amp;$A39,#REF!,4,FALSE))</f>
        <v/>
      </c>
      <c r="BO39" t="str">
        <f>IF(ISERROR(VLOOKUP(BO$1&amp;"-"&amp;$A39,#REF!,4,FALSE)),"",VLOOKUP(BO$1&amp;"-"&amp;$A39,#REF!,4,FALSE))</f>
        <v/>
      </c>
      <c r="BP39" t="str">
        <f>IF(ISERROR(VLOOKUP(BP$1&amp;"-"&amp;$A39,#REF!,4,FALSE)),"",VLOOKUP(BP$1&amp;"-"&amp;$A39,#REF!,4,FALSE))</f>
        <v/>
      </c>
      <c r="BQ39" t="str">
        <f>IF(ISERROR(VLOOKUP(BQ$1&amp;"-"&amp;$A39,#REF!,4,FALSE)),"",VLOOKUP(BQ$1&amp;"-"&amp;$A39,#REF!,4,FALSE))</f>
        <v/>
      </c>
      <c r="BR39" t="str">
        <f>IF(ISERROR(VLOOKUP(BR$1&amp;"-"&amp;$A39,#REF!,4,FALSE)),"",VLOOKUP(BR$1&amp;"-"&amp;$A39,#REF!,4,FALSE))</f>
        <v/>
      </c>
      <c r="BS39" t="str">
        <f>IF(ISERROR(VLOOKUP(BS$1&amp;"-"&amp;$A39,#REF!,4,FALSE)),"",VLOOKUP(BS$1&amp;"-"&amp;$A39,#REF!,4,FALSE))</f>
        <v/>
      </c>
      <c r="BT39" t="str">
        <f>IF(ISERROR(VLOOKUP(BT$1&amp;"-"&amp;$A39,#REF!,4,FALSE)),"",VLOOKUP(BT$1&amp;"-"&amp;$A39,#REF!,4,FALSE))</f>
        <v/>
      </c>
      <c r="BU39" t="str">
        <f>IF(ISERROR(VLOOKUP(BU$1&amp;"-"&amp;$A39,#REF!,4,FALSE)),"",VLOOKUP(BU$1&amp;"-"&amp;$A39,#REF!,4,FALSE))</f>
        <v/>
      </c>
      <c r="BV39" t="str">
        <f>IF(ISERROR(VLOOKUP(BV$1&amp;"-"&amp;$A39,#REF!,4,FALSE)),"",VLOOKUP(BV$1&amp;"-"&amp;$A39,#REF!,4,FALSE))</f>
        <v/>
      </c>
      <c r="BW39" t="str">
        <f>IF(ISERROR(VLOOKUP(BW$1&amp;"-"&amp;$A39,#REF!,4,FALSE)),"",VLOOKUP(BW$1&amp;"-"&amp;$A39,#REF!,4,FALSE))</f>
        <v/>
      </c>
      <c r="BX39" t="str">
        <f>IF(ISERROR(VLOOKUP(BX$1&amp;"-"&amp;$A39,#REF!,4,FALSE)),"",VLOOKUP(BX$1&amp;"-"&amp;$A39,#REF!,4,FALSE))</f>
        <v/>
      </c>
      <c r="BY39" t="str">
        <f>IF(ISERROR(VLOOKUP(BY$1&amp;"-"&amp;$A39,#REF!,4,FALSE)),"",VLOOKUP(BY$1&amp;"-"&amp;$A39,#REF!,4,FALSE))</f>
        <v/>
      </c>
      <c r="BZ39" t="str">
        <f>IF(ISERROR(VLOOKUP(BZ$1&amp;"-"&amp;$A39,#REF!,4,FALSE)),"",VLOOKUP(BZ$1&amp;"-"&amp;$A39,#REF!,4,FALSE))</f>
        <v/>
      </c>
      <c r="CA39" t="str">
        <f>IF(ISERROR(VLOOKUP(CA$1&amp;"-"&amp;$A39,#REF!,4,FALSE)),"",VLOOKUP(CA$1&amp;"-"&amp;$A39,#REF!,4,FALSE))</f>
        <v/>
      </c>
      <c r="CB39" t="str">
        <f>IF(ISERROR(VLOOKUP(CB$1&amp;"-"&amp;$A39,#REF!,4,FALSE)),"",VLOOKUP(CB$1&amp;"-"&amp;$A39,#REF!,4,FALSE))</f>
        <v/>
      </c>
      <c r="CC39" t="str">
        <f>IF(ISERROR(VLOOKUP(CC$1&amp;"-"&amp;$A39,#REF!,4,FALSE)),"",VLOOKUP(CC$1&amp;"-"&amp;$A39,#REF!,4,FALSE))</f>
        <v/>
      </c>
      <c r="CD39" t="str">
        <f>IF(ISERROR(VLOOKUP(CD$1&amp;"-"&amp;$A39,#REF!,4,FALSE)),"",VLOOKUP(CD$1&amp;"-"&amp;$A39,#REF!,4,FALSE))</f>
        <v/>
      </c>
      <c r="CE39" t="str">
        <f>IF(ISERROR(VLOOKUP(CE$1&amp;"-"&amp;$A39,#REF!,4,FALSE)),"",VLOOKUP(CE$1&amp;"-"&amp;$A39,#REF!,4,FALSE))</f>
        <v/>
      </c>
      <c r="CF39" t="str">
        <f>IF(ISERROR(VLOOKUP(CF$1&amp;"-"&amp;$A39,#REF!,4,FALSE)),"",VLOOKUP(CF$1&amp;"-"&amp;$A39,#REF!,4,FALSE))</f>
        <v/>
      </c>
      <c r="CG39" t="str">
        <f>IF(ISERROR(VLOOKUP(CG$1&amp;"-"&amp;$A39,#REF!,4,FALSE)),"",VLOOKUP(CG$1&amp;"-"&amp;$A39,#REF!,4,FALSE))</f>
        <v/>
      </c>
      <c r="CH39" t="str">
        <f>IF(ISERROR(VLOOKUP(CH$1&amp;"-"&amp;$A39,#REF!,4,FALSE)),"",VLOOKUP(CH$1&amp;"-"&amp;$A39,#REF!,4,FALSE))</f>
        <v/>
      </c>
      <c r="CI39" t="str">
        <f>IF(ISERROR(VLOOKUP(CI$1&amp;"-"&amp;$A39,#REF!,4,FALSE)),"",VLOOKUP(CI$1&amp;"-"&amp;$A39,#REF!,4,FALSE))</f>
        <v/>
      </c>
      <c r="CJ39" t="str">
        <f>IF(ISERROR(VLOOKUP(CJ$1&amp;"-"&amp;$A39,#REF!,4,FALSE)),"",VLOOKUP(CJ$1&amp;"-"&amp;$A39,#REF!,4,FALSE))</f>
        <v/>
      </c>
    </row>
    <row r="40" spans="1:88" x14ac:dyDescent="0.3">
      <c r="A40">
        <v>37</v>
      </c>
      <c r="B40" t="s">
        <v>206</v>
      </c>
      <c r="C40">
        <v>1072</v>
      </c>
      <c r="F40" t="str">
        <f>IF(ISERROR(VLOOKUP(F$1&amp;"-"&amp;$A40,#REF!,4,FALSE)),"",VLOOKUP(F$1&amp;"-"&amp;$A40,#REF!,4,FALSE))</f>
        <v/>
      </c>
      <c r="G40" t="str">
        <f>IF(ISERROR(VLOOKUP(G$1&amp;"-"&amp;$A40,#REF!,4,FALSE)),"",VLOOKUP(G$1&amp;"-"&amp;$A40,#REF!,4,FALSE))</f>
        <v/>
      </c>
      <c r="H40" t="str">
        <f>IF(ISERROR(VLOOKUP(H$1&amp;"-"&amp;$A40,#REF!,4,FALSE)),"",VLOOKUP(H$1&amp;"-"&amp;$A40,#REF!,4,FALSE))</f>
        <v/>
      </c>
      <c r="I40" t="str">
        <f>IF(ISERROR(VLOOKUP(I$1&amp;"-"&amp;$A40,#REF!,4,FALSE)),"",VLOOKUP(I$1&amp;"-"&amp;$A40,#REF!,4,FALSE))</f>
        <v/>
      </c>
      <c r="J40" t="str">
        <f>IF(ISERROR(VLOOKUP(J$1&amp;"-"&amp;$A40,#REF!,4,FALSE)),"",VLOOKUP(J$1&amp;"-"&amp;$A40,#REF!,4,FALSE))</f>
        <v/>
      </c>
      <c r="K40" t="str">
        <f>IF(ISERROR(VLOOKUP(K$1&amp;"-"&amp;$A40,#REF!,4,FALSE)),"",VLOOKUP(K$1&amp;"-"&amp;$A40,#REF!,4,FALSE))</f>
        <v/>
      </c>
      <c r="L40" t="str">
        <f>IF(ISERROR(VLOOKUP(L$1&amp;"-"&amp;$A40,#REF!,4,FALSE)),"",VLOOKUP(L$1&amp;"-"&amp;$A40,#REF!,4,FALSE))</f>
        <v/>
      </c>
      <c r="M40" t="str">
        <f>IF(ISERROR(VLOOKUP(M$1&amp;"-"&amp;$A40,#REF!,4,FALSE)),"",VLOOKUP(M$1&amp;"-"&amp;$A40,#REF!,4,FALSE))</f>
        <v/>
      </c>
      <c r="N40" t="str">
        <f>IF(ISERROR(VLOOKUP(N$1&amp;"-"&amp;$A40,#REF!,4,FALSE)),"",VLOOKUP(N$1&amp;"-"&amp;$A40,#REF!,4,FALSE))</f>
        <v/>
      </c>
      <c r="O40" t="str">
        <f>IF(ISERROR(VLOOKUP(O$1&amp;"-"&amp;$A40,#REF!,4,FALSE)),"",VLOOKUP(O$1&amp;"-"&amp;$A40,#REF!,4,FALSE))</f>
        <v/>
      </c>
      <c r="P40" t="str">
        <f>IF(ISERROR(VLOOKUP(P$1&amp;"-"&amp;$A40,#REF!,4,FALSE)),"",VLOOKUP(P$1&amp;"-"&amp;$A40,#REF!,4,FALSE))</f>
        <v/>
      </c>
      <c r="Q40" t="str">
        <f>IF(ISERROR(VLOOKUP(Q$1&amp;"-"&amp;$A40,#REF!,4,FALSE)),"",VLOOKUP(Q$1&amp;"-"&amp;$A40,#REF!,4,FALSE))</f>
        <v/>
      </c>
      <c r="R40" t="str">
        <f>IF(ISERROR(VLOOKUP(R$1&amp;"-"&amp;$A40,#REF!,4,FALSE)),"",VLOOKUP(R$1&amp;"-"&amp;$A40,#REF!,4,FALSE))</f>
        <v/>
      </c>
      <c r="S40" t="str">
        <f>IF(ISERROR(VLOOKUP(S$1&amp;"-"&amp;$A40,#REF!,4,FALSE)),"",VLOOKUP(S$1&amp;"-"&amp;$A40,#REF!,4,FALSE))</f>
        <v/>
      </c>
      <c r="T40" t="str">
        <f>IF(ISERROR(VLOOKUP(T$1&amp;"-"&amp;$A40,#REF!,4,FALSE)),"",VLOOKUP(T$1&amp;"-"&amp;$A40,#REF!,4,FALSE))</f>
        <v/>
      </c>
      <c r="U40" t="str">
        <f>IF(ISERROR(VLOOKUP(U$1&amp;"-"&amp;$A40,#REF!,4,FALSE)),"",VLOOKUP(U$1&amp;"-"&amp;$A40,#REF!,4,FALSE))</f>
        <v/>
      </c>
      <c r="V40" t="str">
        <f>IF(ISERROR(VLOOKUP(V$1&amp;"-"&amp;$A40,#REF!,4,FALSE)),"",VLOOKUP(V$1&amp;"-"&amp;$A40,#REF!,4,FALSE))</f>
        <v/>
      </c>
      <c r="W40" t="str">
        <f>IF(ISERROR(VLOOKUP(W$1&amp;"-"&amp;$A40,#REF!,4,FALSE)),"",VLOOKUP(W$1&amp;"-"&amp;$A40,#REF!,4,FALSE))</f>
        <v/>
      </c>
      <c r="X40" t="str">
        <f>IF(ISERROR(VLOOKUP(X$1&amp;"-"&amp;$A40,#REF!,4,FALSE)),"",VLOOKUP(X$1&amp;"-"&amp;$A40,#REF!,4,FALSE))</f>
        <v/>
      </c>
      <c r="Y40" t="str">
        <f>IF(ISERROR(VLOOKUP(Y$1&amp;"-"&amp;$A40,#REF!,4,FALSE)),"",VLOOKUP(Y$1&amp;"-"&amp;$A40,#REF!,4,FALSE))</f>
        <v/>
      </c>
      <c r="Z40" t="str">
        <f>IF(ISERROR(VLOOKUP(Z$1&amp;"-"&amp;$A40,#REF!,4,FALSE)),"",VLOOKUP(Z$1&amp;"-"&amp;$A40,#REF!,4,FALSE))</f>
        <v/>
      </c>
      <c r="AA40" t="str">
        <f>IF(ISERROR(VLOOKUP(AA$1&amp;"-"&amp;$A40,#REF!,4,FALSE)),"",VLOOKUP(AA$1&amp;"-"&amp;$A40,#REF!,4,FALSE))</f>
        <v/>
      </c>
      <c r="AB40" t="str">
        <f>IF(ISERROR(VLOOKUP(AB$1&amp;"-"&amp;$A40,#REF!,4,FALSE)),"",VLOOKUP(AB$1&amp;"-"&amp;$A40,#REF!,4,FALSE))</f>
        <v/>
      </c>
      <c r="AC40" t="str">
        <f>IF(ISERROR(VLOOKUP(AC$1&amp;"-"&amp;$A40,#REF!,4,FALSE)),"",VLOOKUP(AC$1&amp;"-"&amp;$A40,#REF!,4,FALSE))</f>
        <v/>
      </c>
      <c r="AD40" t="str">
        <f>IF(ISERROR(VLOOKUP(AD$1&amp;"-"&amp;$A40,#REF!,4,FALSE)),"",VLOOKUP(AD$1&amp;"-"&amp;$A40,#REF!,4,FALSE))</f>
        <v/>
      </c>
      <c r="AE40" t="str">
        <f>IF(ISERROR(VLOOKUP(AE$1&amp;"-"&amp;$A40,#REF!,4,FALSE)),"",VLOOKUP(AE$1&amp;"-"&amp;$A40,#REF!,4,FALSE))</f>
        <v/>
      </c>
      <c r="AF40" t="str">
        <f>IF(ISERROR(VLOOKUP(AF$1&amp;"-"&amp;$A40,#REF!,4,FALSE)),"",VLOOKUP(AF$1&amp;"-"&amp;$A40,#REF!,4,FALSE))</f>
        <v/>
      </c>
      <c r="AG40" t="str">
        <f>IF(ISERROR(VLOOKUP(AG$1&amp;"-"&amp;$A40,#REF!,4,FALSE)),"",VLOOKUP(AG$1&amp;"-"&amp;$A40,#REF!,4,FALSE))</f>
        <v/>
      </c>
      <c r="AH40" t="str">
        <f>IF(ISERROR(VLOOKUP(AH$1&amp;"-"&amp;$A40,#REF!,4,FALSE)),"",VLOOKUP(AH$1&amp;"-"&amp;$A40,#REF!,4,FALSE))</f>
        <v/>
      </c>
      <c r="AI40" t="str">
        <f>IF(ISERROR(VLOOKUP(AI$1&amp;"-"&amp;$A40,#REF!,4,FALSE)),"",VLOOKUP(AI$1&amp;"-"&amp;$A40,#REF!,4,FALSE))</f>
        <v/>
      </c>
      <c r="AJ40" t="str">
        <f>IF(ISERROR(VLOOKUP(AJ$1&amp;"-"&amp;$A40,#REF!,4,FALSE)),"",VLOOKUP(AJ$1&amp;"-"&amp;$A40,#REF!,4,FALSE))</f>
        <v/>
      </c>
      <c r="AK40" t="str">
        <f>IF(ISERROR(VLOOKUP(AK$1&amp;"-"&amp;$A40,#REF!,4,FALSE)),"",VLOOKUP(AK$1&amp;"-"&amp;$A40,#REF!,4,FALSE))</f>
        <v/>
      </c>
      <c r="AL40" t="str">
        <f>IF(ISERROR(VLOOKUP(AL$1&amp;"-"&amp;$A40,#REF!,4,FALSE)),"",VLOOKUP(AL$1&amp;"-"&amp;$A40,#REF!,4,FALSE))</f>
        <v/>
      </c>
      <c r="AM40" t="str">
        <f>IF(ISERROR(VLOOKUP(AM$1&amp;"-"&amp;$A40,#REF!,4,FALSE)),"",VLOOKUP(AM$1&amp;"-"&amp;$A40,#REF!,4,FALSE))</f>
        <v/>
      </c>
      <c r="AN40" t="str">
        <f>IF(ISERROR(VLOOKUP(AN$1&amp;"-"&amp;$A40,#REF!,4,FALSE)),"",VLOOKUP(AN$1&amp;"-"&amp;$A40,#REF!,4,FALSE))</f>
        <v/>
      </c>
      <c r="AO40" t="str">
        <f>IF(ISERROR(VLOOKUP(AO$1&amp;"-"&amp;$A40,#REF!,4,FALSE)),"",VLOOKUP(AO$1&amp;"-"&amp;$A40,#REF!,4,FALSE))</f>
        <v/>
      </c>
      <c r="AP40" t="str">
        <f>IF(ISERROR(VLOOKUP(AP$1&amp;"-"&amp;$A40,#REF!,4,FALSE)),"",VLOOKUP(AP$1&amp;"-"&amp;$A40,#REF!,4,FALSE))</f>
        <v/>
      </c>
      <c r="AQ40" t="str">
        <f>IF(ISERROR(VLOOKUP(AQ$1&amp;"-"&amp;$A40,#REF!,4,FALSE)),"",VLOOKUP(AQ$1&amp;"-"&amp;$A40,#REF!,4,FALSE))</f>
        <v/>
      </c>
      <c r="AR40" t="str">
        <f>IF(ISERROR(VLOOKUP(AR$1&amp;"-"&amp;$A40,#REF!,4,FALSE)),"",VLOOKUP(AR$1&amp;"-"&amp;$A40,#REF!,4,FALSE))</f>
        <v/>
      </c>
      <c r="AS40" t="str">
        <f>IF(ISERROR(VLOOKUP(AS$1&amp;"-"&amp;$A40,#REF!,4,FALSE)),"",VLOOKUP(AS$1&amp;"-"&amp;$A40,#REF!,4,FALSE))</f>
        <v/>
      </c>
      <c r="AT40" t="str">
        <f>IF(ISERROR(VLOOKUP(AT$1&amp;"-"&amp;$A40,#REF!,4,FALSE)),"",VLOOKUP(AT$1&amp;"-"&amp;$A40,#REF!,4,FALSE))</f>
        <v/>
      </c>
      <c r="AU40" t="str">
        <f>IF(ISERROR(VLOOKUP(AU$1&amp;"-"&amp;$A40,#REF!,4,FALSE)),"",VLOOKUP(AU$1&amp;"-"&amp;$A40,#REF!,4,FALSE))</f>
        <v/>
      </c>
      <c r="AV40" t="str">
        <f>IF(ISERROR(VLOOKUP(AV$1&amp;"-"&amp;$A40,#REF!,4,FALSE)),"",VLOOKUP(AV$1&amp;"-"&amp;$A40,#REF!,4,FALSE))</f>
        <v/>
      </c>
      <c r="AW40" t="str">
        <f>IF(ISERROR(VLOOKUP(AW$1&amp;"-"&amp;$A40,#REF!,4,FALSE)),"",VLOOKUP(AW$1&amp;"-"&amp;$A40,#REF!,4,FALSE))</f>
        <v/>
      </c>
      <c r="AX40" t="str">
        <f>IF(ISERROR(VLOOKUP(AX$1&amp;"-"&amp;$A40,#REF!,4,FALSE)),"",VLOOKUP(AX$1&amp;"-"&amp;$A40,#REF!,4,FALSE))</f>
        <v/>
      </c>
      <c r="AY40" t="str">
        <f>IF(ISERROR(VLOOKUP(AY$1&amp;"-"&amp;$A40,#REF!,4,FALSE)),"",VLOOKUP(AY$1&amp;"-"&amp;$A40,#REF!,4,FALSE))</f>
        <v/>
      </c>
      <c r="AZ40" t="str">
        <f>IF(ISERROR(VLOOKUP(AZ$1&amp;"-"&amp;$A40,#REF!,4,FALSE)),"",VLOOKUP(AZ$1&amp;"-"&amp;$A40,#REF!,4,FALSE))</f>
        <v/>
      </c>
      <c r="BA40" t="str">
        <f>IF(ISERROR(VLOOKUP(BA$1&amp;"-"&amp;$A40,#REF!,4,FALSE)),"",VLOOKUP(BA$1&amp;"-"&amp;$A40,#REF!,4,FALSE))</f>
        <v/>
      </c>
      <c r="BB40" t="str">
        <f>IF(ISERROR(VLOOKUP(BB$1&amp;"-"&amp;$A40,#REF!,4,FALSE)),"",VLOOKUP(BB$1&amp;"-"&amp;$A40,#REF!,4,FALSE))</f>
        <v/>
      </c>
      <c r="BC40" t="str">
        <f>IF(ISERROR(VLOOKUP(BC$1&amp;"-"&amp;$A40,#REF!,4,FALSE)),"",VLOOKUP(BC$1&amp;"-"&amp;$A40,#REF!,4,FALSE))</f>
        <v/>
      </c>
      <c r="BD40" t="str">
        <f>IF(ISERROR(VLOOKUP(BD$1&amp;"-"&amp;$A40,#REF!,4,FALSE)),"",VLOOKUP(BD$1&amp;"-"&amp;$A40,#REF!,4,FALSE))</f>
        <v/>
      </c>
      <c r="BE40" t="str">
        <f>IF(ISERROR(VLOOKUP(BE$1&amp;"-"&amp;$A40,#REF!,4,FALSE)),"",VLOOKUP(BE$1&amp;"-"&amp;$A40,#REF!,4,FALSE))</f>
        <v/>
      </c>
      <c r="BF40" t="str">
        <f>IF(ISERROR(VLOOKUP(BF$1&amp;"-"&amp;$A40,#REF!,4,FALSE)),"",VLOOKUP(BF$1&amp;"-"&amp;$A40,#REF!,4,FALSE))</f>
        <v/>
      </c>
      <c r="BG40" t="str">
        <f>IF(ISERROR(VLOOKUP(BG$1&amp;"-"&amp;$A40,#REF!,4,FALSE)),"",VLOOKUP(BG$1&amp;"-"&amp;$A40,#REF!,4,FALSE))</f>
        <v/>
      </c>
      <c r="BH40" t="str">
        <f>IF(ISERROR(VLOOKUP(BH$1&amp;"-"&amp;$A40,#REF!,4,FALSE)),"",VLOOKUP(BH$1&amp;"-"&amp;$A40,#REF!,4,FALSE))</f>
        <v/>
      </c>
      <c r="BI40" t="str">
        <f>IF(ISERROR(VLOOKUP(BI$1&amp;"-"&amp;$A40,#REF!,4,FALSE)),"",VLOOKUP(BI$1&amp;"-"&amp;$A40,#REF!,4,FALSE))</f>
        <v/>
      </c>
      <c r="BJ40" t="str">
        <f>IF(ISERROR(VLOOKUP(BJ$1&amp;"-"&amp;$A40,#REF!,4,FALSE)),"",VLOOKUP(BJ$1&amp;"-"&amp;$A40,#REF!,4,FALSE))</f>
        <v/>
      </c>
      <c r="BK40" t="str">
        <f>IF(ISERROR(VLOOKUP(BK$1&amp;"-"&amp;$A40,#REF!,4,FALSE)),"",VLOOKUP(BK$1&amp;"-"&amp;$A40,#REF!,4,FALSE))</f>
        <v/>
      </c>
      <c r="BL40" t="str">
        <f>IF(ISERROR(VLOOKUP(BL$1&amp;"-"&amp;$A40,#REF!,4,FALSE)),"",VLOOKUP(BL$1&amp;"-"&amp;$A40,#REF!,4,FALSE))</f>
        <v/>
      </c>
      <c r="BM40" t="str">
        <f>IF(ISERROR(VLOOKUP(BM$1&amp;"-"&amp;$A40,#REF!,4,FALSE)),"",VLOOKUP(BM$1&amp;"-"&amp;$A40,#REF!,4,FALSE))</f>
        <v/>
      </c>
      <c r="BN40" t="str">
        <f>IF(ISERROR(VLOOKUP(BN$1&amp;"-"&amp;$A40,#REF!,4,FALSE)),"",VLOOKUP(BN$1&amp;"-"&amp;$A40,#REF!,4,FALSE))</f>
        <v/>
      </c>
      <c r="BO40" t="str">
        <f>IF(ISERROR(VLOOKUP(BO$1&amp;"-"&amp;$A40,#REF!,4,FALSE)),"",VLOOKUP(BO$1&amp;"-"&amp;$A40,#REF!,4,FALSE))</f>
        <v/>
      </c>
      <c r="BP40" t="str">
        <f>IF(ISERROR(VLOOKUP(BP$1&amp;"-"&amp;$A40,#REF!,4,FALSE)),"",VLOOKUP(BP$1&amp;"-"&amp;$A40,#REF!,4,FALSE))</f>
        <v/>
      </c>
      <c r="BQ40" t="str">
        <f>IF(ISERROR(VLOOKUP(BQ$1&amp;"-"&amp;$A40,#REF!,4,FALSE)),"",VLOOKUP(BQ$1&amp;"-"&amp;$A40,#REF!,4,FALSE))</f>
        <v/>
      </c>
      <c r="BR40" t="str">
        <f>IF(ISERROR(VLOOKUP(BR$1&amp;"-"&amp;$A40,#REF!,4,FALSE)),"",VLOOKUP(BR$1&amp;"-"&amp;$A40,#REF!,4,FALSE))</f>
        <v/>
      </c>
      <c r="BS40" t="str">
        <f>IF(ISERROR(VLOOKUP(BS$1&amp;"-"&amp;$A40,#REF!,4,FALSE)),"",VLOOKUP(BS$1&amp;"-"&amp;$A40,#REF!,4,FALSE))</f>
        <v/>
      </c>
      <c r="BT40" t="str">
        <f>IF(ISERROR(VLOOKUP(BT$1&amp;"-"&amp;$A40,#REF!,4,FALSE)),"",VLOOKUP(BT$1&amp;"-"&amp;$A40,#REF!,4,FALSE))</f>
        <v/>
      </c>
      <c r="BU40" t="str">
        <f>IF(ISERROR(VLOOKUP(BU$1&amp;"-"&amp;$A40,#REF!,4,FALSE)),"",VLOOKUP(BU$1&amp;"-"&amp;$A40,#REF!,4,FALSE))</f>
        <v/>
      </c>
      <c r="BV40" t="str">
        <f>IF(ISERROR(VLOOKUP(BV$1&amp;"-"&amp;$A40,#REF!,4,FALSE)),"",VLOOKUP(BV$1&amp;"-"&amp;$A40,#REF!,4,FALSE))</f>
        <v/>
      </c>
      <c r="BW40" t="str">
        <f>IF(ISERROR(VLOOKUP(BW$1&amp;"-"&amp;$A40,#REF!,4,FALSE)),"",VLOOKUP(BW$1&amp;"-"&amp;$A40,#REF!,4,FALSE))</f>
        <v/>
      </c>
      <c r="BX40" t="str">
        <f>IF(ISERROR(VLOOKUP(BX$1&amp;"-"&amp;$A40,#REF!,4,FALSE)),"",VLOOKUP(BX$1&amp;"-"&amp;$A40,#REF!,4,FALSE))</f>
        <v/>
      </c>
      <c r="BY40" t="str">
        <f>IF(ISERROR(VLOOKUP(BY$1&amp;"-"&amp;$A40,#REF!,4,FALSE)),"",VLOOKUP(BY$1&amp;"-"&amp;$A40,#REF!,4,FALSE))</f>
        <v/>
      </c>
      <c r="BZ40" t="str">
        <f>IF(ISERROR(VLOOKUP(BZ$1&amp;"-"&amp;$A40,#REF!,4,FALSE)),"",VLOOKUP(BZ$1&amp;"-"&amp;$A40,#REF!,4,FALSE))</f>
        <v/>
      </c>
      <c r="CA40" t="str">
        <f>IF(ISERROR(VLOOKUP(CA$1&amp;"-"&amp;$A40,#REF!,4,FALSE)),"",VLOOKUP(CA$1&amp;"-"&amp;$A40,#REF!,4,FALSE))</f>
        <v/>
      </c>
      <c r="CB40" t="str">
        <f>IF(ISERROR(VLOOKUP(CB$1&amp;"-"&amp;$A40,#REF!,4,FALSE)),"",VLOOKUP(CB$1&amp;"-"&amp;$A40,#REF!,4,FALSE))</f>
        <v/>
      </c>
      <c r="CC40" t="str">
        <f>IF(ISERROR(VLOOKUP(CC$1&amp;"-"&amp;$A40,#REF!,4,FALSE)),"",VLOOKUP(CC$1&amp;"-"&amp;$A40,#REF!,4,FALSE))</f>
        <v/>
      </c>
      <c r="CD40" t="str">
        <f>IF(ISERROR(VLOOKUP(CD$1&amp;"-"&amp;$A40,#REF!,4,FALSE)),"",VLOOKUP(CD$1&amp;"-"&amp;$A40,#REF!,4,FALSE))</f>
        <v/>
      </c>
      <c r="CE40" t="str">
        <f>IF(ISERROR(VLOOKUP(CE$1&amp;"-"&amp;$A40,#REF!,4,FALSE)),"",VLOOKUP(CE$1&amp;"-"&amp;$A40,#REF!,4,FALSE))</f>
        <v/>
      </c>
      <c r="CF40" t="str">
        <f>IF(ISERROR(VLOOKUP(CF$1&amp;"-"&amp;$A40,#REF!,4,FALSE)),"",VLOOKUP(CF$1&amp;"-"&amp;$A40,#REF!,4,FALSE))</f>
        <v/>
      </c>
      <c r="CG40" t="str">
        <f>IF(ISERROR(VLOOKUP(CG$1&amp;"-"&amp;$A40,#REF!,4,FALSE)),"",VLOOKUP(CG$1&amp;"-"&amp;$A40,#REF!,4,FALSE))</f>
        <v/>
      </c>
      <c r="CH40" t="str">
        <f>IF(ISERROR(VLOOKUP(CH$1&amp;"-"&amp;$A40,#REF!,4,FALSE)),"",VLOOKUP(CH$1&amp;"-"&amp;$A40,#REF!,4,FALSE))</f>
        <v/>
      </c>
      <c r="CI40" t="str">
        <f>IF(ISERROR(VLOOKUP(CI$1&amp;"-"&amp;$A40,#REF!,4,FALSE)),"",VLOOKUP(CI$1&amp;"-"&amp;$A40,#REF!,4,FALSE))</f>
        <v/>
      </c>
      <c r="CJ40" t="str">
        <f>IF(ISERROR(VLOOKUP(CJ$1&amp;"-"&amp;$A40,#REF!,4,FALSE)),"",VLOOKUP(CJ$1&amp;"-"&amp;$A40,#REF!,4,FALSE))</f>
        <v/>
      </c>
    </row>
    <row r="41" spans="1:88" x14ac:dyDescent="0.3">
      <c r="A41">
        <v>38</v>
      </c>
      <c r="B41" t="s">
        <v>207</v>
      </c>
      <c r="C41">
        <v>1133</v>
      </c>
      <c r="F41" t="str">
        <f>IF(ISERROR(VLOOKUP(F$1&amp;"-"&amp;$A41,#REF!,4,FALSE)),"",VLOOKUP(F$1&amp;"-"&amp;$A41,#REF!,4,FALSE))</f>
        <v/>
      </c>
      <c r="G41" t="str">
        <f>IF(ISERROR(VLOOKUP(G$1&amp;"-"&amp;$A41,#REF!,4,FALSE)),"",VLOOKUP(G$1&amp;"-"&amp;$A41,#REF!,4,FALSE))</f>
        <v/>
      </c>
      <c r="H41" t="str">
        <f>IF(ISERROR(VLOOKUP(H$1&amp;"-"&amp;$A41,#REF!,4,FALSE)),"",VLOOKUP(H$1&amp;"-"&amp;$A41,#REF!,4,FALSE))</f>
        <v/>
      </c>
      <c r="I41" t="str">
        <f>IF(ISERROR(VLOOKUP(I$1&amp;"-"&amp;$A41,#REF!,4,FALSE)),"",VLOOKUP(I$1&amp;"-"&amp;$A41,#REF!,4,FALSE))</f>
        <v/>
      </c>
      <c r="J41" t="str">
        <f>IF(ISERROR(VLOOKUP(J$1&amp;"-"&amp;$A41,#REF!,4,FALSE)),"",VLOOKUP(J$1&amp;"-"&amp;$A41,#REF!,4,FALSE))</f>
        <v/>
      </c>
      <c r="K41" t="str">
        <f>IF(ISERROR(VLOOKUP(K$1&amp;"-"&amp;$A41,#REF!,4,FALSE)),"",VLOOKUP(K$1&amp;"-"&amp;$A41,#REF!,4,FALSE))</f>
        <v/>
      </c>
      <c r="L41" t="str">
        <f>IF(ISERROR(VLOOKUP(L$1&amp;"-"&amp;$A41,#REF!,4,FALSE)),"",VLOOKUP(L$1&amp;"-"&amp;$A41,#REF!,4,FALSE))</f>
        <v/>
      </c>
      <c r="M41" t="str">
        <f>IF(ISERROR(VLOOKUP(M$1&amp;"-"&amp;$A41,#REF!,4,FALSE)),"",VLOOKUP(M$1&amp;"-"&amp;$A41,#REF!,4,FALSE))</f>
        <v/>
      </c>
      <c r="N41" t="str">
        <f>IF(ISERROR(VLOOKUP(N$1&amp;"-"&amp;$A41,#REF!,4,FALSE)),"",VLOOKUP(N$1&amp;"-"&amp;$A41,#REF!,4,FALSE))</f>
        <v/>
      </c>
      <c r="O41" t="str">
        <f>IF(ISERROR(VLOOKUP(O$1&amp;"-"&amp;$A41,#REF!,4,FALSE)),"",VLOOKUP(O$1&amp;"-"&amp;$A41,#REF!,4,FALSE))</f>
        <v/>
      </c>
      <c r="P41" t="str">
        <f>IF(ISERROR(VLOOKUP(P$1&amp;"-"&amp;$A41,#REF!,4,FALSE)),"",VLOOKUP(P$1&amp;"-"&amp;$A41,#REF!,4,FALSE))</f>
        <v/>
      </c>
      <c r="Q41" t="str">
        <f>IF(ISERROR(VLOOKUP(Q$1&amp;"-"&amp;$A41,#REF!,4,FALSE)),"",VLOOKUP(Q$1&amp;"-"&amp;$A41,#REF!,4,FALSE))</f>
        <v/>
      </c>
      <c r="R41" t="str">
        <f>IF(ISERROR(VLOOKUP(R$1&amp;"-"&amp;$A41,#REF!,4,FALSE)),"",VLOOKUP(R$1&amp;"-"&amp;$A41,#REF!,4,FALSE))</f>
        <v/>
      </c>
      <c r="S41" t="str">
        <f>IF(ISERROR(VLOOKUP(S$1&amp;"-"&amp;$A41,#REF!,4,FALSE)),"",VLOOKUP(S$1&amp;"-"&amp;$A41,#REF!,4,FALSE))</f>
        <v/>
      </c>
      <c r="T41" t="str">
        <f>IF(ISERROR(VLOOKUP(T$1&amp;"-"&amp;$A41,#REF!,4,FALSE)),"",VLOOKUP(T$1&amp;"-"&amp;$A41,#REF!,4,FALSE))</f>
        <v/>
      </c>
      <c r="U41" t="str">
        <f>IF(ISERROR(VLOOKUP(U$1&amp;"-"&amp;$A41,#REF!,4,FALSE)),"",VLOOKUP(U$1&amp;"-"&amp;$A41,#REF!,4,FALSE))</f>
        <v/>
      </c>
      <c r="V41" t="str">
        <f>IF(ISERROR(VLOOKUP(V$1&amp;"-"&amp;$A41,#REF!,4,FALSE)),"",VLOOKUP(V$1&amp;"-"&amp;$A41,#REF!,4,FALSE))</f>
        <v/>
      </c>
      <c r="W41" t="str">
        <f>IF(ISERROR(VLOOKUP(W$1&amp;"-"&amp;$A41,#REF!,4,FALSE)),"",VLOOKUP(W$1&amp;"-"&amp;$A41,#REF!,4,FALSE))</f>
        <v/>
      </c>
      <c r="X41" t="str">
        <f>IF(ISERROR(VLOOKUP(X$1&amp;"-"&amp;$A41,#REF!,4,FALSE)),"",VLOOKUP(X$1&amp;"-"&amp;$A41,#REF!,4,FALSE))</f>
        <v/>
      </c>
      <c r="Y41" t="str">
        <f>IF(ISERROR(VLOOKUP(Y$1&amp;"-"&amp;$A41,#REF!,4,FALSE)),"",VLOOKUP(Y$1&amp;"-"&amp;$A41,#REF!,4,FALSE))</f>
        <v/>
      </c>
      <c r="Z41" t="str">
        <f>IF(ISERROR(VLOOKUP(Z$1&amp;"-"&amp;$A41,#REF!,4,FALSE)),"",VLOOKUP(Z$1&amp;"-"&amp;$A41,#REF!,4,FALSE))</f>
        <v/>
      </c>
      <c r="AA41" t="str">
        <f>IF(ISERROR(VLOOKUP(AA$1&amp;"-"&amp;$A41,#REF!,4,FALSE)),"",VLOOKUP(AA$1&amp;"-"&amp;$A41,#REF!,4,FALSE))</f>
        <v/>
      </c>
      <c r="AB41" t="str">
        <f>IF(ISERROR(VLOOKUP(AB$1&amp;"-"&amp;$A41,#REF!,4,FALSE)),"",VLOOKUP(AB$1&amp;"-"&amp;$A41,#REF!,4,FALSE))</f>
        <v/>
      </c>
      <c r="AC41" t="str">
        <f>IF(ISERROR(VLOOKUP(AC$1&amp;"-"&amp;$A41,#REF!,4,FALSE)),"",VLOOKUP(AC$1&amp;"-"&amp;$A41,#REF!,4,FALSE))</f>
        <v/>
      </c>
      <c r="AD41" t="str">
        <f>IF(ISERROR(VLOOKUP(AD$1&amp;"-"&amp;$A41,#REF!,4,FALSE)),"",VLOOKUP(AD$1&amp;"-"&amp;$A41,#REF!,4,FALSE))</f>
        <v/>
      </c>
      <c r="AE41" t="str">
        <f>IF(ISERROR(VLOOKUP(AE$1&amp;"-"&amp;$A41,#REF!,4,FALSE)),"",VLOOKUP(AE$1&amp;"-"&amp;$A41,#REF!,4,FALSE))</f>
        <v/>
      </c>
      <c r="AF41" t="str">
        <f>IF(ISERROR(VLOOKUP(AF$1&amp;"-"&amp;$A41,#REF!,4,FALSE)),"",VLOOKUP(AF$1&amp;"-"&amp;$A41,#REF!,4,FALSE))</f>
        <v/>
      </c>
      <c r="AG41" t="str">
        <f>IF(ISERROR(VLOOKUP(AG$1&amp;"-"&amp;$A41,#REF!,4,FALSE)),"",VLOOKUP(AG$1&amp;"-"&amp;$A41,#REF!,4,FALSE))</f>
        <v/>
      </c>
      <c r="AH41" t="str">
        <f>IF(ISERROR(VLOOKUP(AH$1&amp;"-"&amp;$A41,#REF!,4,FALSE)),"",VLOOKUP(AH$1&amp;"-"&amp;$A41,#REF!,4,FALSE))</f>
        <v/>
      </c>
      <c r="AI41" t="str">
        <f>IF(ISERROR(VLOOKUP(AI$1&amp;"-"&amp;$A41,#REF!,4,FALSE)),"",VLOOKUP(AI$1&amp;"-"&amp;$A41,#REF!,4,FALSE))</f>
        <v/>
      </c>
      <c r="AJ41" t="str">
        <f>IF(ISERROR(VLOOKUP(AJ$1&amp;"-"&amp;$A41,#REF!,4,FALSE)),"",VLOOKUP(AJ$1&amp;"-"&amp;$A41,#REF!,4,FALSE))</f>
        <v/>
      </c>
      <c r="AK41" t="str">
        <f>IF(ISERROR(VLOOKUP(AK$1&amp;"-"&amp;$A41,#REF!,4,FALSE)),"",VLOOKUP(AK$1&amp;"-"&amp;$A41,#REF!,4,FALSE))</f>
        <v/>
      </c>
      <c r="AL41" t="str">
        <f>IF(ISERROR(VLOOKUP(AL$1&amp;"-"&amp;$A41,#REF!,4,FALSE)),"",VLOOKUP(AL$1&amp;"-"&amp;$A41,#REF!,4,FALSE))</f>
        <v/>
      </c>
      <c r="AM41" t="str">
        <f>IF(ISERROR(VLOOKUP(AM$1&amp;"-"&amp;$A41,#REF!,4,FALSE)),"",VLOOKUP(AM$1&amp;"-"&amp;$A41,#REF!,4,FALSE))</f>
        <v/>
      </c>
      <c r="AN41" t="str">
        <f>IF(ISERROR(VLOOKUP(AN$1&amp;"-"&amp;$A41,#REF!,4,FALSE)),"",VLOOKUP(AN$1&amp;"-"&amp;$A41,#REF!,4,FALSE))</f>
        <v/>
      </c>
      <c r="AO41" t="str">
        <f>IF(ISERROR(VLOOKUP(AO$1&amp;"-"&amp;$A41,#REF!,4,FALSE)),"",VLOOKUP(AO$1&amp;"-"&amp;$A41,#REF!,4,FALSE))</f>
        <v/>
      </c>
      <c r="AP41" t="str">
        <f>IF(ISERROR(VLOOKUP(AP$1&amp;"-"&amp;$A41,#REF!,4,FALSE)),"",VLOOKUP(AP$1&amp;"-"&amp;$A41,#REF!,4,FALSE))</f>
        <v/>
      </c>
      <c r="AQ41" t="str">
        <f>IF(ISERROR(VLOOKUP(AQ$1&amp;"-"&amp;$A41,#REF!,4,FALSE)),"",VLOOKUP(AQ$1&amp;"-"&amp;$A41,#REF!,4,FALSE))</f>
        <v/>
      </c>
      <c r="AR41" t="str">
        <f>IF(ISERROR(VLOOKUP(AR$1&amp;"-"&amp;$A41,#REF!,4,FALSE)),"",VLOOKUP(AR$1&amp;"-"&amp;$A41,#REF!,4,FALSE))</f>
        <v/>
      </c>
      <c r="AS41" t="str">
        <f>IF(ISERROR(VLOOKUP(AS$1&amp;"-"&amp;$A41,#REF!,4,FALSE)),"",VLOOKUP(AS$1&amp;"-"&amp;$A41,#REF!,4,FALSE))</f>
        <v/>
      </c>
      <c r="AT41" t="str">
        <f>IF(ISERROR(VLOOKUP(AT$1&amp;"-"&amp;$A41,#REF!,4,FALSE)),"",VLOOKUP(AT$1&amp;"-"&amp;$A41,#REF!,4,FALSE))</f>
        <v/>
      </c>
      <c r="AU41" t="str">
        <f>IF(ISERROR(VLOOKUP(AU$1&amp;"-"&amp;$A41,#REF!,4,FALSE)),"",VLOOKUP(AU$1&amp;"-"&amp;$A41,#REF!,4,FALSE))</f>
        <v/>
      </c>
      <c r="AV41" t="str">
        <f>IF(ISERROR(VLOOKUP(AV$1&amp;"-"&amp;$A41,#REF!,4,FALSE)),"",VLOOKUP(AV$1&amp;"-"&amp;$A41,#REF!,4,FALSE))</f>
        <v/>
      </c>
      <c r="AW41" t="str">
        <f>IF(ISERROR(VLOOKUP(AW$1&amp;"-"&amp;$A41,#REF!,4,FALSE)),"",VLOOKUP(AW$1&amp;"-"&amp;$A41,#REF!,4,FALSE))</f>
        <v/>
      </c>
      <c r="AX41" t="str">
        <f>IF(ISERROR(VLOOKUP(AX$1&amp;"-"&amp;$A41,#REF!,4,FALSE)),"",VLOOKUP(AX$1&amp;"-"&amp;$A41,#REF!,4,FALSE))</f>
        <v/>
      </c>
      <c r="AY41" t="str">
        <f>IF(ISERROR(VLOOKUP(AY$1&amp;"-"&amp;$A41,#REF!,4,FALSE)),"",VLOOKUP(AY$1&amp;"-"&amp;$A41,#REF!,4,FALSE))</f>
        <v/>
      </c>
      <c r="AZ41" t="str">
        <f>IF(ISERROR(VLOOKUP(AZ$1&amp;"-"&amp;$A41,#REF!,4,FALSE)),"",VLOOKUP(AZ$1&amp;"-"&amp;$A41,#REF!,4,FALSE))</f>
        <v/>
      </c>
      <c r="BA41" t="str">
        <f>IF(ISERROR(VLOOKUP(BA$1&amp;"-"&amp;$A41,#REF!,4,FALSE)),"",VLOOKUP(BA$1&amp;"-"&amp;$A41,#REF!,4,FALSE))</f>
        <v/>
      </c>
      <c r="BB41" t="str">
        <f>IF(ISERROR(VLOOKUP(BB$1&amp;"-"&amp;$A41,#REF!,4,FALSE)),"",VLOOKUP(BB$1&amp;"-"&amp;$A41,#REF!,4,FALSE))</f>
        <v/>
      </c>
      <c r="BC41" t="str">
        <f>IF(ISERROR(VLOOKUP(BC$1&amp;"-"&amp;$A41,#REF!,4,FALSE)),"",VLOOKUP(BC$1&amp;"-"&amp;$A41,#REF!,4,FALSE))</f>
        <v/>
      </c>
      <c r="BD41" t="str">
        <f>IF(ISERROR(VLOOKUP(BD$1&amp;"-"&amp;$A41,#REF!,4,FALSE)),"",VLOOKUP(BD$1&amp;"-"&amp;$A41,#REF!,4,FALSE))</f>
        <v/>
      </c>
      <c r="BE41" t="str">
        <f>IF(ISERROR(VLOOKUP(BE$1&amp;"-"&amp;$A41,#REF!,4,FALSE)),"",VLOOKUP(BE$1&amp;"-"&amp;$A41,#REF!,4,FALSE))</f>
        <v/>
      </c>
      <c r="BF41" t="str">
        <f>IF(ISERROR(VLOOKUP(BF$1&amp;"-"&amp;$A41,#REF!,4,FALSE)),"",VLOOKUP(BF$1&amp;"-"&amp;$A41,#REF!,4,FALSE))</f>
        <v/>
      </c>
      <c r="BG41" t="str">
        <f>IF(ISERROR(VLOOKUP(BG$1&amp;"-"&amp;$A41,#REF!,4,FALSE)),"",VLOOKUP(BG$1&amp;"-"&amp;$A41,#REF!,4,FALSE))</f>
        <v/>
      </c>
      <c r="BH41" t="str">
        <f>IF(ISERROR(VLOOKUP(BH$1&amp;"-"&amp;$A41,#REF!,4,FALSE)),"",VLOOKUP(BH$1&amp;"-"&amp;$A41,#REF!,4,FALSE))</f>
        <v/>
      </c>
      <c r="BI41" t="str">
        <f>IF(ISERROR(VLOOKUP(BI$1&amp;"-"&amp;$A41,#REF!,4,FALSE)),"",VLOOKUP(BI$1&amp;"-"&amp;$A41,#REF!,4,FALSE))</f>
        <v/>
      </c>
      <c r="BJ41" t="str">
        <f>IF(ISERROR(VLOOKUP(BJ$1&amp;"-"&amp;$A41,#REF!,4,FALSE)),"",VLOOKUP(BJ$1&amp;"-"&amp;$A41,#REF!,4,FALSE))</f>
        <v/>
      </c>
      <c r="BK41" t="str">
        <f>IF(ISERROR(VLOOKUP(BK$1&amp;"-"&amp;$A41,#REF!,4,FALSE)),"",VLOOKUP(BK$1&amp;"-"&amp;$A41,#REF!,4,FALSE))</f>
        <v/>
      </c>
      <c r="BL41" t="str">
        <f>IF(ISERROR(VLOOKUP(BL$1&amp;"-"&amp;$A41,#REF!,4,FALSE)),"",VLOOKUP(BL$1&amp;"-"&amp;$A41,#REF!,4,FALSE))</f>
        <v/>
      </c>
      <c r="BM41" t="str">
        <f>IF(ISERROR(VLOOKUP(BM$1&amp;"-"&amp;$A41,#REF!,4,FALSE)),"",VLOOKUP(BM$1&amp;"-"&amp;$A41,#REF!,4,FALSE))</f>
        <v/>
      </c>
      <c r="BN41" t="str">
        <f>IF(ISERROR(VLOOKUP(BN$1&amp;"-"&amp;$A41,#REF!,4,FALSE)),"",VLOOKUP(BN$1&amp;"-"&amp;$A41,#REF!,4,FALSE))</f>
        <v/>
      </c>
      <c r="BO41" t="str">
        <f>IF(ISERROR(VLOOKUP(BO$1&amp;"-"&amp;$A41,#REF!,4,FALSE)),"",VLOOKUP(BO$1&amp;"-"&amp;$A41,#REF!,4,FALSE))</f>
        <v/>
      </c>
      <c r="BP41" t="str">
        <f>IF(ISERROR(VLOOKUP(BP$1&amp;"-"&amp;$A41,#REF!,4,FALSE)),"",VLOOKUP(BP$1&amp;"-"&amp;$A41,#REF!,4,FALSE))</f>
        <v/>
      </c>
      <c r="BQ41" t="str">
        <f>IF(ISERROR(VLOOKUP(BQ$1&amp;"-"&amp;$A41,#REF!,4,FALSE)),"",VLOOKUP(BQ$1&amp;"-"&amp;$A41,#REF!,4,FALSE))</f>
        <v/>
      </c>
      <c r="BR41" t="str">
        <f>IF(ISERROR(VLOOKUP(BR$1&amp;"-"&amp;$A41,#REF!,4,FALSE)),"",VLOOKUP(BR$1&amp;"-"&amp;$A41,#REF!,4,FALSE))</f>
        <v/>
      </c>
      <c r="BS41" t="str">
        <f>IF(ISERROR(VLOOKUP(BS$1&amp;"-"&amp;$A41,#REF!,4,FALSE)),"",VLOOKUP(BS$1&amp;"-"&amp;$A41,#REF!,4,FALSE))</f>
        <v/>
      </c>
      <c r="BT41" t="str">
        <f>IF(ISERROR(VLOOKUP(BT$1&amp;"-"&amp;$A41,#REF!,4,FALSE)),"",VLOOKUP(BT$1&amp;"-"&amp;$A41,#REF!,4,FALSE))</f>
        <v/>
      </c>
      <c r="BU41" t="str">
        <f>IF(ISERROR(VLOOKUP(BU$1&amp;"-"&amp;$A41,#REF!,4,FALSE)),"",VLOOKUP(BU$1&amp;"-"&amp;$A41,#REF!,4,FALSE))</f>
        <v/>
      </c>
      <c r="BV41" t="str">
        <f>IF(ISERROR(VLOOKUP(BV$1&amp;"-"&amp;$A41,#REF!,4,FALSE)),"",VLOOKUP(BV$1&amp;"-"&amp;$A41,#REF!,4,FALSE))</f>
        <v/>
      </c>
      <c r="BW41" t="str">
        <f>IF(ISERROR(VLOOKUP(BW$1&amp;"-"&amp;$A41,#REF!,4,FALSE)),"",VLOOKUP(BW$1&amp;"-"&amp;$A41,#REF!,4,FALSE))</f>
        <v/>
      </c>
      <c r="BX41" t="str">
        <f>IF(ISERROR(VLOOKUP(BX$1&amp;"-"&amp;$A41,#REF!,4,FALSE)),"",VLOOKUP(BX$1&amp;"-"&amp;$A41,#REF!,4,FALSE))</f>
        <v/>
      </c>
      <c r="BY41" t="str">
        <f>IF(ISERROR(VLOOKUP(BY$1&amp;"-"&amp;$A41,#REF!,4,FALSE)),"",VLOOKUP(BY$1&amp;"-"&amp;$A41,#REF!,4,FALSE))</f>
        <v/>
      </c>
      <c r="BZ41" t="str">
        <f>IF(ISERROR(VLOOKUP(BZ$1&amp;"-"&amp;$A41,#REF!,4,FALSE)),"",VLOOKUP(BZ$1&amp;"-"&amp;$A41,#REF!,4,FALSE))</f>
        <v/>
      </c>
      <c r="CA41" t="str">
        <f>IF(ISERROR(VLOOKUP(CA$1&amp;"-"&amp;$A41,#REF!,4,FALSE)),"",VLOOKUP(CA$1&amp;"-"&amp;$A41,#REF!,4,FALSE))</f>
        <v/>
      </c>
      <c r="CB41" t="str">
        <f>IF(ISERROR(VLOOKUP(CB$1&amp;"-"&amp;$A41,#REF!,4,FALSE)),"",VLOOKUP(CB$1&amp;"-"&amp;$A41,#REF!,4,FALSE))</f>
        <v/>
      </c>
      <c r="CC41" t="str">
        <f>IF(ISERROR(VLOOKUP(CC$1&amp;"-"&amp;$A41,#REF!,4,FALSE)),"",VLOOKUP(CC$1&amp;"-"&amp;$A41,#REF!,4,FALSE))</f>
        <v/>
      </c>
      <c r="CD41" t="str">
        <f>IF(ISERROR(VLOOKUP(CD$1&amp;"-"&amp;$A41,#REF!,4,FALSE)),"",VLOOKUP(CD$1&amp;"-"&amp;$A41,#REF!,4,FALSE))</f>
        <v/>
      </c>
      <c r="CE41" t="str">
        <f>IF(ISERROR(VLOOKUP(CE$1&amp;"-"&amp;$A41,#REF!,4,FALSE)),"",VLOOKUP(CE$1&amp;"-"&amp;$A41,#REF!,4,FALSE))</f>
        <v/>
      </c>
      <c r="CF41" t="str">
        <f>IF(ISERROR(VLOOKUP(CF$1&amp;"-"&amp;$A41,#REF!,4,FALSE)),"",VLOOKUP(CF$1&amp;"-"&amp;$A41,#REF!,4,FALSE))</f>
        <v/>
      </c>
      <c r="CG41" t="str">
        <f>IF(ISERROR(VLOOKUP(CG$1&amp;"-"&amp;$A41,#REF!,4,FALSE)),"",VLOOKUP(CG$1&amp;"-"&amp;$A41,#REF!,4,FALSE))</f>
        <v/>
      </c>
      <c r="CH41" t="str">
        <f>IF(ISERROR(VLOOKUP(CH$1&amp;"-"&amp;$A41,#REF!,4,FALSE)),"",VLOOKUP(CH$1&amp;"-"&amp;$A41,#REF!,4,FALSE))</f>
        <v/>
      </c>
      <c r="CI41" t="str">
        <f>IF(ISERROR(VLOOKUP(CI$1&amp;"-"&amp;$A41,#REF!,4,FALSE)),"",VLOOKUP(CI$1&amp;"-"&amp;$A41,#REF!,4,FALSE))</f>
        <v/>
      </c>
      <c r="CJ41" t="str">
        <f>IF(ISERROR(VLOOKUP(CJ$1&amp;"-"&amp;$A41,#REF!,4,FALSE)),"",VLOOKUP(CJ$1&amp;"-"&amp;$A41,#REF!,4,FALSE))</f>
        <v/>
      </c>
    </row>
    <row r="42" spans="1:88" x14ac:dyDescent="0.3">
      <c r="A42">
        <v>39</v>
      </c>
      <c r="B42" t="s">
        <v>208</v>
      </c>
      <c r="C42">
        <v>1126</v>
      </c>
      <c r="F42" t="str">
        <f>IF(ISERROR(VLOOKUP(F$1&amp;"-"&amp;$A42,#REF!,4,FALSE)),"",VLOOKUP(F$1&amp;"-"&amp;$A42,#REF!,4,FALSE))</f>
        <v/>
      </c>
      <c r="G42" t="str">
        <f>IF(ISERROR(VLOOKUP(G$1&amp;"-"&amp;$A42,#REF!,4,FALSE)),"",VLOOKUP(G$1&amp;"-"&amp;$A42,#REF!,4,FALSE))</f>
        <v/>
      </c>
      <c r="H42" t="str">
        <f>IF(ISERROR(VLOOKUP(H$1&amp;"-"&amp;$A42,#REF!,4,FALSE)),"",VLOOKUP(H$1&amp;"-"&amp;$A42,#REF!,4,FALSE))</f>
        <v/>
      </c>
      <c r="I42" t="str">
        <f>IF(ISERROR(VLOOKUP(I$1&amp;"-"&amp;$A42,#REF!,4,FALSE)),"",VLOOKUP(I$1&amp;"-"&amp;$A42,#REF!,4,FALSE))</f>
        <v/>
      </c>
      <c r="J42" t="str">
        <f>IF(ISERROR(VLOOKUP(J$1&amp;"-"&amp;$A42,#REF!,4,FALSE)),"",VLOOKUP(J$1&amp;"-"&amp;$A42,#REF!,4,FALSE))</f>
        <v/>
      </c>
      <c r="K42" t="str">
        <f>IF(ISERROR(VLOOKUP(K$1&amp;"-"&amp;$A42,#REF!,4,FALSE)),"",VLOOKUP(K$1&amp;"-"&amp;$A42,#REF!,4,FALSE))</f>
        <v/>
      </c>
      <c r="L42" t="str">
        <f>IF(ISERROR(VLOOKUP(L$1&amp;"-"&amp;$A42,#REF!,4,FALSE)),"",VLOOKUP(L$1&amp;"-"&amp;$A42,#REF!,4,FALSE))</f>
        <v/>
      </c>
      <c r="M42" t="str">
        <f>IF(ISERROR(VLOOKUP(M$1&amp;"-"&amp;$A42,#REF!,4,FALSE)),"",VLOOKUP(M$1&amp;"-"&amp;$A42,#REF!,4,FALSE))</f>
        <v/>
      </c>
      <c r="N42" t="str">
        <f>IF(ISERROR(VLOOKUP(N$1&amp;"-"&amp;$A42,#REF!,4,FALSE)),"",VLOOKUP(N$1&amp;"-"&amp;$A42,#REF!,4,FALSE))</f>
        <v/>
      </c>
      <c r="O42" t="str">
        <f>IF(ISERROR(VLOOKUP(O$1&amp;"-"&amp;$A42,#REF!,4,FALSE)),"",VLOOKUP(O$1&amp;"-"&amp;$A42,#REF!,4,FALSE))</f>
        <v/>
      </c>
      <c r="P42" t="str">
        <f>IF(ISERROR(VLOOKUP(P$1&amp;"-"&amp;$A42,#REF!,4,FALSE)),"",VLOOKUP(P$1&amp;"-"&amp;$A42,#REF!,4,FALSE))</f>
        <v/>
      </c>
      <c r="Q42" t="str">
        <f>IF(ISERROR(VLOOKUP(Q$1&amp;"-"&amp;$A42,#REF!,4,FALSE)),"",VLOOKUP(Q$1&amp;"-"&amp;$A42,#REF!,4,FALSE))</f>
        <v/>
      </c>
      <c r="R42" t="str">
        <f>IF(ISERROR(VLOOKUP(R$1&amp;"-"&amp;$A42,#REF!,4,FALSE)),"",VLOOKUP(R$1&amp;"-"&amp;$A42,#REF!,4,FALSE))</f>
        <v/>
      </c>
      <c r="S42" t="str">
        <f>IF(ISERROR(VLOOKUP(S$1&amp;"-"&amp;$A42,#REF!,4,FALSE)),"",VLOOKUP(S$1&amp;"-"&amp;$A42,#REF!,4,FALSE))</f>
        <v/>
      </c>
      <c r="T42" t="str">
        <f>IF(ISERROR(VLOOKUP(T$1&amp;"-"&amp;$A42,#REF!,4,FALSE)),"",VLOOKUP(T$1&amp;"-"&amp;$A42,#REF!,4,FALSE))</f>
        <v/>
      </c>
      <c r="U42" t="str">
        <f>IF(ISERROR(VLOOKUP(U$1&amp;"-"&amp;$A42,#REF!,4,FALSE)),"",VLOOKUP(U$1&amp;"-"&amp;$A42,#REF!,4,FALSE))</f>
        <v/>
      </c>
      <c r="V42" t="str">
        <f>IF(ISERROR(VLOOKUP(V$1&amp;"-"&amp;$A42,#REF!,4,FALSE)),"",VLOOKUP(V$1&amp;"-"&amp;$A42,#REF!,4,FALSE))</f>
        <v/>
      </c>
      <c r="W42" t="str">
        <f>IF(ISERROR(VLOOKUP(W$1&amp;"-"&amp;$A42,#REF!,4,FALSE)),"",VLOOKUP(W$1&amp;"-"&amp;$A42,#REF!,4,FALSE))</f>
        <v/>
      </c>
      <c r="X42" t="str">
        <f>IF(ISERROR(VLOOKUP(X$1&amp;"-"&amp;$A42,#REF!,4,FALSE)),"",VLOOKUP(X$1&amp;"-"&amp;$A42,#REF!,4,FALSE))</f>
        <v/>
      </c>
      <c r="Y42" t="str">
        <f>IF(ISERROR(VLOOKUP(Y$1&amp;"-"&amp;$A42,#REF!,4,FALSE)),"",VLOOKUP(Y$1&amp;"-"&amp;$A42,#REF!,4,FALSE))</f>
        <v/>
      </c>
      <c r="Z42" t="str">
        <f>IF(ISERROR(VLOOKUP(Z$1&amp;"-"&amp;$A42,#REF!,4,FALSE)),"",VLOOKUP(Z$1&amp;"-"&amp;$A42,#REF!,4,FALSE))</f>
        <v/>
      </c>
      <c r="AA42" t="str">
        <f>IF(ISERROR(VLOOKUP(AA$1&amp;"-"&amp;$A42,#REF!,4,FALSE)),"",VLOOKUP(AA$1&amp;"-"&amp;$A42,#REF!,4,FALSE))</f>
        <v/>
      </c>
      <c r="AB42" t="str">
        <f>IF(ISERROR(VLOOKUP(AB$1&amp;"-"&amp;$A42,#REF!,4,FALSE)),"",VLOOKUP(AB$1&amp;"-"&amp;$A42,#REF!,4,FALSE))</f>
        <v/>
      </c>
      <c r="AC42" t="str">
        <f>IF(ISERROR(VLOOKUP(AC$1&amp;"-"&amp;$A42,#REF!,4,FALSE)),"",VLOOKUP(AC$1&amp;"-"&amp;$A42,#REF!,4,FALSE))</f>
        <v/>
      </c>
      <c r="AD42" t="str">
        <f>IF(ISERROR(VLOOKUP(AD$1&amp;"-"&amp;$A42,#REF!,4,FALSE)),"",VLOOKUP(AD$1&amp;"-"&amp;$A42,#REF!,4,FALSE))</f>
        <v/>
      </c>
      <c r="AE42" t="str">
        <f>IF(ISERROR(VLOOKUP(AE$1&amp;"-"&amp;$A42,#REF!,4,FALSE)),"",VLOOKUP(AE$1&amp;"-"&amp;$A42,#REF!,4,FALSE))</f>
        <v/>
      </c>
      <c r="AF42" t="str">
        <f>IF(ISERROR(VLOOKUP(AF$1&amp;"-"&amp;$A42,#REF!,4,FALSE)),"",VLOOKUP(AF$1&amp;"-"&amp;$A42,#REF!,4,FALSE))</f>
        <v/>
      </c>
      <c r="AG42" t="str">
        <f>IF(ISERROR(VLOOKUP(AG$1&amp;"-"&amp;$A42,#REF!,4,FALSE)),"",VLOOKUP(AG$1&amp;"-"&amp;$A42,#REF!,4,FALSE))</f>
        <v/>
      </c>
      <c r="AH42" t="str">
        <f>IF(ISERROR(VLOOKUP(AH$1&amp;"-"&amp;$A42,#REF!,4,FALSE)),"",VLOOKUP(AH$1&amp;"-"&amp;$A42,#REF!,4,FALSE))</f>
        <v/>
      </c>
      <c r="AI42" t="str">
        <f>IF(ISERROR(VLOOKUP(AI$1&amp;"-"&amp;$A42,#REF!,4,FALSE)),"",VLOOKUP(AI$1&amp;"-"&amp;$A42,#REF!,4,FALSE))</f>
        <v/>
      </c>
      <c r="AJ42" t="str">
        <f>IF(ISERROR(VLOOKUP(AJ$1&amp;"-"&amp;$A42,#REF!,4,FALSE)),"",VLOOKUP(AJ$1&amp;"-"&amp;$A42,#REF!,4,FALSE))</f>
        <v/>
      </c>
      <c r="AK42" t="str">
        <f>IF(ISERROR(VLOOKUP(AK$1&amp;"-"&amp;$A42,#REF!,4,FALSE)),"",VLOOKUP(AK$1&amp;"-"&amp;$A42,#REF!,4,FALSE))</f>
        <v/>
      </c>
      <c r="AL42" t="str">
        <f>IF(ISERROR(VLOOKUP(AL$1&amp;"-"&amp;$A42,#REF!,4,FALSE)),"",VLOOKUP(AL$1&amp;"-"&amp;$A42,#REF!,4,FALSE))</f>
        <v/>
      </c>
      <c r="AM42" t="str">
        <f>IF(ISERROR(VLOOKUP(AM$1&amp;"-"&amp;$A42,#REF!,4,FALSE)),"",VLOOKUP(AM$1&amp;"-"&amp;$A42,#REF!,4,FALSE))</f>
        <v/>
      </c>
      <c r="AN42" t="str">
        <f>IF(ISERROR(VLOOKUP(AN$1&amp;"-"&amp;$A42,#REF!,4,FALSE)),"",VLOOKUP(AN$1&amp;"-"&amp;$A42,#REF!,4,FALSE))</f>
        <v/>
      </c>
      <c r="AO42" t="str">
        <f>IF(ISERROR(VLOOKUP(AO$1&amp;"-"&amp;$A42,#REF!,4,FALSE)),"",VLOOKUP(AO$1&amp;"-"&amp;$A42,#REF!,4,FALSE))</f>
        <v/>
      </c>
      <c r="AP42" t="str">
        <f>IF(ISERROR(VLOOKUP(AP$1&amp;"-"&amp;$A42,#REF!,4,FALSE)),"",VLOOKUP(AP$1&amp;"-"&amp;$A42,#REF!,4,FALSE))</f>
        <v/>
      </c>
      <c r="AQ42" t="str">
        <f>IF(ISERROR(VLOOKUP(AQ$1&amp;"-"&amp;$A42,#REF!,4,FALSE)),"",VLOOKUP(AQ$1&amp;"-"&amp;$A42,#REF!,4,FALSE))</f>
        <v/>
      </c>
      <c r="AR42" t="str">
        <f>IF(ISERROR(VLOOKUP(AR$1&amp;"-"&amp;$A42,#REF!,4,FALSE)),"",VLOOKUP(AR$1&amp;"-"&amp;$A42,#REF!,4,FALSE))</f>
        <v/>
      </c>
      <c r="AS42" t="str">
        <f>IF(ISERROR(VLOOKUP(AS$1&amp;"-"&amp;$A42,#REF!,4,FALSE)),"",VLOOKUP(AS$1&amp;"-"&amp;$A42,#REF!,4,FALSE))</f>
        <v/>
      </c>
      <c r="AT42" t="str">
        <f>IF(ISERROR(VLOOKUP(AT$1&amp;"-"&amp;$A42,#REF!,4,FALSE)),"",VLOOKUP(AT$1&amp;"-"&amp;$A42,#REF!,4,FALSE))</f>
        <v/>
      </c>
      <c r="AU42" t="str">
        <f>IF(ISERROR(VLOOKUP(AU$1&amp;"-"&amp;$A42,#REF!,4,FALSE)),"",VLOOKUP(AU$1&amp;"-"&amp;$A42,#REF!,4,FALSE))</f>
        <v/>
      </c>
      <c r="AV42" t="str">
        <f>IF(ISERROR(VLOOKUP(AV$1&amp;"-"&amp;$A42,#REF!,4,FALSE)),"",VLOOKUP(AV$1&amp;"-"&amp;$A42,#REF!,4,FALSE))</f>
        <v/>
      </c>
      <c r="AW42" t="str">
        <f>IF(ISERROR(VLOOKUP(AW$1&amp;"-"&amp;$A42,#REF!,4,FALSE)),"",VLOOKUP(AW$1&amp;"-"&amp;$A42,#REF!,4,FALSE))</f>
        <v/>
      </c>
      <c r="AX42" t="str">
        <f>IF(ISERROR(VLOOKUP(AX$1&amp;"-"&amp;$A42,#REF!,4,FALSE)),"",VLOOKUP(AX$1&amp;"-"&amp;$A42,#REF!,4,FALSE))</f>
        <v/>
      </c>
      <c r="AY42" t="str">
        <f>IF(ISERROR(VLOOKUP(AY$1&amp;"-"&amp;$A42,#REF!,4,FALSE)),"",VLOOKUP(AY$1&amp;"-"&amp;$A42,#REF!,4,FALSE))</f>
        <v/>
      </c>
      <c r="AZ42" t="str">
        <f>IF(ISERROR(VLOOKUP(AZ$1&amp;"-"&amp;$A42,#REF!,4,FALSE)),"",VLOOKUP(AZ$1&amp;"-"&amp;$A42,#REF!,4,FALSE))</f>
        <v/>
      </c>
      <c r="BA42" t="str">
        <f>IF(ISERROR(VLOOKUP(BA$1&amp;"-"&amp;$A42,#REF!,4,FALSE)),"",VLOOKUP(BA$1&amp;"-"&amp;$A42,#REF!,4,FALSE))</f>
        <v/>
      </c>
      <c r="BB42" t="str">
        <f>IF(ISERROR(VLOOKUP(BB$1&amp;"-"&amp;$A42,#REF!,4,FALSE)),"",VLOOKUP(BB$1&amp;"-"&amp;$A42,#REF!,4,FALSE))</f>
        <v/>
      </c>
      <c r="BC42" t="str">
        <f>IF(ISERROR(VLOOKUP(BC$1&amp;"-"&amp;$A42,#REF!,4,FALSE)),"",VLOOKUP(BC$1&amp;"-"&amp;$A42,#REF!,4,FALSE))</f>
        <v/>
      </c>
      <c r="BD42" t="str">
        <f>IF(ISERROR(VLOOKUP(BD$1&amp;"-"&amp;$A42,#REF!,4,FALSE)),"",VLOOKUP(BD$1&amp;"-"&amp;$A42,#REF!,4,FALSE))</f>
        <v/>
      </c>
      <c r="BE42" t="str">
        <f>IF(ISERROR(VLOOKUP(BE$1&amp;"-"&amp;$A42,#REF!,4,FALSE)),"",VLOOKUP(BE$1&amp;"-"&amp;$A42,#REF!,4,FALSE))</f>
        <v/>
      </c>
      <c r="BF42" t="str">
        <f>IF(ISERROR(VLOOKUP(BF$1&amp;"-"&amp;$A42,#REF!,4,FALSE)),"",VLOOKUP(BF$1&amp;"-"&amp;$A42,#REF!,4,FALSE))</f>
        <v/>
      </c>
      <c r="BG42" t="str">
        <f>IF(ISERROR(VLOOKUP(BG$1&amp;"-"&amp;$A42,#REF!,4,FALSE)),"",VLOOKUP(BG$1&amp;"-"&amp;$A42,#REF!,4,FALSE))</f>
        <v/>
      </c>
      <c r="BH42" t="str">
        <f>IF(ISERROR(VLOOKUP(BH$1&amp;"-"&amp;$A42,#REF!,4,FALSE)),"",VLOOKUP(BH$1&amp;"-"&amp;$A42,#REF!,4,FALSE))</f>
        <v/>
      </c>
      <c r="BI42" t="str">
        <f>IF(ISERROR(VLOOKUP(BI$1&amp;"-"&amp;$A42,#REF!,4,FALSE)),"",VLOOKUP(BI$1&amp;"-"&amp;$A42,#REF!,4,FALSE))</f>
        <v/>
      </c>
      <c r="BJ42" t="str">
        <f>IF(ISERROR(VLOOKUP(BJ$1&amp;"-"&amp;$A42,#REF!,4,FALSE)),"",VLOOKUP(BJ$1&amp;"-"&amp;$A42,#REF!,4,FALSE))</f>
        <v/>
      </c>
      <c r="BK42" t="str">
        <f>IF(ISERROR(VLOOKUP(BK$1&amp;"-"&amp;$A42,#REF!,4,FALSE)),"",VLOOKUP(BK$1&amp;"-"&amp;$A42,#REF!,4,FALSE))</f>
        <v/>
      </c>
      <c r="BL42" t="str">
        <f>IF(ISERROR(VLOOKUP(BL$1&amp;"-"&amp;$A42,#REF!,4,FALSE)),"",VLOOKUP(BL$1&amp;"-"&amp;$A42,#REF!,4,FALSE))</f>
        <v/>
      </c>
      <c r="BM42" t="str">
        <f>IF(ISERROR(VLOOKUP(BM$1&amp;"-"&amp;$A42,#REF!,4,FALSE)),"",VLOOKUP(BM$1&amp;"-"&amp;$A42,#REF!,4,FALSE))</f>
        <v/>
      </c>
      <c r="BN42" t="str">
        <f>IF(ISERROR(VLOOKUP(BN$1&amp;"-"&amp;$A42,#REF!,4,FALSE)),"",VLOOKUP(BN$1&amp;"-"&amp;$A42,#REF!,4,FALSE))</f>
        <v/>
      </c>
      <c r="BO42" t="str">
        <f>IF(ISERROR(VLOOKUP(BO$1&amp;"-"&amp;$A42,#REF!,4,FALSE)),"",VLOOKUP(BO$1&amp;"-"&amp;$A42,#REF!,4,FALSE))</f>
        <v/>
      </c>
      <c r="BP42" t="str">
        <f>IF(ISERROR(VLOOKUP(BP$1&amp;"-"&amp;$A42,#REF!,4,FALSE)),"",VLOOKUP(BP$1&amp;"-"&amp;$A42,#REF!,4,FALSE))</f>
        <v/>
      </c>
      <c r="BQ42" t="str">
        <f>IF(ISERROR(VLOOKUP(BQ$1&amp;"-"&amp;$A42,#REF!,4,FALSE)),"",VLOOKUP(BQ$1&amp;"-"&amp;$A42,#REF!,4,FALSE))</f>
        <v/>
      </c>
      <c r="BR42" t="str">
        <f>IF(ISERROR(VLOOKUP(BR$1&amp;"-"&amp;$A42,#REF!,4,FALSE)),"",VLOOKUP(BR$1&amp;"-"&amp;$A42,#REF!,4,FALSE))</f>
        <v/>
      </c>
      <c r="BS42" t="str">
        <f>IF(ISERROR(VLOOKUP(BS$1&amp;"-"&amp;$A42,#REF!,4,FALSE)),"",VLOOKUP(BS$1&amp;"-"&amp;$A42,#REF!,4,FALSE))</f>
        <v/>
      </c>
      <c r="BT42" t="str">
        <f>IF(ISERROR(VLOOKUP(BT$1&amp;"-"&amp;$A42,#REF!,4,FALSE)),"",VLOOKUP(BT$1&amp;"-"&amp;$A42,#REF!,4,FALSE))</f>
        <v/>
      </c>
      <c r="BU42" t="str">
        <f>IF(ISERROR(VLOOKUP(BU$1&amp;"-"&amp;$A42,#REF!,4,FALSE)),"",VLOOKUP(BU$1&amp;"-"&amp;$A42,#REF!,4,FALSE))</f>
        <v/>
      </c>
      <c r="BV42" t="str">
        <f>IF(ISERROR(VLOOKUP(BV$1&amp;"-"&amp;$A42,#REF!,4,FALSE)),"",VLOOKUP(BV$1&amp;"-"&amp;$A42,#REF!,4,FALSE))</f>
        <v/>
      </c>
      <c r="BW42" t="str">
        <f>IF(ISERROR(VLOOKUP(BW$1&amp;"-"&amp;$A42,#REF!,4,FALSE)),"",VLOOKUP(BW$1&amp;"-"&amp;$A42,#REF!,4,FALSE))</f>
        <v/>
      </c>
      <c r="BX42" t="str">
        <f>IF(ISERROR(VLOOKUP(BX$1&amp;"-"&amp;$A42,#REF!,4,FALSE)),"",VLOOKUP(BX$1&amp;"-"&amp;$A42,#REF!,4,FALSE))</f>
        <v/>
      </c>
      <c r="BY42" t="str">
        <f>IF(ISERROR(VLOOKUP(BY$1&amp;"-"&amp;$A42,#REF!,4,FALSE)),"",VLOOKUP(BY$1&amp;"-"&amp;$A42,#REF!,4,FALSE))</f>
        <v/>
      </c>
      <c r="BZ42" t="str">
        <f>IF(ISERROR(VLOOKUP(BZ$1&amp;"-"&amp;$A42,#REF!,4,FALSE)),"",VLOOKUP(BZ$1&amp;"-"&amp;$A42,#REF!,4,FALSE))</f>
        <v/>
      </c>
      <c r="CA42" t="str">
        <f>IF(ISERROR(VLOOKUP(CA$1&amp;"-"&amp;$A42,#REF!,4,FALSE)),"",VLOOKUP(CA$1&amp;"-"&amp;$A42,#REF!,4,FALSE))</f>
        <v/>
      </c>
      <c r="CB42" t="str">
        <f>IF(ISERROR(VLOOKUP(CB$1&amp;"-"&amp;$A42,#REF!,4,FALSE)),"",VLOOKUP(CB$1&amp;"-"&amp;$A42,#REF!,4,FALSE))</f>
        <v/>
      </c>
      <c r="CC42" t="str">
        <f>IF(ISERROR(VLOOKUP(CC$1&amp;"-"&amp;$A42,#REF!,4,FALSE)),"",VLOOKUP(CC$1&amp;"-"&amp;$A42,#REF!,4,FALSE))</f>
        <v/>
      </c>
      <c r="CD42" t="str">
        <f>IF(ISERROR(VLOOKUP(CD$1&amp;"-"&amp;$A42,#REF!,4,FALSE)),"",VLOOKUP(CD$1&amp;"-"&amp;$A42,#REF!,4,FALSE))</f>
        <v/>
      </c>
      <c r="CE42" t="str">
        <f>IF(ISERROR(VLOOKUP(CE$1&amp;"-"&amp;$A42,#REF!,4,FALSE)),"",VLOOKUP(CE$1&amp;"-"&amp;$A42,#REF!,4,FALSE))</f>
        <v/>
      </c>
      <c r="CF42" t="str">
        <f>IF(ISERROR(VLOOKUP(CF$1&amp;"-"&amp;$A42,#REF!,4,FALSE)),"",VLOOKUP(CF$1&amp;"-"&amp;$A42,#REF!,4,FALSE))</f>
        <v/>
      </c>
      <c r="CG42" t="str">
        <f>IF(ISERROR(VLOOKUP(CG$1&amp;"-"&amp;$A42,#REF!,4,FALSE)),"",VLOOKUP(CG$1&amp;"-"&amp;$A42,#REF!,4,FALSE))</f>
        <v/>
      </c>
      <c r="CH42" t="str">
        <f>IF(ISERROR(VLOOKUP(CH$1&amp;"-"&amp;$A42,#REF!,4,FALSE)),"",VLOOKUP(CH$1&amp;"-"&amp;$A42,#REF!,4,FALSE))</f>
        <v/>
      </c>
      <c r="CI42" t="str">
        <f>IF(ISERROR(VLOOKUP(CI$1&amp;"-"&amp;$A42,#REF!,4,FALSE)),"",VLOOKUP(CI$1&amp;"-"&amp;$A42,#REF!,4,FALSE))</f>
        <v/>
      </c>
      <c r="CJ42" t="str">
        <f>IF(ISERROR(VLOOKUP(CJ$1&amp;"-"&amp;$A42,#REF!,4,FALSE)),"",VLOOKUP(CJ$1&amp;"-"&amp;$A42,#REF!,4,FALSE))</f>
        <v/>
      </c>
    </row>
    <row r="43" spans="1:88" x14ac:dyDescent="0.3">
      <c r="A43">
        <v>40</v>
      </c>
      <c r="B43" t="s">
        <v>209</v>
      </c>
      <c r="C43">
        <v>1161</v>
      </c>
      <c r="F43" t="str">
        <f>IF(ISERROR(VLOOKUP(F$1&amp;"-"&amp;$A43,#REF!,4,FALSE)),"",VLOOKUP(F$1&amp;"-"&amp;$A43,#REF!,4,FALSE))</f>
        <v/>
      </c>
      <c r="G43" t="str">
        <f>IF(ISERROR(VLOOKUP(G$1&amp;"-"&amp;$A43,#REF!,4,FALSE)),"",VLOOKUP(G$1&amp;"-"&amp;$A43,#REF!,4,FALSE))</f>
        <v/>
      </c>
      <c r="H43" t="str">
        <f>IF(ISERROR(VLOOKUP(H$1&amp;"-"&amp;$A43,#REF!,4,FALSE)),"",VLOOKUP(H$1&amp;"-"&amp;$A43,#REF!,4,FALSE))</f>
        <v/>
      </c>
      <c r="I43" t="str">
        <f>IF(ISERROR(VLOOKUP(I$1&amp;"-"&amp;$A43,#REF!,4,FALSE)),"",VLOOKUP(I$1&amp;"-"&amp;$A43,#REF!,4,FALSE))</f>
        <v/>
      </c>
      <c r="J43" t="str">
        <f>IF(ISERROR(VLOOKUP(J$1&amp;"-"&amp;$A43,#REF!,4,FALSE)),"",VLOOKUP(J$1&amp;"-"&amp;$A43,#REF!,4,FALSE))</f>
        <v/>
      </c>
      <c r="K43" t="str">
        <f>IF(ISERROR(VLOOKUP(K$1&amp;"-"&amp;$A43,#REF!,4,FALSE)),"",VLOOKUP(K$1&amp;"-"&amp;$A43,#REF!,4,FALSE))</f>
        <v/>
      </c>
      <c r="L43" t="str">
        <f>IF(ISERROR(VLOOKUP(L$1&amp;"-"&amp;$A43,#REF!,4,FALSE)),"",VLOOKUP(L$1&amp;"-"&amp;$A43,#REF!,4,FALSE))</f>
        <v/>
      </c>
      <c r="M43" t="str">
        <f>IF(ISERROR(VLOOKUP(M$1&amp;"-"&amp;$A43,#REF!,4,FALSE)),"",VLOOKUP(M$1&amp;"-"&amp;$A43,#REF!,4,FALSE))</f>
        <v/>
      </c>
      <c r="N43" t="str">
        <f>IF(ISERROR(VLOOKUP(N$1&amp;"-"&amp;$A43,#REF!,4,FALSE)),"",VLOOKUP(N$1&amp;"-"&amp;$A43,#REF!,4,FALSE))</f>
        <v/>
      </c>
      <c r="O43" t="str">
        <f>IF(ISERROR(VLOOKUP(O$1&amp;"-"&amp;$A43,#REF!,4,FALSE)),"",VLOOKUP(O$1&amp;"-"&amp;$A43,#REF!,4,FALSE))</f>
        <v/>
      </c>
      <c r="P43" t="str">
        <f>IF(ISERROR(VLOOKUP(P$1&amp;"-"&amp;$A43,#REF!,4,FALSE)),"",VLOOKUP(P$1&amp;"-"&amp;$A43,#REF!,4,FALSE))</f>
        <v/>
      </c>
      <c r="Q43" t="str">
        <f>IF(ISERROR(VLOOKUP(Q$1&amp;"-"&amp;$A43,#REF!,4,FALSE)),"",VLOOKUP(Q$1&amp;"-"&amp;$A43,#REF!,4,FALSE))</f>
        <v/>
      </c>
      <c r="R43" t="str">
        <f>IF(ISERROR(VLOOKUP(R$1&amp;"-"&amp;$A43,#REF!,4,FALSE)),"",VLOOKUP(R$1&amp;"-"&amp;$A43,#REF!,4,FALSE))</f>
        <v/>
      </c>
      <c r="S43" t="str">
        <f>IF(ISERROR(VLOOKUP(S$1&amp;"-"&amp;$A43,#REF!,4,FALSE)),"",VLOOKUP(S$1&amp;"-"&amp;$A43,#REF!,4,FALSE))</f>
        <v/>
      </c>
      <c r="T43" t="str">
        <f>IF(ISERROR(VLOOKUP(T$1&amp;"-"&amp;$A43,#REF!,4,FALSE)),"",VLOOKUP(T$1&amp;"-"&amp;$A43,#REF!,4,FALSE))</f>
        <v/>
      </c>
      <c r="U43" t="str">
        <f>IF(ISERROR(VLOOKUP(U$1&amp;"-"&amp;$A43,#REF!,4,FALSE)),"",VLOOKUP(U$1&amp;"-"&amp;$A43,#REF!,4,FALSE))</f>
        <v/>
      </c>
      <c r="V43" t="str">
        <f>IF(ISERROR(VLOOKUP(V$1&amp;"-"&amp;$A43,#REF!,4,FALSE)),"",VLOOKUP(V$1&amp;"-"&amp;$A43,#REF!,4,FALSE))</f>
        <v/>
      </c>
      <c r="W43" t="str">
        <f>IF(ISERROR(VLOOKUP(W$1&amp;"-"&amp;$A43,#REF!,4,FALSE)),"",VLOOKUP(W$1&amp;"-"&amp;$A43,#REF!,4,FALSE))</f>
        <v/>
      </c>
      <c r="X43" t="str">
        <f>IF(ISERROR(VLOOKUP(X$1&amp;"-"&amp;$A43,#REF!,4,FALSE)),"",VLOOKUP(X$1&amp;"-"&amp;$A43,#REF!,4,FALSE))</f>
        <v/>
      </c>
      <c r="Y43" t="str">
        <f>IF(ISERROR(VLOOKUP(Y$1&amp;"-"&amp;$A43,#REF!,4,FALSE)),"",VLOOKUP(Y$1&amp;"-"&amp;$A43,#REF!,4,FALSE))</f>
        <v/>
      </c>
      <c r="Z43" t="str">
        <f>IF(ISERROR(VLOOKUP(Z$1&amp;"-"&amp;$A43,#REF!,4,FALSE)),"",VLOOKUP(Z$1&amp;"-"&amp;$A43,#REF!,4,FALSE))</f>
        <v/>
      </c>
      <c r="AA43" t="str">
        <f>IF(ISERROR(VLOOKUP(AA$1&amp;"-"&amp;$A43,#REF!,4,FALSE)),"",VLOOKUP(AA$1&amp;"-"&amp;$A43,#REF!,4,FALSE))</f>
        <v/>
      </c>
      <c r="AB43" t="str">
        <f>IF(ISERROR(VLOOKUP(AB$1&amp;"-"&amp;$A43,#REF!,4,FALSE)),"",VLOOKUP(AB$1&amp;"-"&amp;$A43,#REF!,4,FALSE))</f>
        <v/>
      </c>
      <c r="AC43" t="str">
        <f>IF(ISERROR(VLOOKUP(AC$1&amp;"-"&amp;$A43,#REF!,4,FALSE)),"",VLOOKUP(AC$1&amp;"-"&amp;$A43,#REF!,4,FALSE))</f>
        <v/>
      </c>
      <c r="AD43" t="str">
        <f>IF(ISERROR(VLOOKUP(AD$1&amp;"-"&amp;$A43,#REF!,4,FALSE)),"",VLOOKUP(AD$1&amp;"-"&amp;$A43,#REF!,4,FALSE))</f>
        <v/>
      </c>
      <c r="AE43" t="str">
        <f>IF(ISERROR(VLOOKUP(AE$1&amp;"-"&amp;$A43,#REF!,4,FALSE)),"",VLOOKUP(AE$1&amp;"-"&amp;$A43,#REF!,4,FALSE))</f>
        <v/>
      </c>
      <c r="AF43" t="str">
        <f>IF(ISERROR(VLOOKUP(AF$1&amp;"-"&amp;$A43,#REF!,4,FALSE)),"",VLOOKUP(AF$1&amp;"-"&amp;$A43,#REF!,4,FALSE))</f>
        <v/>
      </c>
      <c r="AG43" t="str">
        <f>IF(ISERROR(VLOOKUP(AG$1&amp;"-"&amp;$A43,#REF!,4,FALSE)),"",VLOOKUP(AG$1&amp;"-"&amp;$A43,#REF!,4,FALSE))</f>
        <v/>
      </c>
      <c r="AH43" t="str">
        <f>IF(ISERROR(VLOOKUP(AH$1&amp;"-"&amp;$A43,#REF!,4,FALSE)),"",VLOOKUP(AH$1&amp;"-"&amp;$A43,#REF!,4,FALSE))</f>
        <v/>
      </c>
      <c r="AI43" t="str">
        <f>IF(ISERROR(VLOOKUP(AI$1&amp;"-"&amp;$A43,#REF!,4,FALSE)),"",VLOOKUP(AI$1&amp;"-"&amp;$A43,#REF!,4,FALSE))</f>
        <v/>
      </c>
      <c r="AJ43" t="str">
        <f>IF(ISERROR(VLOOKUP(AJ$1&amp;"-"&amp;$A43,#REF!,4,FALSE)),"",VLOOKUP(AJ$1&amp;"-"&amp;$A43,#REF!,4,FALSE))</f>
        <v/>
      </c>
      <c r="AK43" t="str">
        <f>IF(ISERROR(VLOOKUP(AK$1&amp;"-"&amp;$A43,#REF!,4,FALSE)),"",VLOOKUP(AK$1&amp;"-"&amp;$A43,#REF!,4,FALSE))</f>
        <v/>
      </c>
      <c r="AL43" t="str">
        <f>IF(ISERROR(VLOOKUP(AL$1&amp;"-"&amp;$A43,#REF!,4,FALSE)),"",VLOOKUP(AL$1&amp;"-"&amp;$A43,#REF!,4,FALSE))</f>
        <v/>
      </c>
      <c r="AM43" t="str">
        <f>IF(ISERROR(VLOOKUP(AM$1&amp;"-"&amp;$A43,#REF!,4,FALSE)),"",VLOOKUP(AM$1&amp;"-"&amp;$A43,#REF!,4,FALSE))</f>
        <v/>
      </c>
      <c r="AN43" t="str">
        <f>IF(ISERROR(VLOOKUP(AN$1&amp;"-"&amp;$A43,#REF!,4,FALSE)),"",VLOOKUP(AN$1&amp;"-"&amp;$A43,#REF!,4,FALSE))</f>
        <v/>
      </c>
      <c r="AO43" t="str">
        <f>IF(ISERROR(VLOOKUP(AO$1&amp;"-"&amp;$A43,#REF!,4,FALSE)),"",VLOOKUP(AO$1&amp;"-"&amp;$A43,#REF!,4,FALSE))</f>
        <v/>
      </c>
      <c r="AP43" t="str">
        <f>IF(ISERROR(VLOOKUP(AP$1&amp;"-"&amp;$A43,#REF!,4,FALSE)),"",VLOOKUP(AP$1&amp;"-"&amp;$A43,#REF!,4,FALSE))</f>
        <v/>
      </c>
      <c r="AQ43" t="str">
        <f>IF(ISERROR(VLOOKUP(AQ$1&amp;"-"&amp;$A43,#REF!,4,FALSE)),"",VLOOKUP(AQ$1&amp;"-"&amp;$A43,#REF!,4,FALSE))</f>
        <v/>
      </c>
      <c r="AR43" t="str">
        <f>IF(ISERROR(VLOOKUP(AR$1&amp;"-"&amp;$A43,#REF!,4,FALSE)),"",VLOOKUP(AR$1&amp;"-"&amp;$A43,#REF!,4,FALSE))</f>
        <v/>
      </c>
      <c r="AS43" t="str">
        <f>IF(ISERROR(VLOOKUP(AS$1&amp;"-"&amp;$A43,#REF!,4,FALSE)),"",VLOOKUP(AS$1&amp;"-"&amp;$A43,#REF!,4,FALSE))</f>
        <v/>
      </c>
      <c r="AT43" t="str">
        <f>IF(ISERROR(VLOOKUP(AT$1&amp;"-"&amp;$A43,#REF!,4,FALSE)),"",VLOOKUP(AT$1&amp;"-"&amp;$A43,#REF!,4,FALSE))</f>
        <v/>
      </c>
      <c r="AU43" t="str">
        <f>IF(ISERROR(VLOOKUP(AU$1&amp;"-"&amp;$A43,#REF!,4,FALSE)),"",VLOOKUP(AU$1&amp;"-"&amp;$A43,#REF!,4,FALSE))</f>
        <v/>
      </c>
      <c r="AV43" t="str">
        <f>IF(ISERROR(VLOOKUP(AV$1&amp;"-"&amp;$A43,#REF!,4,FALSE)),"",VLOOKUP(AV$1&amp;"-"&amp;$A43,#REF!,4,FALSE))</f>
        <v/>
      </c>
      <c r="AW43" t="str">
        <f>IF(ISERROR(VLOOKUP(AW$1&amp;"-"&amp;$A43,#REF!,4,FALSE)),"",VLOOKUP(AW$1&amp;"-"&amp;$A43,#REF!,4,FALSE))</f>
        <v/>
      </c>
      <c r="AX43" t="str">
        <f>IF(ISERROR(VLOOKUP(AX$1&amp;"-"&amp;$A43,#REF!,4,FALSE)),"",VLOOKUP(AX$1&amp;"-"&amp;$A43,#REF!,4,FALSE))</f>
        <v/>
      </c>
      <c r="AY43" t="str">
        <f>IF(ISERROR(VLOOKUP(AY$1&amp;"-"&amp;$A43,#REF!,4,FALSE)),"",VLOOKUP(AY$1&amp;"-"&amp;$A43,#REF!,4,FALSE))</f>
        <v/>
      </c>
      <c r="AZ43" t="str">
        <f>IF(ISERROR(VLOOKUP(AZ$1&amp;"-"&amp;$A43,#REF!,4,FALSE)),"",VLOOKUP(AZ$1&amp;"-"&amp;$A43,#REF!,4,FALSE))</f>
        <v/>
      </c>
      <c r="BA43" t="str">
        <f>IF(ISERROR(VLOOKUP(BA$1&amp;"-"&amp;$A43,#REF!,4,FALSE)),"",VLOOKUP(BA$1&amp;"-"&amp;$A43,#REF!,4,FALSE))</f>
        <v/>
      </c>
      <c r="BB43" t="str">
        <f>IF(ISERROR(VLOOKUP(BB$1&amp;"-"&amp;$A43,#REF!,4,FALSE)),"",VLOOKUP(BB$1&amp;"-"&amp;$A43,#REF!,4,FALSE))</f>
        <v/>
      </c>
      <c r="BC43" t="str">
        <f>IF(ISERROR(VLOOKUP(BC$1&amp;"-"&amp;$A43,#REF!,4,FALSE)),"",VLOOKUP(BC$1&amp;"-"&amp;$A43,#REF!,4,FALSE))</f>
        <v/>
      </c>
      <c r="BD43" t="str">
        <f>IF(ISERROR(VLOOKUP(BD$1&amp;"-"&amp;$A43,#REF!,4,FALSE)),"",VLOOKUP(BD$1&amp;"-"&amp;$A43,#REF!,4,FALSE))</f>
        <v/>
      </c>
      <c r="BE43" t="str">
        <f>IF(ISERROR(VLOOKUP(BE$1&amp;"-"&amp;$A43,#REF!,4,FALSE)),"",VLOOKUP(BE$1&amp;"-"&amp;$A43,#REF!,4,FALSE))</f>
        <v/>
      </c>
      <c r="BF43" t="str">
        <f>IF(ISERROR(VLOOKUP(BF$1&amp;"-"&amp;$A43,#REF!,4,FALSE)),"",VLOOKUP(BF$1&amp;"-"&amp;$A43,#REF!,4,FALSE))</f>
        <v/>
      </c>
      <c r="BG43" t="str">
        <f>IF(ISERROR(VLOOKUP(BG$1&amp;"-"&amp;$A43,#REF!,4,FALSE)),"",VLOOKUP(BG$1&amp;"-"&amp;$A43,#REF!,4,FALSE))</f>
        <v/>
      </c>
      <c r="BH43" t="str">
        <f>IF(ISERROR(VLOOKUP(BH$1&amp;"-"&amp;$A43,#REF!,4,FALSE)),"",VLOOKUP(BH$1&amp;"-"&amp;$A43,#REF!,4,FALSE))</f>
        <v/>
      </c>
      <c r="BI43" t="str">
        <f>IF(ISERROR(VLOOKUP(BI$1&amp;"-"&amp;$A43,#REF!,4,FALSE)),"",VLOOKUP(BI$1&amp;"-"&amp;$A43,#REF!,4,FALSE))</f>
        <v/>
      </c>
      <c r="BJ43" t="str">
        <f>IF(ISERROR(VLOOKUP(BJ$1&amp;"-"&amp;$A43,#REF!,4,FALSE)),"",VLOOKUP(BJ$1&amp;"-"&amp;$A43,#REF!,4,FALSE))</f>
        <v/>
      </c>
      <c r="BK43" t="str">
        <f>IF(ISERROR(VLOOKUP(BK$1&amp;"-"&amp;$A43,#REF!,4,FALSE)),"",VLOOKUP(BK$1&amp;"-"&amp;$A43,#REF!,4,FALSE))</f>
        <v/>
      </c>
      <c r="BL43" t="str">
        <f>IF(ISERROR(VLOOKUP(BL$1&amp;"-"&amp;$A43,#REF!,4,FALSE)),"",VLOOKUP(BL$1&amp;"-"&amp;$A43,#REF!,4,FALSE))</f>
        <v/>
      </c>
      <c r="BM43" t="str">
        <f>IF(ISERROR(VLOOKUP(BM$1&amp;"-"&amp;$A43,#REF!,4,FALSE)),"",VLOOKUP(BM$1&amp;"-"&amp;$A43,#REF!,4,FALSE))</f>
        <v/>
      </c>
      <c r="BN43" t="str">
        <f>IF(ISERROR(VLOOKUP(BN$1&amp;"-"&amp;$A43,#REF!,4,FALSE)),"",VLOOKUP(BN$1&amp;"-"&amp;$A43,#REF!,4,FALSE))</f>
        <v/>
      </c>
      <c r="BO43" t="str">
        <f>IF(ISERROR(VLOOKUP(BO$1&amp;"-"&amp;$A43,#REF!,4,FALSE)),"",VLOOKUP(BO$1&amp;"-"&amp;$A43,#REF!,4,FALSE))</f>
        <v/>
      </c>
      <c r="BP43" t="str">
        <f>IF(ISERROR(VLOOKUP(BP$1&amp;"-"&amp;$A43,#REF!,4,FALSE)),"",VLOOKUP(BP$1&amp;"-"&amp;$A43,#REF!,4,FALSE))</f>
        <v/>
      </c>
      <c r="BQ43" t="str">
        <f>IF(ISERROR(VLOOKUP(BQ$1&amp;"-"&amp;$A43,#REF!,4,FALSE)),"",VLOOKUP(BQ$1&amp;"-"&amp;$A43,#REF!,4,FALSE))</f>
        <v/>
      </c>
      <c r="BR43" t="str">
        <f>IF(ISERROR(VLOOKUP(BR$1&amp;"-"&amp;$A43,#REF!,4,FALSE)),"",VLOOKUP(BR$1&amp;"-"&amp;$A43,#REF!,4,FALSE))</f>
        <v/>
      </c>
      <c r="BS43" t="str">
        <f>IF(ISERROR(VLOOKUP(BS$1&amp;"-"&amp;$A43,#REF!,4,FALSE)),"",VLOOKUP(BS$1&amp;"-"&amp;$A43,#REF!,4,FALSE))</f>
        <v/>
      </c>
      <c r="BT43" t="str">
        <f>IF(ISERROR(VLOOKUP(BT$1&amp;"-"&amp;$A43,#REF!,4,FALSE)),"",VLOOKUP(BT$1&amp;"-"&amp;$A43,#REF!,4,FALSE))</f>
        <v/>
      </c>
      <c r="BU43" t="str">
        <f>IF(ISERROR(VLOOKUP(BU$1&amp;"-"&amp;$A43,#REF!,4,FALSE)),"",VLOOKUP(BU$1&amp;"-"&amp;$A43,#REF!,4,FALSE))</f>
        <v/>
      </c>
      <c r="BV43" t="str">
        <f>IF(ISERROR(VLOOKUP(BV$1&amp;"-"&amp;$A43,#REF!,4,FALSE)),"",VLOOKUP(BV$1&amp;"-"&amp;$A43,#REF!,4,FALSE))</f>
        <v/>
      </c>
      <c r="BW43" t="str">
        <f>IF(ISERROR(VLOOKUP(BW$1&amp;"-"&amp;$A43,#REF!,4,FALSE)),"",VLOOKUP(BW$1&amp;"-"&amp;$A43,#REF!,4,FALSE))</f>
        <v/>
      </c>
      <c r="BX43" t="str">
        <f>IF(ISERROR(VLOOKUP(BX$1&amp;"-"&amp;$A43,#REF!,4,FALSE)),"",VLOOKUP(BX$1&amp;"-"&amp;$A43,#REF!,4,FALSE))</f>
        <v/>
      </c>
      <c r="BY43" t="str">
        <f>IF(ISERROR(VLOOKUP(BY$1&amp;"-"&amp;$A43,#REF!,4,FALSE)),"",VLOOKUP(BY$1&amp;"-"&amp;$A43,#REF!,4,FALSE))</f>
        <v/>
      </c>
      <c r="BZ43" t="str">
        <f>IF(ISERROR(VLOOKUP(BZ$1&amp;"-"&amp;$A43,#REF!,4,FALSE)),"",VLOOKUP(BZ$1&amp;"-"&amp;$A43,#REF!,4,FALSE))</f>
        <v/>
      </c>
      <c r="CA43" t="str">
        <f>IF(ISERROR(VLOOKUP(CA$1&amp;"-"&amp;$A43,#REF!,4,FALSE)),"",VLOOKUP(CA$1&amp;"-"&amp;$A43,#REF!,4,FALSE))</f>
        <v/>
      </c>
      <c r="CB43" t="str">
        <f>IF(ISERROR(VLOOKUP(CB$1&amp;"-"&amp;$A43,#REF!,4,FALSE)),"",VLOOKUP(CB$1&amp;"-"&amp;$A43,#REF!,4,FALSE))</f>
        <v/>
      </c>
      <c r="CC43" t="str">
        <f>IF(ISERROR(VLOOKUP(CC$1&amp;"-"&amp;$A43,#REF!,4,FALSE)),"",VLOOKUP(CC$1&amp;"-"&amp;$A43,#REF!,4,FALSE))</f>
        <v/>
      </c>
      <c r="CD43" t="str">
        <f>IF(ISERROR(VLOOKUP(CD$1&amp;"-"&amp;$A43,#REF!,4,FALSE)),"",VLOOKUP(CD$1&amp;"-"&amp;$A43,#REF!,4,FALSE))</f>
        <v/>
      </c>
      <c r="CE43" t="str">
        <f>IF(ISERROR(VLOOKUP(CE$1&amp;"-"&amp;$A43,#REF!,4,FALSE)),"",VLOOKUP(CE$1&amp;"-"&amp;$A43,#REF!,4,FALSE))</f>
        <v/>
      </c>
      <c r="CF43" t="str">
        <f>IF(ISERROR(VLOOKUP(CF$1&amp;"-"&amp;$A43,#REF!,4,FALSE)),"",VLOOKUP(CF$1&amp;"-"&amp;$A43,#REF!,4,FALSE))</f>
        <v/>
      </c>
      <c r="CG43" t="str">
        <f>IF(ISERROR(VLOOKUP(CG$1&amp;"-"&amp;$A43,#REF!,4,FALSE)),"",VLOOKUP(CG$1&amp;"-"&amp;$A43,#REF!,4,FALSE))</f>
        <v/>
      </c>
      <c r="CH43" t="str">
        <f>IF(ISERROR(VLOOKUP(CH$1&amp;"-"&amp;$A43,#REF!,4,FALSE)),"",VLOOKUP(CH$1&amp;"-"&amp;$A43,#REF!,4,FALSE))</f>
        <v/>
      </c>
      <c r="CI43" t="str">
        <f>IF(ISERROR(VLOOKUP(CI$1&amp;"-"&amp;$A43,#REF!,4,FALSE)),"",VLOOKUP(CI$1&amp;"-"&amp;$A43,#REF!,4,FALSE))</f>
        <v/>
      </c>
      <c r="CJ43" t="str">
        <f>IF(ISERROR(VLOOKUP(CJ$1&amp;"-"&amp;$A43,#REF!,4,FALSE)),"",VLOOKUP(CJ$1&amp;"-"&amp;$A43,#REF!,4,FALSE))</f>
        <v/>
      </c>
    </row>
    <row r="44" spans="1:88" x14ac:dyDescent="0.3">
      <c r="A44">
        <v>41</v>
      </c>
      <c r="B44" t="s">
        <v>210</v>
      </c>
      <c r="C44">
        <v>1079</v>
      </c>
      <c r="F44" t="str">
        <f>IF(ISERROR(VLOOKUP(F$1&amp;"-"&amp;$A44,#REF!,4,FALSE)),"",VLOOKUP(F$1&amp;"-"&amp;$A44,#REF!,4,FALSE))</f>
        <v/>
      </c>
      <c r="G44" t="str">
        <f>IF(ISERROR(VLOOKUP(G$1&amp;"-"&amp;$A44,#REF!,4,FALSE)),"",VLOOKUP(G$1&amp;"-"&amp;$A44,#REF!,4,FALSE))</f>
        <v/>
      </c>
      <c r="H44" t="str">
        <f>IF(ISERROR(VLOOKUP(H$1&amp;"-"&amp;$A44,#REF!,4,FALSE)),"",VLOOKUP(H$1&amp;"-"&amp;$A44,#REF!,4,FALSE))</f>
        <v/>
      </c>
      <c r="I44" t="str">
        <f>IF(ISERROR(VLOOKUP(I$1&amp;"-"&amp;$A44,#REF!,4,FALSE)),"",VLOOKUP(I$1&amp;"-"&amp;$A44,#REF!,4,FALSE))</f>
        <v/>
      </c>
      <c r="J44" t="str">
        <f>IF(ISERROR(VLOOKUP(J$1&amp;"-"&amp;$A44,#REF!,4,FALSE)),"",VLOOKUP(J$1&amp;"-"&amp;$A44,#REF!,4,FALSE))</f>
        <v/>
      </c>
      <c r="K44" t="str">
        <f>IF(ISERROR(VLOOKUP(K$1&amp;"-"&amp;$A44,#REF!,4,FALSE)),"",VLOOKUP(K$1&amp;"-"&amp;$A44,#REF!,4,FALSE))</f>
        <v/>
      </c>
      <c r="L44" t="str">
        <f>IF(ISERROR(VLOOKUP(L$1&amp;"-"&amp;$A44,#REF!,4,FALSE)),"",VLOOKUP(L$1&amp;"-"&amp;$A44,#REF!,4,FALSE))</f>
        <v/>
      </c>
      <c r="M44" t="str">
        <f>IF(ISERROR(VLOOKUP(M$1&amp;"-"&amp;$A44,#REF!,4,FALSE)),"",VLOOKUP(M$1&amp;"-"&amp;$A44,#REF!,4,FALSE))</f>
        <v/>
      </c>
      <c r="N44" t="str">
        <f>IF(ISERROR(VLOOKUP(N$1&amp;"-"&amp;$A44,#REF!,4,FALSE)),"",VLOOKUP(N$1&amp;"-"&amp;$A44,#REF!,4,FALSE))</f>
        <v/>
      </c>
      <c r="O44" t="str">
        <f>IF(ISERROR(VLOOKUP(O$1&amp;"-"&amp;$A44,#REF!,4,FALSE)),"",VLOOKUP(O$1&amp;"-"&amp;$A44,#REF!,4,FALSE))</f>
        <v/>
      </c>
      <c r="P44" t="str">
        <f>IF(ISERROR(VLOOKUP(P$1&amp;"-"&amp;$A44,#REF!,4,FALSE)),"",VLOOKUP(P$1&amp;"-"&amp;$A44,#REF!,4,FALSE))</f>
        <v/>
      </c>
      <c r="Q44" t="str">
        <f>IF(ISERROR(VLOOKUP(Q$1&amp;"-"&amp;$A44,#REF!,4,FALSE)),"",VLOOKUP(Q$1&amp;"-"&amp;$A44,#REF!,4,FALSE))</f>
        <v/>
      </c>
      <c r="R44" t="str">
        <f>IF(ISERROR(VLOOKUP(R$1&amp;"-"&amp;$A44,#REF!,4,FALSE)),"",VLOOKUP(R$1&amp;"-"&amp;$A44,#REF!,4,FALSE))</f>
        <v/>
      </c>
      <c r="S44" t="str">
        <f>IF(ISERROR(VLOOKUP(S$1&amp;"-"&amp;$A44,#REF!,4,FALSE)),"",VLOOKUP(S$1&amp;"-"&amp;$A44,#REF!,4,FALSE))</f>
        <v/>
      </c>
      <c r="T44" t="str">
        <f>IF(ISERROR(VLOOKUP(T$1&amp;"-"&amp;$A44,#REF!,4,FALSE)),"",VLOOKUP(T$1&amp;"-"&amp;$A44,#REF!,4,FALSE))</f>
        <v/>
      </c>
      <c r="U44" t="str">
        <f>IF(ISERROR(VLOOKUP(U$1&amp;"-"&amp;$A44,#REF!,4,FALSE)),"",VLOOKUP(U$1&amp;"-"&amp;$A44,#REF!,4,FALSE))</f>
        <v/>
      </c>
      <c r="V44" t="str">
        <f>IF(ISERROR(VLOOKUP(V$1&amp;"-"&amp;$A44,#REF!,4,FALSE)),"",VLOOKUP(V$1&amp;"-"&amp;$A44,#REF!,4,FALSE))</f>
        <v/>
      </c>
      <c r="W44" t="str">
        <f>IF(ISERROR(VLOOKUP(W$1&amp;"-"&amp;$A44,#REF!,4,FALSE)),"",VLOOKUP(W$1&amp;"-"&amp;$A44,#REF!,4,FALSE))</f>
        <v/>
      </c>
      <c r="X44" t="str">
        <f>IF(ISERROR(VLOOKUP(X$1&amp;"-"&amp;$A44,#REF!,4,FALSE)),"",VLOOKUP(X$1&amp;"-"&amp;$A44,#REF!,4,FALSE))</f>
        <v/>
      </c>
      <c r="Y44" t="str">
        <f>IF(ISERROR(VLOOKUP(Y$1&amp;"-"&amp;$A44,#REF!,4,FALSE)),"",VLOOKUP(Y$1&amp;"-"&amp;$A44,#REF!,4,FALSE))</f>
        <v/>
      </c>
      <c r="Z44" t="str">
        <f>IF(ISERROR(VLOOKUP(Z$1&amp;"-"&amp;$A44,#REF!,4,FALSE)),"",VLOOKUP(Z$1&amp;"-"&amp;$A44,#REF!,4,FALSE))</f>
        <v/>
      </c>
      <c r="AA44" t="str">
        <f>IF(ISERROR(VLOOKUP(AA$1&amp;"-"&amp;$A44,#REF!,4,FALSE)),"",VLOOKUP(AA$1&amp;"-"&amp;$A44,#REF!,4,FALSE))</f>
        <v/>
      </c>
      <c r="AB44" t="str">
        <f>IF(ISERROR(VLOOKUP(AB$1&amp;"-"&amp;$A44,#REF!,4,FALSE)),"",VLOOKUP(AB$1&amp;"-"&amp;$A44,#REF!,4,FALSE))</f>
        <v/>
      </c>
      <c r="AC44" t="str">
        <f>IF(ISERROR(VLOOKUP(AC$1&amp;"-"&amp;$A44,#REF!,4,FALSE)),"",VLOOKUP(AC$1&amp;"-"&amp;$A44,#REF!,4,FALSE))</f>
        <v/>
      </c>
      <c r="AD44" t="str">
        <f>IF(ISERROR(VLOOKUP(AD$1&amp;"-"&amp;$A44,#REF!,4,FALSE)),"",VLOOKUP(AD$1&amp;"-"&amp;$A44,#REF!,4,FALSE))</f>
        <v/>
      </c>
      <c r="AE44" t="str">
        <f>IF(ISERROR(VLOOKUP(AE$1&amp;"-"&amp;$A44,#REF!,4,FALSE)),"",VLOOKUP(AE$1&amp;"-"&amp;$A44,#REF!,4,FALSE))</f>
        <v/>
      </c>
      <c r="AF44" t="str">
        <f>IF(ISERROR(VLOOKUP(AF$1&amp;"-"&amp;$A44,#REF!,4,FALSE)),"",VLOOKUP(AF$1&amp;"-"&amp;$A44,#REF!,4,FALSE))</f>
        <v/>
      </c>
      <c r="AG44" t="str">
        <f>IF(ISERROR(VLOOKUP(AG$1&amp;"-"&amp;$A44,#REF!,4,FALSE)),"",VLOOKUP(AG$1&amp;"-"&amp;$A44,#REF!,4,FALSE))</f>
        <v/>
      </c>
      <c r="AH44" t="str">
        <f>IF(ISERROR(VLOOKUP(AH$1&amp;"-"&amp;$A44,#REF!,4,FALSE)),"",VLOOKUP(AH$1&amp;"-"&amp;$A44,#REF!,4,FALSE))</f>
        <v/>
      </c>
      <c r="AI44" t="str">
        <f>IF(ISERROR(VLOOKUP(AI$1&amp;"-"&amp;$A44,#REF!,4,FALSE)),"",VLOOKUP(AI$1&amp;"-"&amp;$A44,#REF!,4,FALSE))</f>
        <v/>
      </c>
      <c r="AJ44" t="str">
        <f>IF(ISERROR(VLOOKUP(AJ$1&amp;"-"&amp;$A44,#REF!,4,FALSE)),"",VLOOKUP(AJ$1&amp;"-"&amp;$A44,#REF!,4,FALSE))</f>
        <v/>
      </c>
      <c r="AK44" t="str">
        <f>IF(ISERROR(VLOOKUP(AK$1&amp;"-"&amp;$A44,#REF!,4,FALSE)),"",VLOOKUP(AK$1&amp;"-"&amp;$A44,#REF!,4,FALSE))</f>
        <v/>
      </c>
      <c r="AL44" t="str">
        <f>IF(ISERROR(VLOOKUP(AL$1&amp;"-"&amp;$A44,#REF!,4,FALSE)),"",VLOOKUP(AL$1&amp;"-"&amp;$A44,#REF!,4,FALSE))</f>
        <v/>
      </c>
      <c r="AM44" t="str">
        <f>IF(ISERROR(VLOOKUP(AM$1&amp;"-"&amp;$A44,#REF!,4,FALSE)),"",VLOOKUP(AM$1&amp;"-"&amp;$A44,#REF!,4,FALSE))</f>
        <v/>
      </c>
      <c r="AN44" t="str">
        <f>IF(ISERROR(VLOOKUP(AN$1&amp;"-"&amp;$A44,#REF!,4,FALSE)),"",VLOOKUP(AN$1&amp;"-"&amp;$A44,#REF!,4,FALSE))</f>
        <v/>
      </c>
      <c r="AO44" t="str">
        <f>IF(ISERROR(VLOOKUP(AO$1&amp;"-"&amp;$A44,#REF!,4,FALSE)),"",VLOOKUP(AO$1&amp;"-"&amp;$A44,#REF!,4,FALSE))</f>
        <v/>
      </c>
      <c r="AP44" t="str">
        <f>IF(ISERROR(VLOOKUP(AP$1&amp;"-"&amp;$A44,#REF!,4,FALSE)),"",VLOOKUP(AP$1&amp;"-"&amp;$A44,#REF!,4,FALSE))</f>
        <v/>
      </c>
      <c r="AQ44" t="str">
        <f>IF(ISERROR(VLOOKUP(AQ$1&amp;"-"&amp;$A44,#REF!,4,FALSE)),"",VLOOKUP(AQ$1&amp;"-"&amp;$A44,#REF!,4,FALSE))</f>
        <v/>
      </c>
      <c r="AR44" t="str">
        <f>IF(ISERROR(VLOOKUP(AR$1&amp;"-"&amp;$A44,#REF!,4,FALSE)),"",VLOOKUP(AR$1&amp;"-"&amp;$A44,#REF!,4,FALSE))</f>
        <v/>
      </c>
      <c r="AS44" t="str">
        <f>IF(ISERROR(VLOOKUP(AS$1&amp;"-"&amp;$A44,#REF!,4,FALSE)),"",VLOOKUP(AS$1&amp;"-"&amp;$A44,#REF!,4,FALSE))</f>
        <v/>
      </c>
      <c r="AT44" t="str">
        <f>IF(ISERROR(VLOOKUP(AT$1&amp;"-"&amp;$A44,#REF!,4,FALSE)),"",VLOOKUP(AT$1&amp;"-"&amp;$A44,#REF!,4,FALSE))</f>
        <v/>
      </c>
      <c r="AU44" t="str">
        <f>IF(ISERROR(VLOOKUP(AU$1&amp;"-"&amp;$A44,#REF!,4,FALSE)),"",VLOOKUP(AU$1&amp;"-"&amp;$A44,#REF!,4,FALSE))</f>
        <v/>
      </c>
      <c r="AV44" t="str">
        <f>IF(ISERROR(VLOOKUP(AV$1&amp;"-"&amp;$A44,#REF!,4,FALSE)),"",VLOOKUP(AV$1&amp;"-"&amp;$A44,#REF!,4,FALSE))</f>
        <v/>
      </c>
      <c r="AW44" t="str">
        <f>IF(ISERROR(VLOOKUP(AW$1&amp;"-"&amp;$A44,#REF!,4,FALSE)),"",VLOOKUP(AW$1&amp;"-"&amp;$A44,#REF!,4,FALSE))</f>
        <v/>
      </c>
      <c r="AX44" t="str">
        <f>IF(ISERROR(VLOOKUP(AX$1&amp;"-"&amp;$A44,#REF!,4,FALSE)),"",VLOOKUP(AX$1&amp;"-"&amp;$A44,#REF!,4,FALSE))</f>
        <v/>
      </c>
      <c r="AY44" t="str">
        <f>IF(ISERROR(VLOOKUP(AY$1&amp;"-"&amp;$A44,#REF!,4,FALSE)),"",VLOOKUP(AY$1&amp;"-"&amp;$A44,#REF!,4,FALSE))</f>
        <v/>
      </c>
      <c r="AZ44" t="str">
        <f>IF(ISERROR(VLOOKUP(AZ$1&amp;"-"&amp;$A44,#REF!,4,FALSE)),"",VLOOKUP(AZ$1&amp;"-"&amp;$A44,#REF!,4,FALSE))</f>
        <v/>
      </c>
      <c r="BA44" t="str">
        <f>IF(ISERROR(VLOOKUP(BA$1&amp;"-"&amp;$A44,#REF!,4,FALSE)),"",VLOOKUP(BA$1&amp;"-"&amp;$A44,#REF!,4,FALSE))</f>
        <v/>
      </c>
      <c r="BB44" t="str">
        <f>IF(ISERROR(VLOOKUP(BB$1&amp;"-"&amp;$A44,#REF!,4,FALSE)),"",VLOOKUP(BB$1&amp;"-"&amp;$A44,#REF!,4,FALSE))</f>
        <v/>
      </c>
      <c r="BC44" t="str">
        <f>IF(ISERROR(VLOOKUP(BC$1&amp;"-"&amp;$A44,#REF!,4,FALSE)),"",VLOOKUP(BC$1&amp;"-"&amp;$A44,#REF!,4,FALSE))</f>
        <v/>
      </c>
      <c r="BD44" t="str">
        <f>IF(ISERROR(VLOOKUP(BD$1&amp;"-"&amp;$A44,#REF!,4,FALSE)),"",VLOOKUP(BD$1&amp;"-"&amp;$A44,#REF!,4,FALSE))</f>
        <v/>
      </c>
      <c r="BE44" t="str">
        <f>IF(ISERROR(VLOOKUP(BE$1&amp;"-"&amp;$A44,#REF!,4,FALSE)),"",VLOOKUP(BE$1&amp;"-"&amp;$A44,#REF!,4,FALSE))</f>
        <v/>
      </c>
      <c r="BF44" t="str">
        <f>IF(ISERROR(VLOOKUP(BF$1&amp;"-"&amp;$A44,#REF!,4,FALSE)),"",VLOOKUP(BF$1&amp;"-"&amp;$A44,#REF!,4,FALSE))</f>
        <v/>
      </c>
      <c r="BG44" t="str">
        <f>IF(ISERROR(VLOOKUP(BG$1&amp;"-"&amp;$A44,#REF!,4,FALSE)),"",VLOOKUP(BG$1&amp;"-"&amp;$A44,#REF!,4,FALSE))</f>
        <v/>
      </c>
      <c r="BH44" t="str">
        <f>IF(ISERROR(VLOOKUP(BH$1&amp;"-"&amp;$A44,#REF!,4,FALSE)),"",VLOOKUP(BH$1&amp;"-"&amp;$A44,#REF!,4,FALSE))</f>
        <v/>
      </c>
      <c r="BI44" t="str">
        <f>IF(ISERROR(VLOOKUP(BI$1&amp;"-"&amp;$A44,#REF!,4,FALSE)),"",VLOOKUP(BI$1&amp;"-"&amp;$A44,#REF!,4,FALSE))</f>
        <v/>
      </c>
      <c r="BJ44" t="str">
        <f>IF(ISERROR(VLOOKUP(BJ$1&amp;"-"&amp;$A44,#REF!,4,FALSE)),"",VLOOKUP(BJ$1&amp;"-"&amp;$A44,#REF!,4,FALSE))</f>
        <v/>
      </c>
      <c r="BK44" t="str">
        <f>IF(ISERROR(VLOOKUP(BK$1&amp;"-"&amp;$A44,#REF!,4,FALSE)),"",VLOOKUP(BK$1&amp;"-"&amp;$A44,#REF!,4,FALSE))</f>
        <v/>
      </c>
      <c r="BL44" t="str">
        <f>IF(ISERROR(VLOOKUP(BL$1&amp;"-"&amp;$A44,#REF!,4,FALSE)),"",VLOOKUP(BL$1&amp;"-"&amp;$A44,#REF!,4,FALSE))</f>
        <v/>
      </c>
      <c r="BM44" t="str">
        <f>IF(ISERROR(VLOOKUP(BM$1&amp;"-"&amp;$A44,#REF!,4,FALSE)),"",VLOOKUP(BM$1&amp;"-"&amp;$A44,#REF!,4,FALSE))</f>
        <v/>
      </c>
      <c r="BN44" t="str">
        <f>IF(ISERROR(VLOOKUP(BN$1&amp;"-"&amp;$A44,#REF!,4,FALSE)),"",VLOOKUP(BN$1&amp;"-"&amp;$A44,#REF!,4,FALSE))</f>
        <v/>
      </c>
      <c r="BO44" t="str">
        <f>IF(ISERROR(VLOOKUP(BO$1&amp;"-"&amp;$A44,#REF!,4,FALSE)),"",VLOOKUP(BO$1&amp;"-"&amp;$A44,#REF!,4,FALSE))</f>
        <v/>
      </c>
      <c r="BP44" t="str">
        <f>IF(ISERROR(VLOOKUP(BP$1&amp;"-"&amp;$A44,#REF!,4,FALSE)),"",VLOOKUP(BP$1&amp;"-"&amp;$A44,#REF!,4,FALSE))</f>
        <v/>
      </c>
      <c r="BQ44" t="str">
        <f>IF(ISERROR(VLOOKUP(BQ$1&amp;"-"&amp;$A44,#REF!,4,FALSE)),"",VLOOKUP(BQ$1&amp;"-"&amp;$A44,#REF!,4,FALSE))</f>
        <v/>
      </c>
      <c r="BR44" t="str">
        <f>IF(ISERROR(VLOOKUP(BR$1&amp;"-"&amp;$A44,#REF!,4,FALSE)),"",VLOOKUP(BR$1&amp;"-"&amp;$A44,#REF!,4,FALSE))</f>
        <v/>
      </c>
      <c r="BS44" t="str">
        <f>IF(ISERROR(VLOOKUP(BS$1&amp;"-"&amp;$A44,#REF!,4,FALSE)),"",VLOOKUP(BS$1&amp;"-"&amp;$A44,#REF!,4,FALSE))</f>
        <v/>
      </c>
      <c r="BT44" t="str">
        <f>IF(ISERROR(VLOOKUP(BT$1&amp;"-"&amp;$A44,#REF!,4,FALSE)),"",VLOOKUP(BT$1&amp;"-"&amp;$A44,#REF!,4,FALSE))</f>
        <v/>
      </c>
      <c r="BU44" t="str">
        <f>IF(ISERROR(VLOOKUP(BU$1&amp;"-"&amp;$A44,#REF!,4,FALSE)),"",VLOOKUP(BU$1&amp;"-"&amp;$A44,#REF!,4,FALSE))</f>
        <v/>
      </c>
      <c r="BV44" t="str">
        <f>IF(ISERROR(VLOOKUP(BV$1&amp;"-"&amp;$A44,#REF!,4,FALSE)),"",VLOOKUP(BV$1&amp;"-"&amp;$A44,#REF!,4,FALSE))</f>
        <v/>
      </c>
      <c r="BW44" t="str">
        <f>IF(ISERROR(VLOOKUP(BW$1&amp;"-"&amp;$A44,#REF!,4,FALSE)),"",VLOOKUP(BW$1&amp;"-"&amp;$A44,#REF!,4,FALSE))</f>
        <v/>
      </c>
      <c r="BX44" t="str">
        <f>IF(ISERROR(VLOOKUP(BX$1&amp;"-"&amp;$A44,#REF!,4,FALSE)),"",VLOOKUP(BX$1&amp;"-"&amp;$A44,#REF!,4,FALSE))</f>
        <v/>
      </c>
      <c r="BY44" t="str">
        <f>IF(ISERROR(VLOOKUP(BY$1&amp;"-"&amp;$A44,#REF!,4,FALSE)),"",VLOOKUP(BY$1&amp;"-"&amp;$A44,#REF!,4,FALSE))</f>
        <v/>
      </c>
      <c r="BZ44" t="str">
        <f>IF(ISERROR(VLOOKUP(BZ$1&amp;"-"&amp;$A44,#REF!,4,FALSE)),"",VLOOKUP(BZ$1&amp;"-"&amp;$A44,#REF!,4,FALSE))</f>
        <v/>
      </c>
      <c r="CA44" t="str">
        <f>IF(ISERROR(VLOOKUP(CA$1&amp;"-"&amp;$A44,#REF!,4,FALSE)),"",VLOOKUP(CA$1&amp;"-"&amp;$A44,#REF!,4,FALSE))</f>
        <v/>
      </c>
      <c r="CB44" t="str">
        <f>IF(ISERROR(VLOOKUP(CB$1&amp;"-"&amp;$A44,#REF!,4,FALSE)),"",VLOOKUP(CB$1&amp;"-"&amp;$A44,#REF!,4,FALSE))</f>
        <v/>
      </c>
      <c r="CC44" t="str">
        <f>IF(ISERROR(VLOOKUP(CC$1&amp;"-"&amp;$A44,#REF!,4,FALSE)),"",VLOOKUP(CC$1&amp;"-"&amp;$A44,#REF!,4,FALSE))</f>
        <v/>
      </c>
      <c r="CD44" t="str">
        <f>IF(ISERROR(VLOOKUP(CD$1&amp;"-"&amp;$A44,#REF!,4,FALSE)),"",VLOOKUP(CD$1&amp;"-"&amp;$A44,#REF!,4,FALSE))</f>
        <v/>
      </c>
      <c r="CE44" t="str">
        <f>IF(ISERROR(VLOOKUP(CE$1&amp;"-"&amp;$A44,#REF!,4,FALSE)),"",VLOOKUP(CE$1&amp;"-"&amp;$A44,#REF!,4,FALSE))</f>
        <v/>
      </c>
      <c r="CF44" t="str">
        <f>IF(ISERROR(VLOOKUP(CF$1&amp;"-"&amp;$A44,#REF!,4,FALSE)),"",VLOOKUP(CF$1&amp;"-"&amp;$A44,#REF!,4,FALSE))</f>
        <v/>
      </c>
      <c r="CG44" t="str">
        <f>IF(ISERROR(VLOOKUP(CG$1&amp;"-"&amp;$A44,#REF!,4,FALSE)),"",VLOOKUP(CG$1&amp;"-"&amp;$A44,#REF!,4,FALSE))</f>
        <v/>
      </c>
      <c r="CH44" t="str">
        <f>IF(ISERROR(VLOOKUP(CH$1&amp;"-"&amp;$A44,#REF!,4,FALSE)),"",VLOOKUP(CH$1&amp;"-"&amp;$A44,#REF!,4,FALSE))</f>
        <v/>
      </c>
      <c r="CI44" t="str">
        <f>IF(ISERROR(VLOOKUP(CI$1&amp;"-"&amp;$A44,#REF!,4,FALSE)),"",VLOOKUP(CI$1&amp;"-"&amp;$A44,#REF!,4,FALSE))</f>
        <v/>
      </c>
      <c r="CJ44" t="str">
        <f>IF(ISERROR(VLOOKUP(CJ$1&amp;"-"&amp;$A44,#REF!,4,FALSE)),"",VLOOKUP(CJ$1&amp;"-"&amp;$A44,#REF!,4,FALSE))</f>
        <v/>
      </c>
    </row>
    <row r="45" spans="1:88" x14ac:dyDescent="0.3">
      <c r="A45">
        <v>42</v>
      </c>
      <c r="B45" t="s">
        <v>211</v>
      </c>
      <c r="C45">
        <v>1150</v>
      </c>
      <c r="F45" t="str">
        <f>IF(ISERROR(VLOOKUP(F$1&amp;"-"&amp;$A45,#REF!,4,FALSE)),"",VLOOKUP(F$1&amp;"-"&amp;$A45,#REF!,4,FALSE))</f>
        <v/>
      </c>
      <c r="G45" t="str">
        <f>IF(ISERROR(VLOOKUP(G$1&amp;"-"&amp;$A45,#REF!,4,FALSE)),"",VLOOKUP(G$1&amp;"-"&amp;$A45,#REF!,4,FALSE))</f>
        <v/>
      </c>
      <c r="H45" t="str">
        <f>IF(ISERROR(VLOOKUP(H$1&amp;"-"&amp;$A45,#REF!,4,FALSE)),"",VLOOKUP(H$1&amp;"-"&amp;$A45,#REF!,4,FALSE))</f>
        <v/>
      </c>
      <c r="I45" t="str">
        <f>IF(ISERROR(VLOOKUP(I$1&amp;"-"&amp;$A45,#REF!,4,FALSE)),"",VLOOKUP(I$1&amp;"-"&amp;$A45,#REF!,4,FALSE))</f>
        <v/>
      </c>
      <c r="J45" t="str">
        <f>IF(ISERROR(VLOOKUP(J$1&amp;"-"&amp;$A45,#REF!,4,FALSE)),"",VLOOKUP(J$1&amp;"-"&amp;$A45,#REF!,4,FALSE))</f>
        <v/>
      </c>
      <c r="K45" t="str">
        <f>IF(ISERROR(VLOOKUP(K$1&amp;"-"&amp;$A45,#REF!,4,FALSE)),"",VLOOKUP(K$1&amp;"-"&amp;$A45,#REF!,4,FALSE))</f>
        <v/>
      </c>
      <c r="L45" t="str">
        <f>IF(ISERROR(VLOOKUP(L$1&amp;"-"&amp;$A45,#REF!,4,FALSE)),"",VLOOKUP(L$1&amp;"-"&amp;$A45,#REF!,4,FALSE))</f>
        <v/>
      </c>
      <c r="M45" t="str">
        <f>IF(ISERROR(VLOOKUP(M$1&amp;"-"&amp;$A45,#REF!,4,FALSE)),"",VLOOKUP(M$1&amp;"-"&amp;$A45,#REF!,4,FALSE))</f>
        <v/>
      </c>
      <c r="N45" t="str">
        <f>IF(ISERROR(VLOOKUP(N$1&amp;"-"&amp;$A45,#REF!,4,FALSE)),"",VLOOKUP(N$1&amp;"-"&amp;$A45,#REF!,4,FALSE))</f>
        <v/>
      </c>
      <c r="O45" t="str">
        <f>IF(ISERROR(VLOOKUP(O$1&amp;"-"&amp;$A45,#REF!,4,FALSE)),"",VLOOKUP(O$1&amp;"-"&amp;$A45,#REF!,4,FALSE))</f>
        <v/>
      </c>
      <c r="P45" t="str">
        <f>IF(ISERROR(VLOOKUP(P$1&amp;"-"&amp;$A45,#REF!,4,FALSE)),"",VLOOKUP(P$1&amp;"-"&amp;$A45,#REF!,4,FALSE))</f>
        <v/>
      </c>
      <c r="Q45" t="str">
        <f>IF(ISERROR(VLOOKUP(Q$1&amp;"-"&amp;$A45,#REF!,4,FALSE)),"",VLOOKUP(Q$1&amp;"-"&amp;$A45,#REF!,4,FALSE))</f>
        <v/>
      </c>
      <c r="R45" t="str">
        <f>IF(ISERROR(VLOOKUP(R$1&amp;"-"&amp;$A45,#REF!,4,FALSE)),"",VLOOKUP(R$1&amp;"-"&amp;$A45,#REF!,4,FALSE))</f>
        <v/>
      </c>
      <c r="S45" t="str">
        <f>IF(ISERROR(VLOOKUP(S$1&amp;"-"&amp;$A45,#REF!,4,FALSE)),"",VLOOKUP(S$1&amp;"-"&amp;$A45,#REF!,4,FALSE))</f>
        <v/>
      </c>
      <c r="T45" t="str">
        <f>IF(ISERROR(VLOOKUP(T$1&amp;"-"&amp;$A45,#REF!,4,FALSE)),"",VLOOKUP(T$1&amp;"-"&amp;$A45,#REF!,4,FALSE))</f>
        <v/>
      </c>
      <c r="U45" t="str">
        <f>IF(ISERROR(VLOOKUP(U$1&amp;"-"&amp;$A45,#REF!,4,FALSE)),"",VLOOKUP(U$1&amp;"-"&amp;$A45,#REF!,4,FALSE))</f>
        <v/>
      </c>
      <c r="V45" t="str">
        <f>IF(ISERROR(VLOOKUP(V$1&amp;"-"&amp;$A45,#REF!,4,FALSE)),"",VLOOKUP(V$1&amp;"-"&amp;$A45,#REF!,4,FALSE))</f>
        <v/>
      </c>
      <c r="W45" t="str">
        <f>IF(ISERROR(VLOOKUP(W$1&amp;"-"&amp;$A45,#REF!,4,FALSE)),"",VLOOKUP(W$1&amp;"-"&amp;$A45,#REF!,4,FALSE))</f>
        <v/>
      </c>
      <c r="X45" t="str">
        <f>IF(ISERROR(VLOOKUP(X$1&amp;"-"&amp;$A45,#REF!,4,FALSE)),"",VLOOKUP(X$1&amp;"-"&amp;$A45,#REF!,4,FALSE))</f>
        <v/>
      </c>
      <c r="Y45" t="str">
        <f>IF(ISERROR(VLOOKUP(Y$1&amp;"-"&amp;$A45,#REF!,4,FALSE)),"",VLOOKUP(Y$1&amp;"-"&amp;$A45,#REF!,4,FALSE))</f>
        <v/>
      </c>
      <c r="Z45" t="str">
        <f>IF(ISERROR(VLOOKUP(Z$1&amp;"-"&amp;$A45,#REF!,4,FALSE)),"",VLOOKUP(Z$1&amp;"-"&amp;$A45,#REF!,4,FALSE))</f>
        <v/>
      </c>
      <c r="AA45" t="str">
        <f>IF(ISERROR(VLOOKUP(AA$1&amp;"-"&amp;$A45,#REF!,4,FALSE)),"",VLOOKUP(AA$1&amp;"-"&amp;$A45,#REF!,4,FALSE))</f>
        <v/>
      </c>
      <c r="AB45" t="str">
        <f>IF(ISERROR(VLOOKUP(AB$1&amp;"-"&amp;$A45,#REF!,4,FALSE)),"",VLOOKUP(AB$1&amp;"-"&amp;$A45,#REF!,4,FALSE))</f>
        <v/>
      </c>
      <c r="AC45" t="str">
        <f>IF(ISERROR(VLOOKUP(AC$1&amp;"-"&amp;$A45,#REF!,4,FALSE)),"",VLOOKUP(AC$1&amp;"-"&amp;$A45,#REF!,4,FALSE))</f>
        <v/>
      </c>
      <c r="AD45" t="str">
        <f>IF(ISERROR(VLOOKUP(AD$1&amp;"-"&amp;$A45,#REF!,4,FALSE)),"",VLOOKUP(AD$1&amp;"-"&amp;$A45,#REF!,4,FALSE))</f>
        <v/>
      </c>
      <c r="AE45" t="str">
        <f>IF(ISERROR(VLOOKUP(AE$1&amp;"-"&amp;$A45,#REF!,4,FALSE)),"",VLOOKUP(AE$1&amp;"-"&amp;$A45,#REF!,4,FALSE))</f>
        <v/>
      </c>
      <c r="AF45" t="str">
        <f>IF(ISERROR(VLOOKUP(AF$1&amp;"-"&amp;$A45,#REF!,4,FALSE)),"",VLOOKUP(AF$1&amp;"-"&amp;$A45,#REF!,4,FALSE))</f>
        <v/>
      </c>
      <c r="AG45" t="str">
        <f>IF(ISERROR(VLOOKUP(AG$1&amp;"-"&amp;$A45,#REF!,4,FALSE)),"",VLOOKUP(AG$1&amp;"-"&amp;$A45,#REF!,4,FALSE))</f>
        <v/>
      </c>
      <c r="AH45" t="str">
        <f>IF(ISERROR(VLOOKUP(AH$1&amp;"-"&amp;$A45,#REF!,4,FALSE)),"",VLOOKUP(AH$1&amp;"-"&amp;$A45,#REF!,4,FALSE))</f>
        <v/>
      </c>
      <c r="AI45" t="str">
        <f>IF(ISERROR(VLOOKUP(AI$1&amp;"-"&amp;$A45,#REF!,4,FALSE)),"",VLOOKUP(AI$1&amp;"-"&amp;$A45,#REF!,4,FALSE))</f>
        <v/>
      </c>
      <c r="AJ45" t="str">
        <f>IF(ISERROR(VLOOKUP(AJ$1&amp;"-"&amp;$A45,#REF!,4,FALSE)),"",VLOOKUP(AJ$1&amp;"-"&amp;$A45,#REF!,4,FALSE))</f>
        <v/>
      </c>
      <c r="AK45" t="str">
        <f>IF(ISERROR(VLOOKUP(AK$1&amp;"-"&amp;$A45,#REF!,4,FALSE)),"",VLOOKUP(AK$1&amp;"-"&amp;$A45,#REF!,4,FALSE))</f>
        <v/>
      </c>
      <c r="AL45" t="str">
        <f>IF(ISERROR(VLOOKUP(AL$1&amp;"-"&amp;$A45,#REF!,4,FALSE)),"",VLOOKUP(AL$1&amp;"-"&amp;$A45,#REF!,4,FALSE))</f>
        <v/>
      </c>
      <c r="AM45" t="str">
        <f>IF(ISERROR(VLOOKUP(AM$1&amp;"-"&amp;$A45,#REF!,4,FALSE)),"",VLOOKUP(AM$1&amp;"-"&amp;$A45,#REF!,4,FALSE))</f>
        <v/>
      </c>
      <c r="AN45" t="str">
        <f>IF(ISERROR(VLOOKUP(AN$1&amp;"-"&amp;$A45,#REF!,4,FALSE)),"",VLOOKUP(AN$1&amp;"-"&amp;$A45,#REF!,4,FALSE))</f>
        <v/>
      </c>
      <c r="AO45" t="str">
        <f>IF(ISERROR(VLOOKUP(AO$1&amp;"-"&amp;$A45,#REF!,4,FALSE)),"",VLOOKUP(AO$1&amp;"-"&amp;$A45,#REF!,4,FALSE))</f>
        <v/>
      </c>
      <c r="AP45" t="str">
        <f>IF(ISERROR(VLOOKUP(AP$1&amp;"-"&amp;$A45,#REF!,4,FALSE)),"",VLOOKUP(AP$1&amp;"-"&amp;$A45,#REF!,4,FALSE))</f>
        <v/>
      </c>
      <c r="AQ45" t="str">
        <f>IF(ISERROR(VLOOKUP(AQ$1&amp;"-"&amp;$A45,#REF!,4,FALSE)),"",VLOOKUP(AQ$1&amp;"-"&amp;$A45,#REF!,4,FALSE))</f>
        <v/>
      </c>
      <c r="AR45" t="str">
        <f>IF(ISERROR(VLOOKUP(AR$1&amp;"-"&amp;$A45,#REF!,4,FALSE)),"",VLOOKUP(AR$1&amp;"-"&amp;$A45,#REF!,4,FALSE))</f>
        <v/>
      </c>
      <c r="AS45" t="str">
        <f>IF(ISERROR(VLOOKUP(AS$1&amp;"-"&amp;$A45,#REF!,4,FALSE)),"",VLOOKUP(AS$1&amp;"-"&amp;$A45,#REF!,4,FALSE))</f>
        <v/>
      </c>
      <c r="AT45" t="str">
        <f>IF(ISERROR(VLOOKUP(AT$1&amp;"-"&amp;$A45,#REF!,4,FALSE)),"",VLOOKUP(AT$1&amp;"-"&amp;$A45,#REF!,4,FALSE))</f>
        <v/>
      </c>
      <c r="AU45" t="str">
        <f>IF(ISERROR(VLOOKUP(AU$1&amp;"-"&amp;$A45,#REF!,4,FALSE)),"",VLOOKUP(AU$1&amp;"-"&amp;$A45,#REF!,4,FALSE))</f>
        <v/>
      </c>
      <c r="AV45" t="str">
        <f>IF(ISERROR(VLOOKUP(AV$1&amp;"-"&amp;$A45,#REF!,4,FALSE)),"",VLOOKUP(AV$1&amp;"-"&amp;$A45,#REF!,4,FALSE))</f>
        <v/>
      </c>
      <c r="AW45" t="str">
        <f>IF(ISERROR(VLOOKUP(AW$1&amp;"-"&amp;$A45,#REF!,4,FALSE)),"",VLOOKUP(AW$1&amp;"-"&amp;$A45,#REF!,4,FALSE))</f>
        <v/>
      </c>
      <c r="AX45" t="str">
        <f>IF(ISERROR(VLOOKUP(AX$1&amp;"-"&amp;$A45,#REF!,4,FALSE)),"",VLOOKUP(AX$1&amp;"-"&amp;$A45,#REF!,4,FALSE))</f>
        <v/>
      </c>
      <c r="AY45" t="str">
        <f>IF(ISERROR(VLOOKUP(AY$1&amp;"-"&amp;$A45,#REF!,4,FALSE)),"",VLOOKUP(AY$1&amp;"-"&amp;$A45,#REF!,4,FALSE))</f>
        <v/>
      </c>
      <c r="AZ45" t="str">
        <f>IF(ISERROR(VLOOKUP(AZ$1&amp;"-"&amp;$A45,#REF!,4,FALSE)),"",VLOOKUP(AZ$1&amp;"-"&amp;$A45,#REF!,4,FALSE))</f>
        <v/>
      </c>
      <c r="BA45" t="str">
        <f>IF(ISERROR(VLOOKUP(BA$1&amp;"-"&amp;$A45,#REF!,4,FALSE)),"",VLOOKUP(BA$1&amp;"-"&amp;$A45,#REF!,4,FALSE))</f>
        <v/>
      </c>
      <c r="BB45" t="str">
        <f>IF(ISERROR(VLOOKUP(BB$1&amp;"-"&amp;$A45,#REF!,4,FALSE)),"",VLOOKUP(BB$1&amp;"-"&amp;$A45,#REF!,4,FALSE))</f>
        <v/>
      </c>
      <c r="BC45" t="str">
        <f>IF(ISERROR(VLOOKUP(BC$1&amp;"-"&amp;$A45,#REF!,4,FALSE)),"",VLOOKUP(BC$1&amp;"-"&amp;$A45,#REF!,4,FALSE))</f>
        <v/>
      </c>
      <c r="BD45" t="str">
        <f>IF(ISERROR(VLOOKUP(BD$1&amp;"-"&amp;$A45,#REF!,4,FALSE)),"",VLOOKUP(BD$1&amp;"-"&amp;$A45,#REF!,4,FALSE))</f>
        <v/>
      </c>
      <c r="BE45" t="str">
        <f>IF(ISERROR(VLOOKUP(BE$1&amp;"-"&amp;$A45,#REF!,4,FALSE)),"",VLOOKUP(BE$1&amp;"-"&amp;$A45,#REF!,4,FALSE))</f>
        <v/>
      </c>
      <c r="BF45" t="str">
        <f>IF(ISERROR(VLOOKUP(BF$1&amp;"-"&amp;$A45,#REF!,4,FALSE)),"",VLOOKUP(BF$1&amp;"-"&amp;$A45,#REF!,4,FALSE))</f>
        <v/>
      </c>
      <c r="BG45" t="str">
        <f>IF(ISERROR(VLOOKUP(BG$1&amp;"-"&amp;$A45,#REF!,4,FALSE)),"",VLOOKUP(BG$1&amp;"-"&amp;$A45,#REF!,4,FALSE))</f>
        <v/>
      </c>
      <c r="BH45" t="str">
        <f>IF(ISERROR(VLOOKUP(BH$1&amp;"-"&amp;$A45,#REF!,4,FALSE)),"",VLOOKUP(BH$1&amp;"-"&amp;$A45,#REF!,4,FALSE))</f>
        <v/>
      </c>
      <c r="BI45" t="str">
        <f>IF(ISERROR(VLOOKUP(BI$1&amp;"-"&amp;$A45,#REF!,4,FALSE)),"",VLOOKUP(BI$1&amp;"-"&amp;$A45,#REF!,4,FALSE))</f>
        <v/>
      </c>
      <c r="BJ45" t="str">
        <f>IF(ISERROR(VLOOKUP(BJ$1&amp;"-"&amp;$A45,#REF!,4,FALSE)),"",VLOOKUP(BJ$1&amp;"-"&amp;$A45,#REF!,4,FALSE))</f>
        <v/>
      </c>
      <c r="BK45" t="str">
        <f>IF(ISERROR(VLOOKUP(BK$1&amp;"-"&amp;$A45,#REF!,4,FALSE)),"",VLOOKUP(BK$1&amp;"-"&amp;$A45,#REF!,4,FALSE))</f>
        <v/>
      </c>
      <c r="BL45" t="str">
        <f>IF(ISERROR(VLOOKUP(BL$1&amp;"-"&amp;$A45,#REF!,4,FALSE)),"",VLOOKUP(BL$1&amp;"-"&amp;$A45,#REF!,4,FALSE))</f>
        <v/>
      </c>
      <c r="BM45" t="str">
        <f>IF(ISERROR(VLOOKUP(BM$1&amp;"-"&amp;$A45,#REF!,4,FALSE)),"",VLOOKUP(BM$1&amp;"-"&amp;$A45,#REF!,4,FALSE))</f>
        <v/>
      </c>
      <c r="BN45" t="str">
        <f>IF(ISERROR(VLOOKUP(BN$1&amp;"-"&amp;$A45,#REF!,4,FALSE)),"",VLOOKUP(BN$1&amp;"-"&amp;$A45,#REF!,4,FALSE))</f>
        <v/>
      </c>
      <c r="BO45" t="str">
        <f>IF(ISERROR(VLOOKUP(BO$1&amp;"-"&amp;$A45,#REF!,4,FALSE)),"",VLOOKUP(BO$1&amp;"-"&amp;$A45,#REF!,4,FALSE))</f>
        <v/>
      </c>
      <c r="BP45" t="str">
        <f>IF(ISERROR(VLOOKUP(BP$1&amp;"-"&amp;$A45,#REF!,4,FALSE)),"",VLOOKUP(BP$1&amp;"-"&amp;$A45,#REF!,4,FALSE))</f>
        <v/>
      </c>
      <c r="BQ45" t="str">
        <f>IF(ISERROR(VLOOKUP(BQ$1&amp;"-"&amp;$A45,#REF!,4,FALSE)),"",VLOOKUP(BQ$1&amp;"-"&amp;$A45,#REF!,4,FALSE))</f>
        <v/>
      </c>
      <c r="BR45" t="str">
        <f>IF(ISERROR(VLOOKUP(BR$1&amp;"-"&amp;$A45,#REF!,4,FALSE)),"",VLOOKUP(BR$1&amp;"-"&amp;$A45,#REF!,4,FALSE))</f>
        <v/>
      </c>
      <c r="BS45" t="str">
        <f>IF(ISERROR(VLOOKUP(BS$1&amp;"-"&amp;$A45,#REF!,4,FALSE)),"",VLOOKUP(BS$1&amp;"-"&amp;$A45,#REF!,4,FALSE))</f>
        <v/>
      </c>
      <c r="BT45" t="str">
        <f>IF(ISERROR(VLOOKUP(BT$1&amp;"-"&amp;$A45,#REF!,4,FALSE)),"",VLOOKUP(BT$1&amp;"-"&amp;$A45,#REF!,4,FALSE))</f>
        <v/>
      </c>
      <c r="BU45" t="str">
        <f>IF(ISERROR(VLOOKUP(BU$1&amp;"-"&amp;$A45,#REF!,4,FALSE)),"",VLOOKUP(BU$1&amp;"-"&amp;$A45,#REF!,4,FALSE))</f>
        <v/>
      </c>
      <c r="BV45" t="str">
        <f>IF(ISERROR(VLOOKUP(BV$1&amp;"-"&amp;$A45,#REF!,4,FALSE)),"",VLOOKUP(BV$1&amp;"-"&amp;$A45,#REF!,4,FALSE))</f>
        <v/>
      </c>
      <c r="BW45" t="str">
        <f>IF(ISERROR(VLOOKUP(BW$1&amp;"-"&amp;$A45,#REF!,4,FALSE)),"",VLOOKUP(BW$1&amp;"-"&amp;$A45,#REF!,4,FALSE))</f>
        <v/>
      </c>
      <c r="BX45" t="str">
        <f>IF(ISERROR(VLOOKUP(BX$1&amp;"-"&amp;$A45,#REF!,4,FALSE)),"",VLOOKUP(BX$1&amp;"-"&amp;$A45,#REF!,4,FALSE))</f>
        <v/>
      </c>
      <c r="BY45" t="str">
        <f>IF(ISERROR(VLOOKUP(BY$1&amp;"-"&amp;$A45,#REF!,4,FALSE)),"",VLOOKUP(BY$1&amp;"-"&amp;$A45,#REF!,4,FALSE))</f>
        <v/>
      </c>
      <c r="BZ45" t="str">
        <f>IF(ISERROR(VLOOKUP(BZ$1&amp;"-"&amp;$A45,#REF!,4,FALSE)),"",VLOOKUP(BZ$1&amp;"-"&amp;$A45,#REF!,4,FALSE))</f>
        <v/>
      </c>
      <c r="CA45" t="str">
        <f>IF(ISERROR(VLOOKUP(CA$1&amp;"-"&amp;$A45,#REF!,4,FALSE)),"",VLOOKUP(CA$1&amp;"-"&amp;$A45,#REF!,4,FALSE))</f>
        <v/>
      </c>
      <c r="CB45" t="str">
        <f>IF(ISERROR(VLOOKUP(CB$1&amp;"-"&amp;$A45,#REF!,4,FALSE)),"",VLOOKUP(CB$1&amp;"-"&amp;$A45,#REF!,4,FALSE))</f>
        <v/>
      </c>
      <c r="CC45" t="str">
        <f>IF(ISERROR(VLOOKUP(CC$1&amp;"-"&amp;$A45,#REF!,4,FALSE)),"",VLOOKUP(CC$1&amp;"-"&amp;$A45,#REF!,4,FALSE))</f>
        <v/>
      </c>
      <c r="CD45" t="str">
        <f>IF(ISERROR(VLOOKUP(CD$1&amp;"-"&amp;$A45,#REF!,4,FALSE)),"",VLOOKUP(CD$1&amp;"-"&amp;$A45,#REF!,4,FALSE))</f>
        <v/>
      </c>
      <c r="CE45" t="str">
        <f>IF(ISERROR(VLOOKUP(CE$1&amp;"-"&amp;$A45,#REF!,4,FALSE)),"",VLOOKUP(CE$1&amp;"-"&amp;$A45,#REF!,4,FALSE))</f>
        <v/>
      </c>
      <c r="CF45" t="str">
        <f>IF(ISERROR(VLOOKUP(CF$1&amp;"-"&amp;$A45,#REF!,4,FALSE)),"",VLOOKUP(CF$1&amp;"-"&amp;$A45,#REF!,4,FALSE))</f>
        <v/>
      </c>
      <c r="CG45" t="str">
        <f>IF(ISERROR(VLOOKUP(CG$1&amp;"-"&amp;$A45,#REF!,4,FALSE)),"",VLOOKUP(CG$1&amp;"-"&amp;$A45,#REF!,4,FALSE))</f>
        <v/>
      </c>
      <c r="CH45" t="str">
        <f>IF(ISERROR(VLOOKUP(CH$1&amp;"-"&amp;$A45,#REF!,4,FALSE)),"",VLOOKUP(CH$1&amp;"-"&amp;$A45,#REF!,4,FALSE))</f>
        <v/>
      </c>
      <c r="CI45" t="str">
        <f>IF(ISERROR(VLOOKUP(CI$1&amp;"-"&amp;$A45,#REF!,4,FALSE)),"",VLOOKUP(CI$1&amp;"-"&amp;$A45,#REF!,4,FALSE))</f>
        <v/>
      </c>
      <c r="CJ45" t="str">
        <f>IF(ISERROR(VLOOKUP(CJ$1&amp;"-"&amp;$A45,#REF!,4,FALSE)),"",VLOOKUP(CJ$1&amp;"-"&amp;$A45,#REF!,4,FALSE))</f>
        <v/>
      </c>
    </row>
    <row r="46" spans="1:88" x14ac:dyDescent="0.3">
      <c r="A46">
        <v>43</v>
      </c>
      <c r="B46" t="s">
        <v>212</v>
      </c>
      <c r="C46">
        <v>1136</v>
      </c>
      <c r="F46" t="str">
        <f>IF(ISERROR(VLOOKUP(F$1&amp;"-"&amp;$A46,#REF!,4,FALSE)),"",VLOOKUP(F$1&amp;"-"&amp;$A46,#REF!,4,FALSE))</f>
        <v/>
      </c>
      <c r="G46" t="str">
        <f>IF(ISERROR(VLOOKUP(G$1&amp;"-"&amp;$A46,#REF!,4,FALSE)),"",VLOOKUP(G$1&amp;"-"&amp;$A46,#REF!,4,FALSE))</f>
        <v/>
      </c>
      <c r="H46" t="str">
        <f>IF(ISERROR(VLOOKUP(H$1&amp;"-"&amp;$A46,#REF!,4,FALSE)),"",VLOOKUP(H$1&amp;"-"&amp;$A46,#REF!,4,FALSE))</f>
        <v/>
      </c>
      <c r="I46" t="str">
        <f>IF(ISERROR(VLOOKUP(I$1&amp;"-"&amp;$A46,#REF!,4,FALSE)),"",VLOOKUP(I$1&amp;"-"&amp;$A46,#REF!,4,FALSE))</f>
        <v/>
      </c>
      <c r="J46" t="str">
        <f>IF(ISERROR(VLOOKUP(J$1&amp;"-"&amp;$A46,#REF!,4,FALSE)),"",VLOOKUP(J$1&amp;"-"&amp;$A46,#REF!,4,FALSE))</f>
        <v/>
      </c>
      <c r="K46" t="str">
        <f>IF(ISERROR(VLOOKUP(K$1&amp;"-"&amp;$A46,#REF!,4,FALSE)),"",VLOOKUP(K$1&amp;"-"&amp;$A46,#REF!,4,FALSE))</f>
        <v/>
      </c>
      <c r="L46" t="str">
        <f>IF(ISERROR(VLOOKUP(L$1&amp;"-"&amp;$A46,#REF!,4,FALSE)),"",VLOOKUP(L$1&amp;"-"&amp;$A46,#REF!,4,FALSE))</f>
        <v/>
      </c>
      <c r="M46" t="str">
        <f>IF(ISERROR(VLOOKUP(M$1&amp;"-"&amp;$A46,#REF!,4,FALSE)),"",VLOOKUP(M$1&amp;"-"&amp;$A46,#REF!,4,FALSE))</f>
        <v/>
      </c>
      <c r="N46" t="str">
        <f>IF(ISERROR(VLOOKUP(N$1&amp;"-"&amp;$A46,#REF!,4,FALSE)),"",VLOOKUP(N$1&amp;"-"&amp;$A46,#REF!,4,FALSE))</f>
        <v/>
      </c>
      <c r="O46" t="str">
        <f>IF(ISERROR(VLOOKUP(O$1&amp;"-"&amp;$A46,#REF!,4,FALSE)),"",VLOOKUP(O$1&amp;"-"&amp;$A46,#REF!,4,FALSE))</f>
        <v/>
      </c>
      <c r="P46" t="str">
        <f>IF(ISERROR(VLOOKUP(P$1&amp;"-"&amp;$A46,#REF!,4,FALSE)),"",VLOOKUP(P$1&amp;"-"&amp;$A46,#REF!,4,FALSE))</f>
        <v/>
      </c>
      <c r="Q46" t="str">
        <f>IF(ISERROR(VLOOKUP(Q$1&amp;"-"&amp;$A46,#REF!,4,FALSE)),"",VLOOKUP(Q$1&amp;"-"&amp;$A46,#REF!,4,FALSE))</f>
        <v/>
      </c>
      <c r="R46" t="str">
        <f>IF(ISERROR(VLOOKUP(R$1&amp;"-"&amp;$A46,#REF!,4,FALSE)),"",VLOOKUP(R$1&amp;"-"&amp;$A46,#REF!,4,FALSE))</f>
        <v/>
      </c>
      <c r="S46" t="str">
        <f>IF(ISERROR(VLOOKUP(S$1&amp;"-"&amp;$A46,#REF!,4,FALSE)),"",VLOOKUP(S$1&amp;"-"&amp;$A46,#REF!,4,FALSE))</f>
        <v/>
      </c>
      <c r="T46" t="str">
        <f>IF(ISERROR(VLOOKUP(T$1&amp;"-"&amp;$A46,#REF!,4,FALSE)),"",VLOOKUP(T$1&amp;"-"&amp;$A46,#REF!,4,FALSE))</f>
        <v/>
      </c>
      <c r="U46" t="str">
        <f>IF(ISERROR(VLOOKUP(U$1&amp;"-"&amp;$A46,#REF!,4,FALSE)),"",VLOOKUP(U$1&amp;"-"&amp;$A46,#REF!,4,FALSE))</f>
        <v/>
      </c>
      <c r="V46" t="str">
        <f>IF(ISERROR(VLOOKUP(V$1&amp;"-"&amp;$A46,#REF!,4,FALSE)),"",VLOOKUP(V$1&amp;"-"&amp;$A46,#REF!,4,FALSE))</f>
        <v/>
      </c>
      <c r="W46" t="str">
        <f>IF(ISERROR(VLOOKUP(W$1&amp;"-"&amp;$A46,#REF!,4,FALSE)),"",VLOOKUP(W$1&amp;"-"&amp;$A46,#REF!,4,FALSE))</f>
        <v/>
      </c>
      <c r="X46" t="str">
        <f>IF(ISERROR(VLOOKUP(X$1&amp;"-"&amp;$A46,#REF!,4,FALSE)),"",VLOOKUP(X$1&amp;"-"&amp;$A46,#REF!,4,FALSE))</f>
        <v/>
      </c>
      <c r="Y46" t="str">
        <f>IF(ISERROR(VLOOKUP(Y$1&amp;"-"&amp;$A46,#REF!,4,FALSE)),"",VLOOKUP(Y$1&amp;"-"&amp;$A46,#REF!,4,FALSE))</f>
        <v/>
      </c>
      <c r="Z46" t="str">
        <f>IF(ISERROR(VLOOKUP(Z$1&amp;"-"&amp;$A46,#REF!,4,FALSE)),"",VLOOKUP(Z$1&amp;"-"&amp;$A46,#REF!,4,FALSE))</f>
        <v/>
      </c>
      <c r="AA46" t="str">
        <f>IF(ISERROR(VLOOKUP(AA$1&amp;"-"&amp;$A46,#REF!,4,FALSE)),"",VLOOKUP(AA$1&amp;"-"&amp;$A46,#REF!,4,FALSE))</f>
        <v/>
      </c>
      <c r="AB46" t="str">
        <f>IF(ISERROR(VLOOKUP(AB$1&amp;"-"&amp;$A46,#REF!,4,FALSE)),"",VLOOKUP(AB$1&amp;"-"&amp;$A46,#REF!,4,FALSE))</f>
        <v/>
      </c>
      <c r="AC46" t="str">
        <f>IF(ISERROR(VLOOKUP(AC$1&amp;"-"&amp;$A46,#REF!,4,FALSE)),"",VLOOKUP(AC$1&amp;"-"&amp;$A46,#REF!,4,FALSE))</f>
        <v/>
      </c>
      <c r="AD46" t="str">
        <f>IF(ISERROR(VLOOKUP(AD$1&amp;"-"&amp;$A46,#REF!,4,FALSE)),"",VLOOKUP(AD$1&amp;"-"&amp;$A46,#REF!,4,FALSE))</f>
        <v/>
      </c>
      <c r="AE46" t="str">
        <f>IF(ISERROR(VLOOKUP(AE$1&amp;"-"&amp;$A46,#REF!,4,FALSE)),"",VLOOKUP(AE$1&amp;"-"&amp;$A46,#REF!,4,FALSE))</f>
        <v/>
      </c>
      <c r="AF46" t="str">
        <f>IF(ISERROR(VLOOKUP(AF$1&amp;"-"&amp;$A46,#REF!,4,FALSE)),"",VLOOKUP(AF$1&amp;"-"&amp;$A46,#REF!,4,FALSE))</f>
        <v/>
      </c>
      <c r="AG46" t="str">
        <f>IF(ISERROR(VLOOKUP(AG$1&amp;"-"&amp;$A46,#REF!,4,FALSE)),"",VLOOKUP(AG$1&amp;"-"&amp;$A46,#REF!,4,FALSE))</f>
        <v/>
      </c>
      <c r="AH46" t="str">
        <f>IF(ISERROR(VLOOKUP(AH$1&amp;"-"&amp;$A46,#REF!,4,FALSE)),"",VLOOKUP(AH$1&amp;"-"&amp;$A46,#REF!,4,FALSE))</f>
        <v/>
      </c>
      <c r="AI46" t="str">
        <f>IF(ISERROR(VLOOKUP(AI$1&amp;"-"&amp;$A46,#REF!,4,FALSE)),"",VLOOKUP(AI$1&amp;"-"&amp;$A46,#REF!,4,FALSE))</f>
        <v/>
      </c>
      <c r="AJ46" t="str">
        <f>IF(ISERROR(VLOOKUP(AJ$1&amp;"-"&amp;$A46,#REF!,4,FALSE)),"",VLOOKUP(AJ$1&amp;"-"&amp;$A46,#REF!,4,FALSE))</f>
        <v/>
      </c>
      <c r="AK46" t="str">
        <f>IF(ISERROR(VLOOKUP(AK$1&amp;"-"&amp;$A46,#REF!,4,FALSE)),"",VLOOKUP(AK$1&amp;"-"&amp;$A46,#REF!,4,FALSE))</f>
        <v/>
      </c>
      <c r="AL46" t="str">
        <f>IF(ISERROR(VLOOKUP(AL$1&amp;"-"&amp;$A46,#REF!,4,FALSE)),"",VLOOKUP(AL$1&amp;"-"&amp;$A46,#REF!,4,FALSE))</f>
        <v/>
      </c>
      <c r="AM46" t="str">
        <f>IF(ISERROR(VLOOKUP(AM$1&amp;"-"&amp;$A46,#REF!,4,FALSE)),"",VLOOKUP(AM$1&amp;"-"&amp;$A46,#REF!,4,FALSE))</f>
        <v/>
      </c>
      <c r="AN46" t="str">
        <f>IF(ISERROR(VLOOKUP(AN$1&amp;"-"&amp;$A46,#REF!,4,FALSE)),"",VLOOKUP(AN$1&amp;"-"&amp;$A46,#REF!,4,FALSE))</f>
        <v/>
      </c>
      <c r="AO46" t="str">
        <f>IF(ISERROR(VLOOKUP(AO$1&amp;"-"&amp;$A46,#REF!,4,FALSE)),"",VLOOKUP(AO$1&amp;"-"&amp;$A46,#REF!,4,FALSE))</f>
        <v/>
      </c>
      <c r="AP46" t="str">
        <f>IF(ISERROR(VLOOKUP(AP$1&amp;"-"&amp;$A46,#REF!,4,FALSE)),"",VLOOKUP(AP$1&amp;"-"&amp;$A46,#REF!,4,FALSE))</f>
        <v/>
      </c>
      <c r="AQ46" t="str">
        <f>IF(ISERROR(VLOOKUP(AQ$1&amp;"-"&amp;$A46,#REF!,4,FALSE)),"",VLOOKUP(AQ$1&amp;"-"&amp;$A46,#REF!,4,FALSE))</f>
        <v/>
      </c>
      <c r="AR46" t="str">
        <f>IF(ISERROR(VLOOKUP(AR$1&amp;"-"&amp;$A46,#REF!,4,FALSE)),"",VLOOKUP(AR$1&amp;"-"&amp;$A46,#REF!,4,FALSE))</f>
        <v/>
      </c>
      <c r="AS46" t="str">
        <f>IF(ISERROR(VLOOKUP(AS$1&amp;"-"&amp;$A46,#REF!,4,FALSE)),"",VLOOKUP(AS$1&amp;"-"&amp;$A46,#REF!,4,FALSE))</f>
        <v/>
      </c>
      <c r="AT46" t="str">
        <f>IF(ISERROR(VLOOKUP(AT$1&amp;"-"&amp;$A46,#REF!,4,FALSE)),"",VLOOKUP(AT$1&amp;"-"&amp;$A46,#REF!,4,FALSE))</f>
        <v/>
      </c>
      <c r="AU46" t="str">
        <f>IF(ISERROR(VLOOKUP(AU$1&amp;"-"&amp;$A46,#REF!,4,FALSE)),"",VLOOKUP(AU$1&amp;"-"&amp;$A46,#REF!,4,FALSE))</f>
        <v/>
      </c>
      <c r="AV46" t="str">
        <f>IF(ISERROR(VLOOKUP(AV$1&amp;"-"&amp;$A46,#REF!,4,FALSE)),"",VLOOKUP(AV$1&amp;"-"&amp;$A46,#REF!,4,FALSE))</f>
        <v/>
      </c>
      <c r="AW46" t="str">
        <f>IF(ISERROR(VLOOKUP(AW$1&amp;"-"&amp;$A46,#REF!,4,FALSE)),"",VLOOKUP(AW$1&amp;"-"&amp;$A46,#REF!,4,FALSE))</f>
        <v/>
      </c>
      <c r="AX46" t="str">
        <f>IF(ISERROR(VLOOKUP(AX$1&amp;"-"&amp;$A46,#REF!,4,FALSE)),"",VLOOKUP(AX$1&amp;"-"&amp;$A46,#REF!,4,FALSE))</f>
        <v/>
      </c>
      <c r="AY46" t="str">
        <f>IF(ISERROR(VLOOKUP(AY$1&amp;"-"&amp;$A46,#REF!,4,FALSE)),"",VLOOKUP(AY$1&amp;"-"&amp;$A46,#REF!,4,FALSE))</f>
        <v/>
      </c>
      <c r="AZ46" t="str">
        <f>IF(ISERROR(VLOOKUP(AZ$1&amp;"-"&amp;$A46,#REF!,4,FALSE)),"",VLOOKUP(AZ$1&amp;"-"&amp;$A46,#REF!,4,FALSE))</f>
        <v/>
      </c>
      <c r="BA46" t="str">
        <f>IF(ISERROR(VLOOKUP(BA$1&amp;"-"&amp;$A46,#REF!,4,FALSE)),"",VLOOKUP(BA$1&amp;"-"&amp;$A46,#REF!,4,FALSE))</f>
        <v/>
      </c>
      <c r="BB46" t="str">
        <f>IF(ISERROR(VLOOKUP(BB$1&amp;"-"&amp;$A46,#REF!,4,FALSE)),"",VLOOKUP(BB$1&amp;"-"&amp;$A46,#REF!,4,FALSE))</f>
        <v/>
      </c>
      <c r="BC46" t="str">
        <f>IF(ISERROR(VLOOKUP(BC$1&amp;"-"&amp;$A46,#REF!,4,FALSE)),"",VLOOKUP(BC$1&amp;"-"&amp;$A46,#REF!,4,FALSE))</f>
        <v/>
      </c>
      <c r="BD46" t="str">
        <f>IF(ISERROR(VLOOKUP(BD$1&amp;"-"&amp;$A46,#REF!,4,FALSE)),"",VLOOKUP(BD$1&amp;"-"&amp;$A46,#REF!,4,FALSE))</f>
        <v/>
      </c>
      <c r="BE46" t="str">
        <f>IF(ISERROR(VLOOKUP(BE$1&amp;"-"&amp;$A46,#REF!,4,FALSE)),"",VLOOKUP(BE$1&amp;"-"&amp;$A46,#REF!,4,FALSE))</f>
        <v/>
      </c>
      <c r="BF46" t="str">
        <f>IF(ISERROR(VLOOKUP(BF$1&amp;"-"&amp;$A46,#REF!,4,FALSE)),"",VLOOKUP(BF$1&amp;"-"&amp;$A46,#REF!,4,FALSE))</f>
        <v/>
      </c>
      <c r="BG46" t="str">
        <f>IF(ISERROR(VLOOKUP(BG$1&amp;"-"&amp;$A46,#REF!,4,FALSE)),"",VLOOKUP(BG$1&amp;"-"&amp;$A46,#REF!,4,FALSE))</f>
        <v/>
      </c>
      <c r="BH46" t="str">
        <f>IF(ISERROR(VLOOKUP(BH$1&amp;"-"&amp;$A46,#REF!,4,FALSE)),"",VLOOKUP(BH$1&amp;"-"&amp;$A46,#REF!,4,FALSE))</f>
        <v/>
      </c>
      <c r="BI46" t="str">
        <f>IF(ISERROR(VLOOKUP(BI$1&amp;"-"&amp;$A46,#REF!,4,FALSE)),"",VLOOKUP(BI$1&amp;"-"&amp;$A46,#REF!,4,FALSE))</f>
        <v/>
      </c>
      <c r="BJ46" t="str">
        <f>IF(ISERROR(VLOOKUP(BJ$1&amp;"-"&amp;$A46,#REF!,4,FALSE)),"",VLOOKUP(BJ$1&amp;"-"&amp;$A46,#REF!,4,FALSE))</f>
        <v/>
      </c>
      <c r="BK46" t="str">
        <f>IF(ISERROR(VLOOKUP(BK$1&amp;"-"&amp;$A46,#REF!,4,FALSE)),"",VLOOKUP(BK$1&amp;"-"&amp;$A46,#REF!,4,FALSE))</f>
        <v/>
      </c>
      <c r="BL46" t="str">
        <f>IF(ISERROR(VLOOKUP(BL$1&amp;"-"&amp;$A46,#REF!,4,FALSE)),"",VLOOKUP(BL$1&amp;"-"&amp;$A46,#REF!,4,FALSE))</f>
        <v/>
      </c>
      <c r="BM46" t="str">
        <f>IF(ISERROR(VLOOKUP(BM$1&amp;"-"&amp;$A46,#REF!,4,FALSE)),"",VLOOKUP(BM$1&amp;"-"&amp;$A46,#REF!,4,FALSE))</f>
        <v/>
      </c>
      <c r="BN46" t="str">
        <f>IF(ISERROR(VLOOKUP(BN$1&amp;"-"&amp;$A46,#REF!,4,FALSE)),"",VLOOKUP(BN$1&amp;"-"&amp;$A46,#REF!,4,FALSE))</f>
        <v/>
      </c>
      <c r="BO46" t="str">
        <f>IF(ISERROR(VLOOKUP(BO$1&amp;"-"&amp;$A46,#REF!,4,FALSE)),"",VLOOKUP(BO$1&amp;"-"&amp;$A46,#REF!,4,FALSE))</f>
        <v/>
      </c>
      <c r="BP46" t="str">
        <f>IF(ISERROR(VLOOKUP(BP$1&amp;"-"&amp;$A46,#REF!,4,FALSE)),"",VLOOKUP(BP$1&amp;"-"&amp;$A46,#REF!,4,FALSE))</f>
        <v/>
      </c>
      <c r="BQ46" t="str">
        <f>IF(ISERROR(VLOOKUP(BQ$1&amp;"-"&amp;$A46,#REF!,4,FALSE)),"",VLOOKUP(BQ$1&amp;"-"&amp;$A46,#REF!,4,FALSE))</f>
        <v/>
      </c>
      <c r="BR46" t="str">
        <f>IF(ISERROR(VLOOKUP(BR$1&amp;"-"&amp;$A46,#REF!,4,FALSE)),"",VLOOKUP(BR$1&amp;"-"&amp;$A46,#REF!,4,FALSE))</f>
        <v/>
      </c>
      <c r="BS46" t="str">
        <f>IF(ISERROR(VLOOKUP(BS$1&amp;"-"&amp;$A46,#REF!,4,FALSE)),"",VLOOKUP(BS$1&amp;"-"&amp;$A46,#REF!,4,FALSE))</f>
        <v/>
      </c>
      <c r="BT46" t="str">
        <f>IF(ISERROR(VLOOKUP(BT$1&amp;"-"&amp;$A46,#REF!,4,FALSE)),"",VLOOKUP(BT$1&amp;"-"&amp;$A46,#REF!,4,FALSE))</f>
        <v/>
      </c>
      <c r="BU46" t="str">
        <f>IF(ISERROR(VLOOKUP(BU$1&amp;"-"&amp;$A46,#REF!,4,FALSE)),"",VLOOKUP(BU$1&amp;"-"&amp;$A46,#REF!,4,FALSE))</f>
        <v/>
      </c>
      <c r="BV46" t="str">
        <f>IF(ISERROR(VLOOKUP(BV$1&amp;"-"&amp;$A46,#REF!,4,FALSE)),"",VLOOKUP(BV$1&amp;"-"&amp;$A46,#REF!,4,FALSE))</f>
        <v/>
      </c>
      <c r="BW46" t="str">
        <f>IF(ISERROR(VLOOKUP(BW$1&amp;"-"&amp;$A46,#REF!,4,FALSE)),"",VLOOKUP(BW$1&amp;"-"&amp;$A46,#REF!,4,FALSE))</f>
        <v/>
      </c>
      <c r="BX46" t="str">
        <f>IF(ISERROR(VLOOKUP(BX$1&amp;"-"&amp;$A46,#REF!,4,FALSE)),"",VLOOKUP(BX$1&amp;"-"&amp;$A46,#REF!,4,FALSE))</f>
        <v/>
      </c>
      <c r="BY46" t="str">
        <f>IF(ISERROR(VLOOKUP(BY$1&amp;"-"&amp;$A46,#REF!,4,FALSE)),"",VLOOKUP(BY$1&amp;"-"&amp;$A46,#REF!,4,FALSE))</f>
        <v/>
      </c>
      <c r="BZ46" t="str">
        <f>IF(ISERROR(VLOOKUP(BZ$1&amp;"-"&amp;$A46,#REF!,4,FALSE)),"",VLOOKUP(BZ$1&amp;"-"&amp;$A46,#REF!,4,FALSE))</f>
        <v/>
      </c>
      <c r="CA46" t="str">
        <f>IF(ISERROR(VLOOKUP(CA$1&amp;"-"&amp;$A46,#REF!,4,FALSE)),"",VLOOKUP(CA$1&amp;"-"&amp;$A46,#REF!,4,FALSE))</f>
        <v/>
      </c>
      <c r="CB46" t="str">
        <f>IF(ISERROR(VLOOKUP(CB$1&amp;"-"&amp;$A46,#REF!,4,FALSE)),"",VLOOKUP(CB$1&amp;"-"&amp;$A46,#REF!,4,FALSE))</f>
        <v/>
      </c>
      <c r="CC46" t="str">
        <f>IF(ISERROR(VLOOKUP(CC$1&amp;"-"&amp;$A46,#REF!,4,FALSE)),"",VLOOKUP(CC$1&amp;"-"&amp;$A46,#REF!,4,FALSE))</f>
        <v/>
      </c>
      <c r="CD46" t="str">
        <f>IF(ISERROR(VLOOKUP(CD$1&amp;"-"&amp;$A46,#REF!,4,FALSE)),"",VLOOKUP(CD$1&amp;"-"&amp;$A46,#REF!,4,FALSE))</f>
        <v/>
      </c>
      <c r="CE46" t="str">
        <f>IF(ISERROR(VLOOKUP(CE$1&amp;"-"&amp;$A46,#REF!,4,FALSE)),"",VLOOKUP(CE$1&amp;"-"&amp;$A46,#REF!,4,FALSE))</f>
        <v/>
      </c>
      <c r="CF46" t="str">
        <f>IF(ISERROR(VLOOKUP(CF$1&amp;"-"&amp;$A46,#REF!,4,FALSE)),"",VLOOKUP(CF$1&amp;"-"&amp;$A46,#REF!,4,FALSE))</f>
        <v/>
      </c>
      <c r="CG46" t="str">
        <f>IF(ISERROR(VLOOKUP(CG$1&amp;"-"&amp;$A46,#REF!,4,FALSE)),"",VLOOKUP(CG$1&amp;"-"&amp;$A46,#REF!,4,FALSE))</f>
        <v/>
      </c>
      <c r="CH46" t="str">
        <f>IF(ISERROR(VLOOKUP(CH$1&amp;"-"&amp;$A46,#REF!,4,FALSE)),"",VLOOKUP(CH$1&amp;"-"&amp;$A46,#REF!,4,FALSE))</f>
        <v/>
      </c>
      <c r="CI46" t="str">
        <f>IF(ISERROR(VLOOKUP(CI$1&amp;"-"&amp;$A46,#REF!,4,FALSE)),"",VLOOKUP(CI$1&amp;"-"&amp;$A46,#REF!,4,FALSE))</f>
        <v/>
      </c>
      <c r="CJ46" t="str">
        <f>IF(ISERROR(VLOOKUP(CJ$1&amp;"-"&amp;$A46,#REF!,4,FALSE)),"",VLOOKUP(CJ$1&amp;"-"&amp;$A46,#REF!,4,FALSE))</f>
        <v/>
      </c>
    </row>
    <row r="47" spans="1:88" x14ac:dyDescent="0.3">
      <c r="A47">
        <v>44</v>
      </c>
      <c r="B47" t="s">
        <v>213</v>
      </c>
      <c r="C47">
        <v>1111</v>
      </c>
      <c r="F47" t="str">
        <f>IF(ISERROR(VLOOKUP(F$1&amp;"-"&amp;$A47,#REF!,4,FALSE)),"",VLOOKUP(F$1&amp;"-"&amp;$A47,#REF!,4,FALSE))</f>
        <v/>
      </c>
      <c r="G47" t="str">
        <f>IF(ISERROR(VLOOKUP(G$1&amp;"-"&amp;$A47,#REF!,4,FALSE)),"",VLOOKUP(G$1&amp;"-"&amp;$A47,#REF!,4,FALSE))</f>
        <v/>
      </c>
      <c r="H47" t="str">
        <f>IF(ISERROR(VLOOKUP(H$1&amp;"-"&amp;$A47,#REF!,4,FALSE)),"",VLOOKUP(H$1&amp;"-"&amp;$A47,#REF!,4,FALSE))</f>
        <v/>
      </c>
      <c r="I47" t="str">
        <f>IF(ISERROR(VLOOKUP(I$1&amp;"-"&amp;$A47,#REF!,4,FALSE)),"",VLOOKUP(I$1&amp;"-"&amp;$A47,#REF!,4,FALSE))</f>
        <v/>
      </c>
      <c r="J47" t="str">
        <f>IF(ISERROR(VLOOKUP(J$1&amp;"-"&amp;$A47,#REF!,4,FALSE)),"",VLOOKUP(J$1&amp;"-"&amp;$A47,#REF!,4,FALSE))</f>
        <v/>
      </c>
      <c r="K47" t="str">
        <f>IF(ISERROR(VLOOKUP(K$1&amp;"-"&amp;$A47,#REF!,4,FALSE)),"",VLOOKUP(K$1&amp;"-"&amp;$A47,#REF!,4,FALSE))</f>
        <v/>
      </c>
      <c r="L47" t="str">
        <f>IF(ISERROR(VLOOKUP(L$1&amp;"-"&amp;$A47,#REF!,4,FALSE)),"",VLOOKUP(L$1&amp;"-"&amp;$A47,#REF!,4,FALSE))</f>
        <v/>
      </c>
      <c r="M47" t="str">
        <f>IF(ISERROR(VLOOKUP(M$1&amp;"-"&amp;$A47,#REF!,4,FALSE)),"",VLOOKUP(M$1&amp;"-"&amp;$A47,#REF!,4,FALSE))</f>
        <v/>
      </c>
      <c r="N47" t="str">
        <f>IF(ISERROR(VLOOKUP(N$1&amp;"-"&amp;$A47,#REF!,4,FALSE)),"",VLOOKUP(N$1&amp;"-"&amp;$A47,#REF!,4,FALSE))</f>
        <v/>
      </c>
      <c r="O47" t="str">
        <f>IF(ISERROR(VLOOKUP(O$1&amp;"-"&amp;$A47,#REF!,4,FALSE)),"",VLOOKUP(O$1&amp;"-"&amp;$A47,#REF!,4,FALSE))</f>
        <v/>
      </c>
      <c r="P47" t="str">
        <f>IF(ISERROR(VLOOKUP(P$1&amp;"-"&amp;$A47,#REF!,4,FALSE)),"",VLOOKUP(P$1&amp;"-"&amp;$A47,#REF!,4,FALSE))</f>
        <v/>
      </c>
      <c r="Q47" t="str">
        <f>IF(ISERROR(VLOOKUP(Q$1&amp;"-"&amp;$A47,#REF!,4,FALSE)),"",VLOOKUP(Q$1&amp;"-"&amp;$A47,#REF!,4,FALSE))</f>
        <v/>
      </c>
      <c r="R47" t="str">
        <f>IF(ISERROR(VLOOKUP(R$1&amp;"-"&amp;$A47,#REF!,4,FALSE)),"",VLOOKUP(R$1&amp;"-"&amp;$A47,#REF!,4,FALSE))</f>
        <v/>
      </c>
      <c r="S47" t="str">
        <f>IF(ISERROR(VLOOKUP(S$1&amp;"-"&amp;$A47,#REF!,4,FALSE)),"",VLOOKUP(S$1&amp;"-"&amp;$A47,#REF!,4,FALSE))</f>
        <v/>
      </c>
      <c r="T47" t="str">
        <f>IF(ISERROR(VLOOKUP(T$1&amp;"-"&amp;$A47,#REF!,4,FALSE)),"",VLOOKUP(T$1&amp;"-"&amp;$A47,#REF!,4,FALSE))</f>
        <v/>
      </c>
      <c r="U47" t="str">
        <f>IF(ISERROR(VLOOKUP(U$1&amp;"-"&amp;$A47,#REF!,4,FALSE)),"",VLOOKUP(U$1&amp;"-"&amp;$A47,#REF!,4,FALSE))</f>
        <v/>
      </c>
      <c r="V47" t="str">
        <f>IF(ISERROR(VLOOKUP(V$1&amp;"-"&amp;$A47,#REF!,4,FALSE)),"",VLOOKUP(V$1&amp;"-"&amp;$A47,#REF!,4,FALSE))</f>
        <v/>
      </c>
      <c r="W47" t="str">
        <f>IF(ISERROR(VLOOKUP(W$1&amp;"-"&amp;$A47,#REF!,4,FALSE)),"",VLOOKUP(W$1&amp;"-"&amp;$A47,#REF!,4,FALSE))</f>
        <v/>
      </c>
      <c r="X47" t="str">
        <f>IF(ISERROR(VLOOKUP(X$1&amp;"-"&amp;$A47,#REF!,4,FALSE)),"",VLOOKUP(X$1&amp;"-"&amp;$A47,#REF!,4,FALSE))</f>
        <v/>
      </c>
      <c r="Y47" t="str">
        <f>IF(ISERROR(VLOOKUP(Y$1&amp;"-"&amp;$A47,#REF!,4,FALSE)),"",VLOOKUP(Y$1&amp;"-"&amp;$A47,#REF!,4,FALSE))</f>
        <v/>
      </c>
      <c r="Z47" t="str">
        <f>IF(ISERROR(VLOOKUP(Z$1&amp;"-"&amp;$A47,#REF!,4,FALSE)),"",VLOOKUP(Z$1&amp;"-"&amp;$A47,#REF!,4,FALSE))</f>
        <v/>
      </c>
      <c r="AA47" t="str">
        <f>IF(ISERROR(VLOOKUP(AA$1&amp;"-"&amp;$A47,#REF!,4,FALSE)),"",VLOOKUP(AA$1&amp;"-"&amp;$A47,#REF!,4,FALSE))</f>
        <v/>
      </c>
      <c r="AB47" t="str">
        <f>IF(ISERROR(VLOOKUP(AB$1&amp;"-"&amp;$A47,#REF!,4,FALSE)),"",VLOOKUP(AB$1&amp;"-"&amp;$A47,#REF!,4,FALSE))</f>
        <v/>
      </c>
      <c r="AC47" t="str">
        <f>IF(ISERROR(VLOOKUP(AC$1&amp;"-"&amp;$A47,#REF!,4,FALSE)),"",VLOOKUP(AC$1&amp;"-"&amp;$A47,#REF!,4,FALSE))</f>
        <v/>
      </c>
      <c r="AD47" t="str">
        <f>IF(ISERROR(VLOOKUP(AD$1&amp;"-"&amp;$A47,#REF!,4,FALSE)),"",VLOOKUP(AD$1&amp;"-"&amp;$A47,#REF!,4,FALSE))</f>
        <v/>
      </c>
      <c r="AE47" t="str">
        <f>IF(ISERROR(VLOOKUP(AE$1&amp;"-"&amp;$A47,#REF!,4,FALSE)),"",VLOOKUP(AE$1&amp;"-"&amp;$A47,#REF!,4,FALSE))</f>
        <v/>
      </c>
      <c r="AF47" t="str">
        <f>IF(ISERROR(VLOOKUP(AF$1&amp;"-"&amp;$A47,#REF!,4,FALSE)),"",VLOOKUP(AF$1&amp;"-"&amp;$A47,#REF!,4,FALSE))</f>
        <v/>
      </c>
      <c r="AG47" t="str">
        <f>IF(ISERROR(VLOOKUP(AG$1&amp;"-"&amp;$A47,#REF!,4,FALSE)),"",VLOOKUP(AG$1&amp;"-"&amp;$A47,#REF!,4,FALSE))</f>
        <v/>
      </c>
      <c r="AH47" t="str">
        <f>IF(ISERROR(VLOOKUP(AH$1&amp;"-"&amp;$A47,#REF!,4,FALSE)),"",VLOOKUP(AH$1&amp;"-"&amp;$A47,#REF!,4,FALSE))</f>
        <v/>
      </c>
      <c r="AI47" t="str">
        <f>IF(ISERROR(VLOOKUP(AI$1&amp;"-"&amp;$A47,#REF!,4,FALSE)),"",VLOOKUP(AI$1&amp;"-"&amp;$A47,#REF!,4,FALSE))</f>
        <v/>
      </c>
      <c r="AJ47" t="str">
        <f>IF(ISERROR(VLOOKUP(AJ$1&amp;"-"&amp;$A47,#REF!,4,FALSE)),"",VLOOKUP(AJ$1&amp;"-"&amp;$A47,#REF!,4,FALSE))</f>
        <v/>
      </c>
      <c r="AK47" t="str">
        <f>IF(ISERROR(VLOOKUP(AK$1&amp;"-"&amp;$A47,#REF!,4,FALSE)),"",VLOOKUP(AK$1&amp;"-"&amp;$A47,#REF!,4,FALSE))</f>
        <v/>
      </c>
      <c r="AL47" t="str">
        <f>IF(ISERROR(VLOOKUP(AL$1&amp;"-"&amp;$A47,#REF!,4,FALSE)),"",VLOOKUP(AL$1&amp;"-"&amp;$A47,#REF!,4,FALSE))</f>
        <v/>
      </c>
      <c r="AM47" t="str">
        <f>IF(ISERROR(VLOOKUP(AM$1&amp;"-"&amp;$A47,#REF!,4,FALSE)),"",VLOOKUP(AM$1&amp;"-"&amp;$A47,#REF!,4,FALSE))</f>
        <v/>
      </c>
      <c r="AN47" t="str">
        <f>IF(ISERROR(VLOOKUP(AN$1&amp;"-"&amp;$A47,#REF!,4,FALSE)),"",VLOOKUP(AN$1&amp;"-"&amp;$A47,#REF!,4,FALSE))</f>
        <v/>
      </c>
      <c r="AO47" t="str">
        <f>IF(ISERROR(VLOOKUP(AO$1&amp;"-"&amp;$A47,#REF!,4,FALSE)),"",VLOOKUP(AO$1&amp;"-"&amp;$A47,#REF!,4,FALSE))</f>
        <v/>
      </c>
      <c r="AP47" t="str">
        <f>IF(ISERROR(VLOOKUP(AP$1&amp;"-"&amp;$A47,#REF!,4,FALSE)),"",VLOOKUP(AP$1&amp;"-"&amp;$A47,#REF!,4,FALSE))</f>
        <v/>
      </c>
      <c r="AQ47" t="str">
        <f>IF(ISERROR(VLOOKUP(AQ$1&amp;"-"&amp;$A47,#REF!,4,FALSE)),"",VLOOKUP(AQ$1&amp;"-"&amp;$A47,#REF!,4,FALSE))</f>
        <v/>
      </c>
      <c r="AR47" t="str">
        <f>IF(ISERROR(VLOOKUP(AR$1&amp;"-"&amp;$A47,#REF!,4,FALSE)),"",VLOOKUP(AR$1&amp;"-"&amp;$A47,#REF!,4,FALSE))</f>
        <v/>
      </c>
      <c r="AS47" t="str">
        <f>IF(ISERROR(VLOOKUP(AS$1&amp;"-"&amp;$A47,#REF!,4,FALSE)),"",VLOOKUP(AS$1&amp;"-"&amp;$A47,#REF!,4,FALSE))</f>
        <v/>
      </c>
      <c r="AT47" t="str">
        <f>IF(ISERROR(VLOOKUP(AT$1&amp;"-"&amp;$A47,#REF!,4,FALSE)),"",VLOOKUP(AT$1&amp;"-"&amp;$A47,#REF!,4,FALSE))</f>
        <v/>
      </c>
      <c r="AU47" t="str">
        <f>IF(ISERROR(VLOOKUP(AU$1&amp;"-"&amp;$A47,#REF!,4,FALSE)),"",VLOOKUP(AU$1&amp;"-"&amp;$A47,#REF!,4,FALSE))</f>
        <v/>
      </c>
      <c r="AV47" t="str">
        <f>IF(ISERROR(VLOOKUP(AV$1&amp;"-"&amp;$A47,#REF!,4,FALSE)),"",VLOOKUP(AV$1&amp;"-"&amp;$A47,#REF!,4,FALSE))</f>
        <v/>
      </c>
      <c r="AW47" t="str">
        <f>IF(ISERROR(VLOOKUP(AW$1&amp;"-"&amp;$A47,#REF!,4,FALSE)),"",VLOOKUP(AW$1&amp;"-"&amp;$A47,#REF!,4,FALSE))</f>
        <v/>
      </c>
      <c r="AX47" t="str">
        <f>IF(ISERROR(VLOOKUP(AX$1&amp;"-"&amp;$A47,#REF!,4,FALSE)),"",VLOOKUP(AX$1&amp;"-"&amp;$A47,#REF!,4,FALSE))</f>
        <v/>
      </c>
      <c r="AY47" t="str">
        <f>IF(ISERROR(VLOOKUP(AY$1&amp;"-"&amp;$A47,#REF!,4,FALSE)),"",VLOOKUP(AY$1&amp;"-"&amp;$A47,#REF!,4,FALSE))</f>
        <v/>
      </c>
      <c r="AZ47" t="str">
        <f>IF(ISERROR(VLOOKUP(AZ$1&amp;"-"&amp;$A47,#REF!,4,FALSE)),"",VLOOKUP(AZ$1&amp;"-"&amp;$A47,#REF!,4,FALSE))</f>
        <v/>
      </c>
      <c r="BA47" t="str">
        <f>IF(ISERROR(VLOOKUP(BA$1&amp;"-"&amp;$A47,#REF!,4,FALSE)),"",VLOOKUP(BA$1&amp;"-"&amp;$A47,#REF!,4,FALSE))</f>
        <v/>
      </c>
      <c r="BB47" t="str">
        <f>IF(ISERROR(VLOOKUP(BB$1&amp;"-"&amp;$A47,#REF!,4,FALSE)),"",VLOOKUP(BB$1&amp;"-"&amp;$A47,#REF!,4,FALSE))</f>
        <v/>
      </c>
      <c r="BC47" t="str">
        <f>IF(ISERROR(VLOOKUP(BC$1&amp;"-"&amp;$A47,#REF!,4,FALSE)),"",VLOOKUP(BC$1&amp;"-"&amp;$A47,#REF!,4,FALSE))</f>
        <v/>
      </c>
      <c r="BD47" t="str">
        <f>IF(ISERROR(VLOOKUP(BD$1&amp;"-"&amp;$A47,#REF!,4,FALSE)),"",VLOOKUP(BD$1&amp;"-"&amp;$A47,#REF!,4,FALSE))</f>
        <v/>
      </c>
      <c r="BE47" t="str">
        <f>IF(ISERROR(VLOOKUP(BE$1&amp;"-"&amp;$A47,#REF!,4,FALSE)),"",VLOOKUP(BE$1&amp;"-"&amp;$A47,#REF!,4,FALSE))</f>
        <v/>
      </c>
      <c r="BF47" t="str">
        <f>IF(ISERROR(VLOOKUP(BF$1&amp;"-"&amp;$A47,#REF!,4,FALSE)),"",VLOOKUP(BF$1&amp;"-"&amp;$A47,#REF!,4,FALSE))</f>
        <v/>
      </c>
      <c r="BG47" t="str">
        <f>IF(ISERROR(VLOOKUP(BG$1&amp;"-"&amp;$A47,#REF!,4,FALSE)),"",VLOOKUP(BG$1&amp;"-"&amp;$A47,#REF!,4,FALSE))</f>
        <v/>
      </c>
      <c r="BH47" t="str">
        <f>IF(ISERROR(VLOOKUP(BH$1&amp;"-"&amp;$A47,#REF!,4,FALSE)),"",VLOOKUP(BH$1&amp;"-"&amp;$A47,#REF!,4,FALSE))</f>
        <v/>
      </c>
      <c r="BI47" t="str">
        <f>IF(ISERROR(VLOOKUP(BI$1&amp;"-"&amp;$A47,#REF!,4,FALSE)),"",VLOOKUP(BI$1&amp;"-"&amp;$A47,#REF!,4,FALSE))</f>
        <v/>
      </c>
      <c r="BJ47" t="str">
        <f>IF(ISERROR(VLOOKUP(BJ$1&amp;"-"&amp;$A47,#REF!,4,FALSE)),"",VLOOKUP(BJ$1&amp;"-"&amp;$A47,#REF!,4,FALSE))</f>
        <v/>
      </c>
      <c r="BK47" t="str">
        <f>IF(ISERROR(VLOOKUP(BK$1&amp;"-"&amp;$A47,#REF!,4,FALSE)),"",VLOOKUP(BK$1&amp;"-"&amp;$A47,#REF!,4,FALSE))</f>
        <v/>
      </c>
      <c r="BL47" t="str">
        <f>IF(ISERROR(VLOOKUP(BL$1&amp;"-"&amp;$A47,#REF!,4,FALSE)),"",VLOOKUP(BL$1&amp;"-"&amp;$A47,#REF!,4,FALSE))</f>
        <v/>
      </c>
      <c r="BM47" t="str">
        <f>IF(ISERROR(VLOOKUP(BM$1&amp;"-"&amp;$A47,#REF!,4,FALSE)),"",VLOOKUP(BM$1&amp;"-"&amp;$A47,#REF!,4,FALSE))</f>
        <v/>
      </c>
      <c r="BN47" t="str">
        <f>IF(ISERROR(VLOOKUP(BN$1&amp;"-"&amp;$A47,#REF!,4,FALSE)),"",VLOOKUP(BN$1&amp;"-"&amp;$A47,#REF!,4,FALSE))</f>
        <v/>
      </c>
      <c r="BO47" t="str">
        <f>IF(ISERROR(VLOOKUP(BO$1&amp;"-"&amp;$A47,#REF!,4,FALSE)),"",VLOOKUP(BO$1&amp;"-"&amp;$A47,#REF!,4,FALSE))</f>
        <v/>
      </c>
      <c r="BP47" t="str">
        <f>IF(ISERROR(VLOOKUP(BP$1&amp;"-"&amp;$A47,#REF!,4,FALSE)),"",VLOOKUP(BP$1&amp;"-"&amp;$A47,#REF!,4,FALSE))</f>
        <v/>
      </c>
      <c r="BQ47" t="str">
        <f>IF(ISERROR(VLOOKUP(BQ$1&amp;"-"&amp;$A47,#REF!,4,FALSE)),"",VLOOKUP(BQ$1&amp;"-"&amp;$A47,#REF!,4,FALSE))</f>
        <v/>
      </c>
      <c r="BR47" t="str">
        <f>IF(ISERROR(VLOOKUP(BR$1&amp;"-"&amp;$A47,#REF!,4,FALSE)),"",VLOOKUP(BR$1&amp;"-"&amp;$A47,#REF!,4,FALSE))</f>
        <v/>
      </c>
      <c r="BS47" t="str">
        <f>IF(ISERROR(VLOOKUP(BS$1&amp;"-"&amp;$A47,#REF!,4,FALSE)),"",VLOOKUP(BS$1&amp;"-"&amp;$A47,#REF!,4,FALSE))</f>
        <v/>
      </c>
      <c r="BT47" t="str">
        <f>IF(ISERROR(VLOOKUP(BT$1&amp;"-"&amp;$A47,#REF!,4,FALSE)),"",VLOOKUP(BT$1&amp;"-"&amp;$A47,#REF!,4,FALSE))</f>
        <v/>
      </c>
      <c r="BU47" t="str">
        <f>IF(ISERROR(VLOOKUP(BU$1&amp;"-"&amp;$A47,#REF!,4,FALSE)),"",VLOOKUP(BU$1&amp;"-"&amp;$A47,#REF!,4,FALSE))</f>
        <v/>
      </c>
      <c r="BV47" t="str">
        <f>IF(ISERROR(VLOOKUP(BV$1&amp;"-"&amp;$A47,#REF!,4,FALSE)),"",VLOOKUP(BV$1&amp;"-"&amp;$A47,#REF!,4,FALSE))</f>
        <v/>
      </c>
      <c r="BW47" t="str">
        <f>IF(ISERROR(VLOOKUP(BW$1&amp;"-"&amp;$A47,#REF!,4,FALSE)),"",VLOOKUP(BW$1&amp;"-"&amp;$A47,#REF!,4,FALSE))</f>
        <v/>
      </c>
      <c r="BX47" t="str">
        <f>IF(ISERROR(VLOOKUP(BX$1&amp;"-"&amp;$A47,#REF!,4,FALSE)),"",VLOOKUP(BX$1&amp;"-"&amp;$A47,#REF!,4,FALSE))</f>
        <v/>
      </c>
      <c r="BY47" t="str">
        <f>IF(ISERROR(VLOOKUP(BY$1&amp;"-"&amp;$A47,#REF!,4,FALSE)),"",VLOOKUP(BY$1&amp;"-"&amp;$A47,#REF!,4,FALSE))</f>
        <v/>
      </c>
      <c r="BZ47" t="str">
        <f>IF(ISERROR(VLOOKUP(BZ$1&amp;"-"&amp;$A47,#REF!,4,FALSE)),"",VLOOKUP(BZ$1&amp;"-"&amp;$A47,#REF!,4,FALSE))</f>
        <v/>
      </c>
      <c r="CA47" t="str">
        <f>IF(ISERROR(VLOOKUP(CA$1&amp;"-"&amp;$A47,#REF!,4,FALSE)),"",VLOOKUP(CA$1&amp;"-"&amp;$A47,#REF!,4,FALSE))</f>
        <v/>
      </c>
      <c r="CB47" t="str">
        <f>IF(ISERROR(VLOOKUP(CB$1&amp;"-"&amp;$A47,#REF!,4,FALSE)),"",VLOOKUP(CB$1&amp;"-"&amp;$A47,#REF!,4,FALSE))</f>
        <v/>
      </c>
      <c r="CC47" t="str">
        <f>IF(ISERROR(VLOOKUP(CC$1&amp;"-"&amp;$A47,#REF!,4,FALSE)),"",VLOOKUP(CC$1&amp;"-"&amp;$A47,#REF!,4,FALSE))</f>
        <v/>
      </c>
      <c r="CD47" t="str">
        <f>IF(ISERROR(VLOOKUP(CD$1&amp;"-"&amp;$A47,#REF!,4,FALSE)),"",VLOOKUP(CD$1&amp;"-"&amp;$A47,#REF!,4,FALSE))</f>
        <v/>
      </c>
      <c r="CE47" t="str">
        <f>IF(ISERROR(VLOOKUP(CE$1&amp;"-"&amp;$A47,#REF!,4,FALSE)),"",VLOOKUP(CE$1&amp;"-"&amp;$A47,#REF!,4,FALSE))</f>
        <v/>
      </c>
      <c r="CF47" t="str">
        <f>IF(ISERROR(VLOOKUP(CF$1&amp;"-"&amp;$A47,#REF!,4,FALSE)),"",VLOOKUP(CF$1&amp;"-"&amp;$A47,#REF!,4,FALSE))</f>
        <v/>
      </c>
      <c r="CG47" t="str">
        <f>IF(ISERROR(VLOOKUP(CG$1&amp;"-"&amp;$A47,#REF!,4,FALSE)),"",VLOOKUP(CG$1&amp;"-"&amp;$A47,#REF!,4,FALSE))</f>
        <v/>
      </c>
      <c r="CH47" t="str">
        <f>IF(ISERROR(VLOOKUP(CH$1&amp;"-"&amp;$A47,#REF!,4,FALSE)),"",VLOOKUP(CH$1&amp;"-"&amp;$A47,#REF!,4,FALSE))</f>
        <v/>
      </c>
      <c r="CI47" t="str">
        <f>IF(ISERROR(VLOOKUP(CI$1&amp;"-"&amp;$A47,#REF!,4,FALSE)),"",VLOOKUP(CI$1&amp;"-"&amp;$A47,#REF!,4,FALSE))</f>
        <v/>
      </c>
      <c r="CJ47" t="str">
        <f>IF(ISERROR(VLOOKUP(CJ$1&amp;"-"&amp;$A47,#REF!,4,FALSE)),"",VLOOKUP(CJ$1&amp;"-"&amp;$A47,#REF!,4,FALSE))</f>
        <v/>
      </c>
    </row>
    <row r="48" spans="1:88" x14ac:dyDescent="0.3">
      <c r="A48">
        <v>45</v>
      </c>
      <c r="B48" t="s">
        <v>214</v>
      </c>
      <c r="C48">
        <v>1118</v>
      </c>
      <c r="F48" t="str">
        <f>IF(ISERROR(VLOOKUP(F$1&amp;"-"&amp;$A48,#REF!,4,FALSE)),"",VLOOKUP(F$1&amp;"-"&amp;$A48,#REF!,4,FALSE))</f>
        <v/>
      </c>
      <c r="G48" t="str">
        <f>IF(ISERROR(VLOOKUP(G$1&amp;"-"&amp;$A48,#REF!,4,FALSE)),"",VLOOKUP(G$1&amp;"-"&amp;$A48,#REF!,4,FALSE))</f>
        <v/>
      </c>
      <c r="H48" t="str">
        <f>IF(ISERROR(VLOOKUP(H$1&amp;"-"&amp;$A48,#REF!,4,FALSE)),"",VLOOKUP(H$1&amp;"-"&amp;$A48,#REF!,4,FALSE))</f>
        <v/>
      </c>
      <c r="I48" t="str">
        <f>IF(ISERROR(VLOOKUP(I$1&amp;"-"&amp;$A48,#REF!,4,FALSE)),"",VLOOKUP(I$1&amp;"-"&amp;$A48,#REF!,4,FALSE))</f>
        <v/>
      </c>
      <c r="J48" t="str">
        <f>IF(ISERROR(VLOOKUP(J$1&amp;"-"&amp;$A48,#REF!,4,FALSE)),"",VLOOKUP(J$1&amp;"-"&amp;$A48,#REF!,4,FALSE))</f>
        <v/>
      </c>
      <c r="K48" t="str">
        <f>IF(ISERROR(VLOOKUP(K$1&amp;"-"&amp;$A48,#REF!,4,FALSE)),"",VLOOKUP(K$1&amp;"-"&amp;$A48,#REF!,4,FALSE))</f>
        <v/>
      </c>
      <c r="L48" t="str">
        <f>IF(ISERROR(VLOOKUP(L$1&amp;"-"&amp;$A48,#REF!,4,FALSE)),"",VLOOKUP(L$1&amp;"-"&amp;$A48,#REF!,4,FALSE))</f>
        <v/>
      </c>
      <c r="M48" t="str">
        <f>IF(ISERROR(VLOOKUP(M$1&amp;"-"&amp;$A48,#REF!,4,FALSE)),"",VLOOKUP(M$1&amp;"-"&amp;$A48,#REF!,4,FALSE))</f>
        <v/>
      </c>
      <c r="N48" t="str">
        <f>IF(ISERROR(VLOOKUP(N$1&amp;"-"&amp;$A48,#REF!,4,FALSE)),"",VLOOKUP(N$1&amp;"-"&amp;$A48,#REF!,4,FALSE))</f>
        <v/>
      </c>
      <c r="O48" t="str">
        <f>IF(ISERROR(VLOOKUP(O$1&amp;"-"&amp;$A48,#REF!,4,FALSE)),"",VLOOKUP(O$1&amp;"-"&amp;$A48,#REF!,4,FALSE))</f>
        <v/>
      </c>
      <c r="P48" t="str">
        <f>IF(ISERROR(VLOOKUP(P$1&amp;"-"&amp;$A48,#REF!,4,FALSE)),"",VLOOKUP(P$1&amp;"-"&amp;$A48,#REF!,4,FALSE))</f>
        <v/>
      </c>
      <c r="Q48" t="str">
        <f>IF(ISERROR(VLOOKUP(Q$1&amp;"-"&amp;$A48,#REF!,4,FALSE)),"",VLOOKUP(Q$1&amp;"-"&amp;$A48,#REF!,4,FALSE))</f>
        <v/>
      </c>
      <c r="R48" t="str">
        <f>IF(ISERROR(VLOOKUP(R$1&amp;"-"&amp;$A48,#REF!,4,FALSE)),"",VLOOKUP(R$1&amp;"-"&amp;$A48,#REF!,4,FALSE))</f>
        <v/>
      </c>
      <c r="S48" t="str">
        <f>IF(ISERROR(VLOOKUP(S$1&amp;"-"&amp;$A48,#REF!,4,FALSE)),"",VLOOKUP(S$1&amp;"-"&amp;$A48,#REF!,4,FALSE))</f>
        <v/>
      </c>
      <c r="T48" t="str">
        <f>IF(ISERROR(VLOOKUP(T$1&amp;"-"&amp;$A48,#REF!,4,FALSE)),"",VLOOKUP(T$1&amp;"-"&amp;$A48,#REF!,4,FALSE))</f>
        <v/>
      </c>
      <c r="U48" t="str">
        <f>IF(ISERROR(VLOOKUP(U$1&amp;"-"&amp;$A48,#REF!,4,FALSE)),"",VLOOKUP(U$1&amp;"-"&amp;$A48,#REF!,4,FALSE))</f>
        <v/>
      </c>
      <c r="V48" t="str">
        <f>IF(ISERROR(VLOOKUP(V$1&amp;"-"&amp;$A48,#REF!,4,FALSE)),"",VLOOKUP(V$1&amp;"-"&amp;$A48,#REF!,4,FALSE))</f>
        <v/>
      </c>
      <c r="W48" t="str">
        <f>IF(ISERROR(VLOOKUP(W$1&amp;"-"&amp;$A48,#REF!,4,FALSE)),"",VLOOKUP(W$1&amp;"-"&amp;$A48,#REF!,4,FALSE))</f>
        <v/>
      </c>
      <c r="X48" t="str">
        <f>IF(ISERROR(VLOOKUP(X$1&amp;"-"&amp;$A48,#REF!,4,FALSE)),"",VLOOKUP(X$1&amp;"-"&amp;$A48,#REF!,4,FALSE))</f>
        <v/>
      </c>
      <c r="Y48" t="str">
        <f>IF(ISERROR(VLOOKUP(Y$1&amp;"-"&amp;$A48,#REF!,4,FALSE)),"",VLOOKUP(Y$1&amp;"-"&amp;$A48,#REF!,4,FALSE))</f>
        <v/>
      </c>
      <c r="Z48" t="str">
        <f>IF(ISERROR(VLOOKUP(Z$1&amp;"-"&amp;$A48,#REF!,4,FALSE)),"",VLOOKUP(Z$1&amp;"-"&amp;$A48,#REF!,4,FALSE))</f>
        <v/>
      </c>
      <c r="AA48" t="str">
        <f>IF(ISERROR(VLOOKUP(AA$1&amp;"-"&amp;$A48,#REF!,4,FALSE)),"",VLOOKUP(AA$1&amp;"-"&amp;$A48,#REF!,4,FALSE))</f>
        <v/>
      </c>
      <c r="AB48" t="str">
        <f>IF(ISERROR(VLOOKUP(AB$1&amp;"-"&amp;$A48,#REF!,4,FALSE)),"",VLOOKUP(AB$1&amp;"-"&amp;$A48,#REF!,4,FALSE))</f>
        <v/>
      </c>
      <c r="AC48" t="str">
        <f>IF(ISERROR(VLOOKUP(AC$1&amp;"-"&amp;$A48,#REF!,4,FALSE)),"",VLOOKUP(AC$1&amp;"-"&amp;$A48,#REF!,4,FALSE))</f>
        <v/>
      </c>
      <c r="AD48" t="str">
        <f>IF(ISERROR(VLOOKUP(AD$1&amp;"-"&amp;$A48,#REF!,4,FALSE)),"",VLOOKUP(AD$1&amp;"-"&amp;$A48,#REF!,4,FALSE))</f>
        <v/>
      </c>
      <c r="AE48" t="str">
        <f>IF(ISERROR(VLOOKUP(AE$1&amp;"-"&amp;$A48,#REF!,4,FALSE)),"",VLOOKUP(AE$1&amp;"-"&amp;$A48,#REF!,4,FALSE))</f>
        <v/>
      </c>
      <c r="AF48" t="str">
        <f>IF(ISERROR(VLOOKUP(AF$1&amp;"-"&amp;$A48,#REF!,4,FALSE)),"",VLOOKUP(AF$1&amp;"-"&amp;$A48,#REF!,4,FALSE))</f>
        <v/>
      </c>
      <c r="AG48" t="str">
        <f>IF(ISERROR(VLOOKUP(AG$1&amp;"-"&amp;$A48,#REF!,4,FALSE)),"",VLOOKUP(AG$1&amp;"-"&amp;$A48,#REF!,4,FALSE))</f>
        <v/>
      </c>
      <c r="AH48" t="str">
        <f>IF(ISERROR(VLOOKUP(AH$1&amp;"-"&amp;$A48,#REF!,4,FALSE)),"",VLOOKUP(AH$1&amp;"-"&amp;$A48,#REF!,4,FALSE))</f>
        <v/>
      </c>
      <c r="AI48" t="str">
        <f>IF(ISERROR(VLOOKUP(AI$1&amp;"-"&amp;$A48,#REF!,4,FALSE)),"",VLOOKUP(AI$1&amp;"-"&amp;$A48,#REF!,4,FALSE))</f>
        <v/>
      </c>
      <c r="AJ48" t="str">
        <f>IF(ISERROR(VLOOKUP(AJ$1&amp;"-"&amp;$A48,#REF!,4,FALSE)),"",VLOOKUP(AJ$1&amp;"-"&amp;$A48,#REF!,4,FALSE))</f>
        <v/>
      </c>
      <c r="AK48" t="str">
        <f>IF(ISERROR(VLOOKUP(AK$1&amp;"-"&amp;$A48,#REF!,4,FALSE)),"",VLOOKUP(AK$1&amp;"-"&amp;$A48,#REF!,4,FALSE))</f>
        <v/>
      </c>
      <c r="AL48" t="str">
        <f>IF(ISERROR(VLOOKUP(AL$1&amp;"-"&amp;$A48,#REF!,4,FALSE)),"",VLOOKUP(AL$1&amp;"-"&amp;$A48,#REF!,4,FALSE))</f>
        <v/>
      </c>
      <c r="AM48" t="str">
        <f>IF(ISERROR(VLOOKUP(AM$1&amp;"-"&amp;$A48,#REF!,4,FALSE)),"",VLOOKUP(AM$1&amp;"-"&amp;$A48,#REF!,4,FALSE))</f>
        <v/>
      </c>
      <c r="AN48" t="str">
        <f>IF(ISERROR(VLOOKUP(AN$1&amp;"-"&amp;$A48,#REF!,4,FALSE)),"",VLOOKUP(AN$1&amp;"-"&amp;$A48,#REF!,4,FALSE))</f>
        <v/>
      </c>
      <c r="AO48" t="str">
        <f>IF(ISERROR(VLOOKUP(AO$1&amp;"-"&amp;$A48,#REF!,4,FALSE)),"",VLOOKUP(AO$1&amp;"-"&amp;$A48,#REF!,4,FALSE))</f>
        <v/>
      </c>
      <c r="AP48" t="str">
        <f>IF(ISERROR(VLOOKUP(AP$1&amp;"-"&amp;$A48,#REF!,4,FALSE)),"",VLOOKUP(AP$1&amp;"-"&amp;$A48,#REF!,4,FALSE))</f>
        <v/>
      </c>
      <c r="AQ48" t="str">
        <f>IF(ISERROR(VLOOKUP(AQ$1&amp;"-"&amp;$A48,#REF!,4,FALSE)),"",VLOOKUP(AQ$1&amp;"-"&amp;$A48,#REF!,4,FALSE))</f>
        <v/>
      </c>
      <c r="AR48" t="str">
        <f>IF(ISERROR(VLOOKUP(AR$1&amp;"-"&amp;$A48,#REF!,4,FALSE)),"",VLOOKUP(AR$1&amp;"-"&amp;$A48,#REF!,4,FALSE))</f>
        <v/>
      </c>
      <c r="AS48" t="str">
        <f>IF(ISERROR(VLOOKUP(AS$1&amp;"-"&amp;$A48,#REF!,4,FALSE)),"",VLOOKUP(AS$1&amp;"-"&amp;$A48,#REF!,4,FALSE))</f>
        <v/>
      </c>
      <c r="AT48" t="str">
        <f>IF(ISERROR(VLOOKUP(AT$1&amp;"-"&amp;$A48,#REF!,4,FALSE)),"",VLOOKUP(AT$1&amp;"-"&amp;$A48,#REF!,4,FALSE))</f>
        <v/>
      </c>
      <c r="AU48" t="str">
        <f>IF(ISERROR(VLOOKUP(AU$1&amp;"-"&amp;$A48,#REF!,4,FALSE)),"",VLOOKUP(AU$1&amp;"-"&amp;$A48,#REF!,4,FALSE))</f>
        <v/>
      </c>
      <c r="AV48" t="str">
        <f>IF(ISERROR(VLOOKUP(AV$1&amp;"-"&amp;$A48,#REF!,4,FALSE)),"",VLOOKUP(AV$1&amp;"-"&amp;$A48,#REF!,4,FALSE))</f>
        <v/>
      </c>
      <c r="AW48" t="str">
        <f>IF(ISERROR(VLOOKUP(AW$1&amp;"-"&amp;$A48,#REF!,4,FALSE)),"",VLOOKUP(AW$1&amp;"-"&amp;$A48,#REF!,4,FALSE))</f>
        <v/>
      </c>
      <c r="AX48" t="str">
        <f>IF(ISERROR(VLOOKUP(AX$1&amp;"-"&amp;$A48,#REF!,4,FALSE)),"",VLOOKUP(AX$1&amp;"-"&amp;$A48,#REF!,4,FALSE))</f>
        <v/>
      </c>
      <c r="AY48" t="str">
        <f>IF(ISERROR(VLOOKUP(AY$1&amp;"-"&amp;$A48,#REF!,4,FALSE)),"",VLOOKUP(AY$1&amp;"-"&amp;$A48,#REF!,4,FALSE))</f>
        <v/>
      </c>
      <c r="AZ48" t="str">
        <f>IF(ISERROR(VLOOKUP(AZ$1&amp;"-"&amp;$A48,#REF!,4,FALSE)),"",VLOOKUP(AZ$1&amp;"-"&amp;$A48,#REF!,4,FALSE))</f>
        <v/>
      </c>
      <c r="BA48" t="str">
        <f>IF(ISERROR(VLOOKUP(BA$1&amp;"-"&amp;$A48,#REF!,4,FALSE)),"",VLOOKUP(BA$1&amp;"-"&amp;$A48,#REF!,4,FALSE))</f>
        <v/>
      </c>
      <c r="BB48" t="str">
        <f>IF(ISERROR(VLOOKUP(BB$1&amp;"-"&amp;$A48,#REF!,4,FALSE)),"",VLOOKUP(BB$1&amp;"-"&amp;$A48,#REF!,4,FALSE))</f>
        <v/>
      </c>
      <c r="BC48" t="str">
        <f>IF(ISERROR(VLOOKUP(BC$1&amp;"-"&amp;$A48,#REF!,4,FALSE)),"",VLOOKUP(BC$1&amp;"-"&amp;$A48,#REF!,4,FALSE))</f>
        <v/>
      </c>
      <c r="BD48" t="str">
        <f>IF(ISERROR(VLOOKUP(BD$1&amp;"-"&amp;$A48,#REF!,4,FALSE)),"",VLOOKUP(BD$1&amp;"-"&amp;$A48,#REF!,4,FALSE))</f>
        <v/>
      </c>
      <c r="BE48" t="str">
        <f>IF(ISERROR(VLOOKUP(BE$1&amp;"-"&amp;$A48,#REF!,4,FALSE)),"",VLOOKUP(BE$1&amp;"-"&amp;$A48,#REF!,4,FALSE))</f>
        <v/>
      </c>
      <c r="BF48" t="str">
        <f>IF(ISERROR(VLOOKUP(BF$1&amp;"-"&amp;$A48,#REF!,4,FALSE)),"",VLOOKUP(BF$1&amp;"-"&amp;$A48,#REF!,4,FALSE))</f>
        <v/>
      </c>
      <c r="BG48" t="str">
        <f>IF(ISERROR(VLOOKUP(BG$1&amp;"-"&amp;$A48,#REF!,4,FALSE)),"",VLOOKUP(BG$1&amp;"-"&amp;$A48,#REF!,4,FALSE))</f>
        <v/>
      </c>
      <c r="BH48" t="str">
        <f>IF(ISERROR(VLOOKUP(BH$1&amp;"-"&amp;$A48,#REF!,4,FALSE)),"",VLOOKUP(BH$1&amp;"-"&amp;$A48,#REF!,4,FALSE))</f>
        <v/>
      </c>
      <c r="BI48" t="str">
        <f>IF(ISERROR(VLOOKUP(BI$1&amp;"-"&amp;$A48,#REF!,4,FALSE)),"",VLOOKUP(BI$1&amp;"-"&amp;$A48,#REF!,4,FALSE))</f>
        <v/>
      </c>
      <c r="BJ48" t="str">
        <f>IF(ISERROR(VLOOKUP(BJ$1&amp;"-"&amp;$A48,#REF!,4,FALSE)),"",VLOOKUP(BJ$1&amp;"-"&amp;$A48,#REF!,4,FALSE))</f>
        <v/>
      </c>
      <c r="BK48" t="str">
        <f>IF(ISERROR(VLOOKUP(BK$1&amp;"-"&amp;$A48,#REF!,4,FALSE)),"",VLOOKUP(BK$1&amp;"-"&amp;$A48,#REF!,4,FALSE))</f>
        <v/>
      </c>
      <c r="BL48" t="str">
        <f>IF(ISERROR(VLOOKUP(BL$1&amp;"-"&amp;$A48,#REF!,4,FALSE)),"",VLOOKUP(BL$1&amp;"-"&amp;$A48,#REF!,4,FALSE))</f>
        <v/>
      </c>
      <c r="BM48" t="str">
        <f>IF(ISERROR(VLOOKUP(BM$1&amp;"-"&amp;$A48,#REF!,4,FALSE)),"",VLOOKUP(BM$1&amp;"-"&amp;$A48,#REF!,4,FALSE))</f>
        <v/>
      </c>
      <c r="BN48" t="str">
        <f>IF(ISERROR(VLOOKUP(BN$1&amp;"-"&amp;$A48,#REF!,4,FALSE)),"",VLOOKUP(BN$1&amp;"-"&amp;$A48,#REF!,4,FALSE))</f>
        <v/>
      </c>
      <c r="BO48" t="str">
        <f>IF(ISERROR(VLOOKUP(BO$1&amp;"-"&amp;$A48,#REF!,4,FALSE)),"",VLOOKUP(BO$1&amp;"-"&amp;$A48,#REF!,4,FALSE))</f>
        <v/>
      </c>
      <c r="BP48" t="str">
        <f>IF(ISERROR(VLOOKUP(BP$1&amp;"-"&amp;$A48,#REF!,4,FALSE)),"",VLOOKUP(BP$1&amp;"-"&amp;$A48,#REF!,4,FALSE))</f>
        <v/>
      </c>
      <c r="BQ48" t="str">
        <f>IF(ISERROR(VLOOKUP(BQ$1&amp;"-"&amp;$A48,#REF!,4,FALSE)),"",VLOOKUP(BQ$1&amp;"-"&amp;$A48,#REF!,4,FALSE))</f>
        <v/>
      </c>
      <c r="BR48" t="str">
        <f>IF(ISERROR(VLOOKUP(BR$1&amp;"-"&amp;$A48,#REF!,4,FALSE)),"",VLOOKUP(BR$1&amp;"-"&amp;$A48,#REF!,4,FALSE))</f>
        <v/>
      </c>
      <c r="BS48" t="str">
        <f>IF(ISERROR(VLOOKUP(BS$1&amp;"-"&amp;$A48,#REF!,4,FALSE)),"",VLOOKUP(BS$1&amp;"-"&amp;$A48,#REF!,4,FALSE))</f>
        <v/>
      </c>
      <c r="BT48" t="str">
        <f>IF(ISERROR(VLOOKUP(BT$1&amp;"-"&amp;$A48,#REF!,4,FALSE)),"",VLOOKUP(BT$1&amp;"-"&amp;$A48,#REF!,4,FALSE))</f>
        <v/>
      </c>
      <c r="BU48" t="str">
        <f>IF(ISERROR(VLOOKUP(BU$1&amp;"-"&amp;$A48,#REF!,4,FALSE)),"",VLOOKUP(BU$1&amp;"-"&amp;$A48,#REF!,4,FALSE))</f>
        <v/>
      </c>
      <c r="BV48" t="str">
        <f>IF(ISERROR(VLOOKUP(BV$1&amp;"-"&amp;$A48,#REF!,4,FALSE)),"",VLOOKUP(BV$1&amp;"-"&amp;$A48,#REF!,4,FALSE))</f>
        <v/>
      </c>
      <c r="BW48" t="str">
        <f>IF(ISERROR(VLOOKUP(BW$1&amp;"-"&amp;$A48,#REF!,4,FALSE)),"",VLOOKUP(BW$1&amp;"-"&amp;$A48,#REF!,4,FALSE))</f>
        <v/>
      </c>
      <c r="BX48" t="str">
        <f>IF(ISERROR(VLOOKUP(BX$1&amp;"-"&amp;$A48,#REF!,4,FALSE)),"",VLOOKUP(BX$1&amp;"-"&amp;$A48,#REF!,4,FALSE))</f>
        <v/>
      </c>
      <c r="BY48" t="str">
        <f>IF(ISERROR(VLOOKUP(BY$1&amp;"-"&amp;$A48,#REF!,4,FALSE)),"",VLOOKUP(BY$1&amp;"-"&amp;$A48,#REF!,4,FALSE))</f>
        <v/>
      </c>
      <c r="BZ48" t="str">
        <f>IF(ISERROR(VLOOKUP(BZ$1&amp;"-"&amp;$A48,#REF!,4,FALSE)),"",VLOOKUP(BZ$1&amp;"-"&amp;$A48,#REF!,4,FALSE))</f>
        <v/>
      </c>
      <c r="CA48" t="str">
        <f>IF(ISERROR(VLOOKUP(CA$1&amp;"-"&amp;$A48,#REF!,4,FALSE)),"",VLOOKUP(CA$1&amp;"-"&amp;$A48,#REF!,4,FALSE))</f>
        <v/>
      </c>
      <c r="CB48" t="str">
        <f>IF(ISERROR(VLOOKUP(CB$1&amp;"-"&amp;$A48,#REF!,4,FALSE)),"",VLOOKUP(CB$1&amp;"-"&amp;$A48,#REF!,4,FALSE))</f>
        <v/>
      </c>
      <c r="CC48" t="str">
        <f>IF(ISERROR(VLOOKUP(CC$1&amp;"-"&amp;$A48,#REF!,4,FALSE)),"",VLOOKUP(CC$1&amp;"-"&amp;$A48,#REF!,4,FALSE))</f>
        <v/>
      </c>
      <c r="CD48" t="str">
        <f>IF(ISERROR(VLOOKUP(CD$1&amp;"-"&amp;$A48,#REF!,4,FALSE)),"",VLOOKUP(CD$1&amp;"-"&amp;$A48,#REF!,4,FALSE))</f>
        <v/>
      </c>
      <c r="CE48" t="str">
        <f>IF(ISERROR(VLOOKUP(CE$1&amp;"-"&amp;$A48,#REF!,4,FALSE)),"",VLOOKUP(CE$1&amp;"-"&amp;$A48,#REF!,4,FALSE))</f>
        <v/>
      </c>
      <c r="CF48" t="str">
        <f>IF(ISERROR(VLOOKUP(CF$1&amp;"-"&amp;$A48,#REF!,4,FALSE)),"",VLOOKUP(CF$1&amp;"-"&amp;$A48,#REF!,4,FALSE))</f>
        <v/>
      </c>
      <c r="CG48" t="str">
        <f>IF(ISERROR(VLOOKUP(CG$1&amp;"-"&amp;$A48,#REF!,4,FALSE)),"",VLOOKUP(CG$1&amp;"-"&amp;$A48,#REF!,4,FALSE))</f>
        <v/>
      </c>
      <c r="CH48" t="str">
        <f>IF(ISERROR(VLOOKUP(CH$1&amp;"-"&amp;$A48,#REF!,4,FALSE)),"",VLOOKUP(CH$1&amp;"-"&amp;$A48,#REF!,4,FALSE))</f>
        <v/>
      </c>
      <c r="CI48" t="str">
        <f>IF(ISERROR(VLOOKUP(CI$1&amp;"-"&amp;$A48,#REF!,4,FALSE)),"",VLOOKUP(CI$1&amp;"-"&amp;$A48,#REF!,4,FALSE))</f>
        <v/>
      </c>
      <c r="CJ48" t="str">
        <f>IF(ISERROR(VLOOKUP(CJ$1&amp;"-"&amp;$A48,#REF!,4,FALSE)),"",VLOOKUP(CJ$1&amp;"-"&amp;$A48,#REF!,4,FALSE))</f>
        <v/>
      </c>
    </row>
    <row r="49" spans="1:88" x14ac:dyDescent="0.3">
      <c r="A49">
        <v>46</v>
      </c>
      <c r="B49" t="s">
        <v>215</v>
      </c>
      <c r="C49">
        <v>1134</v>
      </c>
      <c r="F49" t="str">
        <f>IF(ISERROR(VLOOKUP(F$1&amp;"-"&amp;$A49,#REF!,4,FALSE)),"",VLOOKUP(F$1&amp;"-"&amp;$A49,#REF!,4,FALSE))</f>
        <v/>
      </c>
      <c r="G49" t="str">
        <f>IF(ISERROR(VLOOKUP(G$1&amp;"-"&amp;$A49,#REF!,4,FALSE)),"",VLOOKUP(G$1&amp;"-"&amp;$A49,#REF!,4,FALSE))</f>
        <v/>
      </c>
      <c r="H49" t="str">
        <f>IF(ISERROR(VLOOKUP(H$1&amp;"-"&amp;$A49,#REF!,4,FALSE)),"",VLOOKUP(H$1&amp;"-"&amp;$A49,#REF!,4,FALSE))</f>
        <v/>
      </c>
      <c r="I49" t="str">
        <f>IF(ISERROR(VLOOKUP(I$1&amp;"-"&amp;$A49,#REF!,4,FALSE)),"",VLOOKUP(I$1&amp;"-"&amp;$A49,#REF!,4,FALSE))</f>
        <v/>
      </c>
      <c r="J49" t="str">
        <f>IF(ISERROR(VLOOKUP(J$1&amp;"-"&amp;$A49,#REF!,4,FALSE)),"",VLOOKUP(J$1&amp;"-"&amp;$A49,#REF!,4,FALSE))</f>
        <v/>
      </c>
      <c r="K49" t="str">
        <f>IF(ISERROR(VLOOKUP(K$1&amp;"-"&amp;$A49,#REF!,4,FALSE)),"",VLOOKUP(K$1&amp;"-"&amp;$A49,#REF!,4,FALSE))</f>
        <v/>
      </c>
      <c r="L49" t="str">
        <f>IF(ISERROR(VLOOKUP(L$1&amp;"-"&amp;$A49,#REF!,4,FALSE)),"",VLOOKUP(L$1&amp;"-"&amp;$A49,#REF!,4,FALSE))</f>
        <v/>
      </c>
      <c r="M49" t="str">
        <f>IF(ISERROR(VLOOKUP(M$1&amp;"-"&amp;$A49,#REF!,4,FALSE)),"",VLOOKUP(M$1&amp;"-"&amp;$A49,#REF!,4,FALSE))</f>
        <v/>
      </c>
      <c r="N49" t="str">
        <f>IF(ISERROR(VLOOKUP(N$1&amp;"-"&amp;$A49,#REF!,4,FALSE)),"",VLOOKUP(N$1&amp;"-"&amp;$A49,#REF!,4,FALSE))</f>
        <v/>
      </c>
      <c r="O49" t="str">
        <f>IF(ISERROR(VLOOKUP(O$1&amp;"-"&amp;$A49,#REF!,4,FALSE)),"",VLOOKUP(O$1&amp;"-"&amp;$A49,#REF!,4,FALSE))</f>
        <v/>
      </c>
      <c r="P49" t="str">
        <f>IF(ISERROR(VLOOKUP(P$1&amp;"-"&amp;$A49,#REF!,4,FALSE)),"",VLOOKUP(P$1&amp;"-"&amp;$A49,#REF!,4,FALSE))</f>
        <v/>
      </c>
      <c r="Q49" t="str">
        <f>IF(ISERROR(VLOOKUP(Q$1&amp;"-"&amp;$A49,#REF!,4,FALSE)),"",VLOOKUP(Q$1&amp;"-"&amp;$A49,#REF!,4,FALSE))</f>
        <v/>
      </c>
      <c r="R49" t="str">
        <f>IF(ISERROR(VLOOKUP(R$1&amp;"-"&amp;$A49,#REF!,4,FALSE)),"",VLOOKUP(R$1&amp;"-"&amp;$A49,#REF!,4,FALSE))</f>
        <v/>
      </c>
      <c r="S49" t="str">
        <f>IF(ISERROR(VLOOKUP(S$1&amp;"-"&amp;$A49,#REF!,4,FALSE)),"",VLOOKUP(S$1&amp;"-"&amp;$A49,#REF!,4,FALSE))</f>
        <v/>
      </c>
      <c r="T49" t="str">
        <f>IF(ISERROR(VLOOKUP(T$1&amp;"-"&amp;$A49,#REF!,4,FALSE)),"",VLOOKUP(T$1&amp;"-"&amp;$A49,#REF!,4,FALSE))</f>
        <v/>
      </c>
      <c r="U49" t="str">
        <f>IF(ISERROR(VLOOKUP(U$1&amp;"-"&amp;$A49,#REF!,4,FALSE)),"",VLOOKUP(U$1&amp;"-"&amp;$A49,#REF!,4,FALSE))</f>
        <v/>
      </c>
      <c r="V49" t="str">
        <f>IF(ISERROR(VLOOKUP(V$1&amp;"-"&amp;$A49,#REF!,4,FALSE)),"",VLOOKUP(V$1&amp;"-"&amp;$A49,#REF!,4,FALSE))</f>
        <v/>
      </c>
      <c r="W49" t="str">
        <f>IF(ISERROR(VLOOKUP(W$1&amp;"-"&amp;$A49,#REF!,4,FALSE)),"",VLOOKUP(W$1&amp;"-"&amp;$A49,#REF!,4,FALSE))</f>
        <v/>
      </c>
      <c r="X49" t="str">
        <f>IF(ISERROR(VLOOKUP(X$1&amp;"-"&amp;$A49,#REF!,4,FALSE)),"",VLOOKUP(X$1&amp;"-"&amp;$A49,#REF!,4,FALSE))</f>
        <v/>
      </c>
      <c r="Y49" t="str">
        <f>IF(ISERROR(VLOOKUP(Y$1&amp;"-"&amp;$A49,#REF!,4,FALSE)),"",VLOOKUP(Y$1&amp;"-"&amp;$A49,#REF!,4,FALSE))</f>
        <v/>
      </c>
      <c r="Z49" t="str">
        <f>IF(ISERROR(VLOOKUP(Z$1&amp;"-"&amp;$A49,#REF!,4,FALSE)),"",VLOOKUP(Z$1&amp;"-"&amp;$A49,#REF!,4,FALSE))</f>
        <v/>
      </c>
      <c r="AA49" t="str">
        <f>IF(ISERROR(VLOOKUP(AA$1&amp;"-"&amp;$A49,#REF!,4,FALSE)),"",VLOOKUP(AA$1&amp;"-"&amp;$A49,#REF!,4,FALSE))</f>
        <v/>
      </c>
      <c r="AB49" t="str">
        <f>IF(ISERROR(VLOOKUP(AB$1&amp;"-"&amp;$A49,#REF!,4,FALSE)),"",VLOOKUP(AB$1&amp;"-"&amp;$A49,#REF!,4,FALSE))</f>
        <v/>
      </c>
      <c r="AC49" t="str">
        <f>IF(ISERROR(VLOOKUP(AC$1&amp;"-"&amp;$A49,#REF!,4,FALSE)),"",VLOOKUP(AC$1&amp;"-"&amp;$A49,#REF!,4,FALSE))</f>
        <v/>
      </c>
      <c r="AD49" t="str">
        <f>IF(ISERROR(VLOOKUP(AD$1&amp;"-"&amp;$A49,#REF!,4,FALSE)),"",VLOOKUP(AD$1&amp;"-"&amp;$A49,#REF!,4,FALSE))</f>
        <v/>
      </c>
      <c r="AE49" t="str">
        <f>IF(ISERROR(VLOOKUP(AE$1&amp;"-"&amp;$A49,#REF!,4,FALSE)),"",VLOOKUP(AE$1&amp;"-"&amp;$A49,#REF!,4,FALSE))</f>
        <v/>
      </c>
      <c r="AF49" t="str">
        <f>IF(ISERROR(VLOOKUP(AF$1&amp;"-"&amp;$A49,#REF!,4,FALSE)),"",VLOOKUP(AF$1&amp;"-"&amp;$A49,#REF!,4,FALSE))</f>
        <v/>
      </c>
      <c r="AG49" t="str">
        <f>IF(ISERROR(VLOOKUP(AG$1&amp;"-"&amp;$A49,#REF!,4,FALSE)),"",VLOOKUP(AG$1&amp;"-"&amp;$A49,#REF!,4,FALSE))</f>
        <v/>
      </c>
      <c r="AH49" t="str">
        <f>IF(ISERROR(VLOOKUP(AH$1&amp;"-"&amp;$A49,#REF!,4,FALSE)),"",VLOOKUP(AH$1&amp;"-"&amp;$A49,#REF!,4,FALSE))</f>
        <v/>
      </c>
      <c r="AI49" t="str">
        <f>IF(ISERROR(VLOOKUP(AI$1&amp;"-"&amp;$A49,#REF!,4,FALSE)),"",VLOOKUP(AI$1&amp;"-"&amp;$A49,#REF!,4,FALSE))</f>
        <v/>
      </c>
      <c r="AJ49" t="str">
        <f>IF(ISERROR(VLOOKUP(AJ$1&amp;"-"&amp;$A49,#REF!,4,FALSE)),"",VLOOKUP(AJ$1&amp;"-"&amp;$A49,#REF!,4,FALSE))</f>
        <v/>
      </c>
      <c r="AK49" t="str">
        <f>IF(ISERROR(VLOOKUP(AK$1&amp;"-"&amp;$A49,#REF!,4,FALSE)),"",VLOOKUP(AK$1&amp;"-"&amp;$A49,#REF!,4,FALSE))</f>
        <v/>
      </c>
      <c r="AL49" t="str">
        <f>IF(ISERROR(VLOOKUP(AL$1&amp;"-"&amp;$A49,#REF!,4,FALSE)),"",VLOOKUP(AL$1&amp;"-"&amp;$A49,#REF!,4,FALSE))</f>
        <v/>
      </c>
      <c r="AM49" t="str">
        <f>IF(ISERROR(VLOOKUP(AM$1&amp;"-"&amp;$A49,#REF!,4,FALSE)),"",VLOOKUP(AM$1&amp;"-"&amp;$A49,#REF!,4,FALSE))</f>
        <v/>
      </c>
      <c r="AN49" t="str">
        <f>IF(ISERROR(VLOOKUP(AN$1&amp;"-"&amp;$A49,#REF!,4,FALSE)),"",VLOOKUP(AN$1&amp;"-"&amp;$A49,#REF!,4,FALSE))</f>
        <v/>
      </c>
      <c r="AO49" t="str">
        <f>IF(ISERROR(VLOOKUP(AO$1&amp;"-"&amp;$A49,#REF!,4,FALSE)),"",VLOOKUP(AO$1&amp;"-"&amp;$A49,#REF!,4,FALSE))</f>
        <v/>
      </c>
      <c r="AP49" t="str">
        <f>IF(ISERROR(VLOOKUP(AP$1&amp;"-"&amp;$A49,#REF!,4,FALSE)),"",VLOOKUP(AP$1&amp;"-"&amp;$A49,#REF!,4,FALSE))</f>
        <v/>
      </c>
      <c r="AQ49" t="str">
        <f>IF(ISERROR(VLOOKUP(AQ$1&amp;"-"&amp;$A49,#REF!,4,FALSE)),"",VLOOKUP(AQ$1&amp;"-"&amp;$A49,#REF!,4,FALSE))</f>
        <v/>
      </c>
      <c r="AR49" t="str">
        <f>IF(ISERROR(VLOOKUP(AR$1&amp;"-"&amp;$A49,#REF!,4,FALSE)),"",VLOOKUP(AR$1&amp;"-"&amp;$A49,#REF!,4,FALSE))</f>
        <v/>
      </c>
      <c r="AS49" t="str">
        <f>IF(ISERROR(VLOOKUP(AS$1&amp;"-"&amp;$A49,#REF!,4,FALSE)),"",VLOOKUP(AS$1&amp;"-"&amp;$A49,#REF!,4,FALSE))</f>
        <v/>
      </c>
      <c r="AT49" t="str">
        <f>IF(ISERROR(VLOOKUP(AT$1&amp;"-"&amp;$A49,#REF!,4,FALSE)),"",VLOOKUP(AT$1&amp;"-"&amp;$A49,#REF!,4,FALSE))</f>
        <v/>
      </c>
      <c r="AU49" t="str">
        <f>IF(ISERROR(VLOOKUP(AU$1&amp;"-"&amp;$A49,#REF!,4,FALSE)),"",VLOOKUP(AU$1&amp;"-"&amp;$A49,#REF!,4,FALSE))</f>
        <v/>
      </c>
      <c r="AV49" t="str">
        <f>IF(ISERROR(VLOOKUP(AV$1&amp;"-"&amp;$A49,#REF!,4,FALSE)),"",VLOOKUP(AV$1&amp;"-"&amp;$A49,#REF!,4,FALSE))</f>
        <v/>
      </c>
      <c r="AW49" t="str">
        <f>IF(ISERROR(VLOOKUP(AW$1&amp;"-"&amp;$A49,#REF!,4,FALSE)),"",VLOOKUP(AW$1&amp;"-"&amp;$A49,#REF!,4,FALSE))</f>
        <v/>
      </c>
      <c r="AX49" t="str">
        <f>IF(ISERROR(VLOOKUP(AX$1&amp;"-"&amp;$A49,#REF!,4,FALSE)),"",VLOOKUP(AX$1&amp;"-"&amp;$A49,#REF!,4,FALSE))</f>
        <v/>
      </c>
      <c r="AY49" t="str">
        <f>IF(ISERROR(VLOOKUP(AY$1&amp;"-"&amp;$A49,#REF!,4,FALSE)),"",VLOOKUP(AY$1&amp;"-"&amp;$A49,#REF!,4,FALSE))</f>
        <v/>
      </c>
      <c r="AZ49" t="str">
        <f>IF(ISERROR(VLOOKUP(AZ$1&amp;"-"&amp;$A49,#REF!,4,FALSE)),"",VLOOKUP(AZ$1&amp;"-"&amp;$A49,#REF!,4,FALSE))</f>
        <v/>
      </c>
      <c r="BA49" t="str">
        <f>IF(ISERROR(VLOOKUP(BA$1&amp;"-"&amp;$A49,#REF!,4,FALSE)),"",VLOOKUP(BA$1&amp;"-"&amp;$A49,#REF!,4,FALSE))</f>
        <v/>
      </c>
      <c r="BB49" t="str">
        <f>IF(ISERROR(VLOOKUP(BB$1&amp;"-"&amp;$A49,#REF!,4,FALSE)),"",VLOOKUP(BB$1&amp;"-"&amp;$A49,#REF!,4,FALSE))</f>
        <v/>
      </c>
      <c r="BC49" t="str">
        <f>IF(ISERROR(VLOOKUP(BC$1&amp;"-"&amp;$A49,#REF!,4,FALSE)),"",VLOOKUP(BC$1&amp;"-"&amp;$A49,#REF!,4,FALSE))</f>
        <v/>
      </c>
      <c r="BD49" t="str">
        <f>IF(ISERROR(VLOOKUP(BD$1&amp;"-"&amp;$A49,#REF!,4,FALSE)),"",VLOOKUP(BD$1&amp;"-"&amp;$A49,#REF!,4,FALSE))</f>
        <v/>
      </c>
      <c r="BE49" t="str">
        <f>IF(ISERROR(VLOOKUP(BE$1&amp;"-"&amp;$A49,#REF!,4,FALSE)),"",VLOOKUP(BE$1&amp;"-"&amp;$A49,#REF!,4,FALSE))</f>
        <v/>
      </c>
      <c r="BF49" t="str">
        <f>IF(ISERROR(VLOOKUP(BF$1&amp;"-"&amp;$A49,#REF!,4,FALSE)),"",VLOOKUP(BF$1&amp;"-"&amp;$A49,#REF!,4,FALSE))</f>
        <v/>
      </c>
      <c r="BG49" t="str">
        <f>IF(ISERROR(VLOOKUP(BG$1&amp;"-"&amp;$A49,#REF!,4,FALSE)),"",VLOOKUP(BG$1&amp;"-"&amp;$A49,#REF!,4,FALSE))</f>
        <v/>
      </c>
      <c r="BH49" t="str">
        <f>IF(ISERROR(VLOOKUP(BH$1&amp;"-"&amp;$A49,#REF!,4,FALSE)),"",VLOOKUP(BH$1&amp;"-"&amp;$A49,#REF!,4,FALSE))</f>
        <v/>
      </c>
      <c r="BI49" t="str">
        <f>IF(ISERROR(VLOOKUP(BI$1&amp;"-"&amp;$A49,#REF!,4,FALSE)),"",VLOOKUP(BI$1&amp;"-"&amp;$A49,#REF!,4,FALSE))</f>
        <v/>
      </c>
      <c r="BJ49" t="str">
        <f>IF(ISERROR(VLOOKUP(BJ$1&amp;"-"&amp;$A49,#REF!,4,FALSE)),"",VLOOKUP(BJ$1&amp;"-"&amp;$A49,#REF!,4,FALSE))</f>
        <v/>
      </c>
      <c r="BK49" t="str">
        <f>IF(ISERROR(VLOOKUP(BK$1&amp;"-"&amp;$A49,#REF!,4,FALSE)),"",VLOOKUP(BK$1&amp;"-"&amp;$A49,#REF!,4,FALSE))</f>
        <v/>
      </c>
      <c r="BL49" t="str">
        <f>IF(ISERROR(VLOOKUP(BL$1&amp;"-"&amp;$A49,#REF!,4,FALSE)),"",VLOOKUP(BL$1&amp;"-"&amp;$A49,#REF!,4,FALSE))</f>
        <v/>
      </c>
      <c r="BM49" t="str">
        <f>IF(ISERROR(VLOOKUP(BM$1&amp;"-"&amp;$A49,#REF!,4,FALSE)),"",VLOOKUP(BM$1&amp;"-"&amp;$A49,#REF!,4,FALSE))</f>
        <v/>
      </c>
      <c r="BN49" t="str">
        <f>IF(ISERROR(VLOOKUP(BN$1&amp;"-"&amp;$A49,#REF!,4,FALSE)),"",VLOOKUP(BN$1&amp;"-"&amp;$A49,#REF!,4,FALSE))</f>
        <v/>
      </c>
      <c r="BO49" t="str">
        <f>IF(ISERROR(VLOOKUP(BO$1&amp;"-"&amp;$A49,#REF!,4,FALSE)),"",VLOOKUP(BO$1&amp;"-"&amp;$A49,#REF!,4,FALSE))</f>
        <v/>
      </c>
      <c r="BP49" t="str">
        <f>IF(ISERROR(VLOOKUP(BP$1&amp;"-"&amp;$A49,#REF!,4,FALSE)),"",VLOOKUP(BP$1&amp;"-"&amp;$A49,#REF!,4,FALSE))</f>
        <v/>
      </c>
      <c r="BQ49" t="str">
        <f>IF(ISERROR(VLOOKUP(BQ$1&amp;"-"&amp;$A49,#REF!,4,FALSE)),"",VLOOKUP(BQ$1&amp;"-"&amp;$A49,#REF!,4,FALSE))</f>
        <v/>
      </c>
      <c r="BR49" t="str">
        <f>IF(ISERROR(VLOOKUP(BR$1&amp;"-"&amp;$A49,#REF!,4,FALSE)),"",VLOOKUP(BR$1&amp;"-"&amp;$A49,#REF!,4,FALSE))</f>
        <v/>
      </c>
      <c r="BS49" t="str">
        <f>IF(ISERROR(VLOOKUP(BS$1&amp;"-"&amp;$A49,#REF!,4,FALSE)),"",VLOOKUP(BS$1&amp;"-"&amp;$A49,#REF!,4,FALSE))</f>
        <v/>
      </c>
      <c r="BT49" t="str">
        <f>IF(ISERROR(VLOOKUP(BT$1&amp;"-"&amp;$A49,#REF!,4,FALSE)),"",VLOOKUP(BT$1&amp;"-"&amp;$A49,#REF!,4,FALSE))</f>
        <v/>
      </c>
      <c r="BU49" t="str">
        <f>IF(ISERROR(VLOOKUP(BU$1&amp;"-"&amp;$A49,#REF!,4,FALSE)),"",VLOOKUP(BU$1&amp;"-"&amp;$A49,#REF!,4,FALSE))</f>
        <v/>
      </c>
      <c r="BV49" t="str">
        <f>IF(ISERROR(VLOOKUP(BV$1&amp;"-"&amp;$A49,#REF!,4,FALSE)),"",VLOOKUP(BV$1&amp;"-"&amp;$A49,#REF!,4,FALSE))</f>
        <v/>
      </c>
      <c r="BW49" t="str">
        <f>IF(ISERROR(VLOOKUP(BW$1&amp;"-"&amp;$A49,#REF!,4,FALSE)),"",VLOOKUP(BW$1&amp;"-"&amp;$A49,#REF!,4,FALSE))</f>
        <v/>
      </c>
      <c r="BX49" t="str">
        <f>IF(ISERROR(VLOOKUP(BX$1&amp;"-"&amp;$A49,#REF!,4,FALSE)),"",VLOOKUP(BX$1&amp;"-"&amp;$A49,#REF!,4,FALSE))</f>
        <v/>
      </c>
      <c r="BY49" t="str">
        <f>IF(ISERROR(VLOOKUP(BY$1&amp;"-"&amp;$A49,#REF!,4,FALSE)),"",VLOOKUP(BY$1&amp;"-"&amp;$A49,#REF!,4,FALSE))</f>
        <v/>
      </c>
      <c r="BZ49" t="str">
        <f>IF(ISERROR(VLOOKUP(BZ$1&amp;"-"&amp;$A49,#REF!,4,FALSE)),"",VLOOKUP(BZ$1&amp;"-"&amp;$A49,#REF!,4,FALSE))</f>
        <v/>
      </c>
      <c r="CA49" t="str">
        <f>IF(ISERROR(VLOOKUP(CA$1&amp;"-"&amp;$A49,#REF!,4,FALSE)),"",VLOOKUP(CA$1&amp;"-"&amp;$A49,#REF!,4,FALSE))</f>
        <v/>
      </c>
      <c r="CB49" t="str">
        <f>IF(ISERROR(VLOOKUP(CB$1&amp;"-"&amp;$A49,#REF!,4,FALSE)),"",VLOOKUP(CB$1&amp;"-"&amp;$A49,#REF!,4,FALSE))</f>
        <v/>
      </c>
      <c r="CC49" t="str">
        <f>IF(ISERROR(VLOOKUP(CC$1&amp;"-"&amp;$A49,#REF!,4,FALSE)),"",VLOOKUP(CC$1&amp;"-"&amp;$A49,#REF!,4,FALSE))</f>
        <v/>
      </c>
      <c r="CD49" t="str">
        <f>IF(ISERROR(VLOOKUP(CD$1&amp;"-"&amp;$A49,#REF!,4,FALSE)),"",VLOOKUP(CD$1&amp;"-"&amp;$A49,#REF!,4,FALSE))</f>
        <v/>
      </c>
      <c r="CE49" t="str">
        <f>IF(ISERROR(VLOOKUP(CE$1&amp;"-"&amp;$A49,#REF!,4,FALSE)),"",VLOOKUP(CE$1&amp;"-"&amp;$A49,#REF!,4,FALSE))</f>
        <v/>
      </c>
      <c r="CF49" t="str">
        <f>IF(ISERROR(VLOOKUP(CF$1&amp;"-"&amp;$A49,#REF!,4,FALSE)),"",VLOOKUP(CF$1&amp;"-"&amp;$A49,#REF!,4,FALSE))</f>
        <v/>
      </c>
      <c r="CG49" t="str">
        <f>IF(ISERROR(VLOOKUP(CG$1&amp;"-"&amp;$A49,#REF!,4,FALSE)),"",VLOOKUP(CG$1&amp;"-"&amp;$A49,#REF!,4,FALSE))</f>
        <v/>
      </c>
      <c r="CH49" t="str">
        <f>IF(ISERROR(VLOOKUP(CH$1&amp;"-"&amp;$A49,#REF!,4,FALSE)),"",VLOOKUP(CH$1&amp;"-"&amp;$A49,#REF!,4,FALSE))</f>
        <v/>
      </c>
      <c r="CI49" t="str">
        <f>IF(ISERROR(VLOOKUP(CI$1&amp;"-"&amp;$A49,#REF!,4,FALSE)),"",VLOOKUP(CI$1&amp;"-"&amp;$A49,#REF!,4,FALSE))</f>
        <v/>
      </c>
      <c r="CJ49" t="str">
        <f>IF(ISERROR(VLOOKUP(CJ$1&amp;"-"&amp;$A49,#REF!,4,FALSE)),"",VLOOKUP(CJ$1&amp;"-"&amp;$A49,#REF!,4,FALSE))</f>
        <v/>
      </c>
    </row>
    <row r="50" spans="1:88" x14ac:dyDescent="0.3">
      <c r="A50">
        <v>47</v>
      </c>
      <c r="B50" t="s">
        <v>284</v>
      </c>
      <c r="C50">
        <v>1073</v>
      </c>
      <c r="F50" t="str">
        <f>IF(ISERROR(VLOOKUP(F$1&amp;"-"&amp;$A50,#REF!,4,FALSE)),"",VLOOKUP(F$1&amp;"-"&amp;$A50,#REF!,4,FALSE))</f>
        <v/>
      </c>
      <c r="G50" t="str">
        <f>IF(ISERROR(VLOOKUP(G$1&amp;"-"&amp;$A50,#REF!,4,FALSE)),"",VLOOKUP(G$1&amp;"-"&amp;$A50,#REF!,4,FALSE))</f>
        <v/>
      </c>
      <c r="H50" t="str">
        <f>IF(ISERROR(VLOOKUP(H$1&amp;"-"&amp;$A50,#REF!,4,FALSE)),"",VLOOKUP(H$1&amp;"-"&amp;$A50,#REF!,4,FALSE))</f>
        <v/>
      </c>
      <c r="I50" t="str">
        <f>IF(ISERROR(VLOOKUP(I$1&amp;"-"&amp;$A50,#REF!,4,FALSE)),"",VLOOKUP(I$1&amp;"-"&amp;$A50,#REF!,4,FALSE))</f>
        <v/>
      </c>
      <c r="J50" t="str">
        <f>IF(ISERROR(VLOOKUP(J$1&amp;"-"&amp;$A50,#REF!,4,FALSE)),"",VLOOKUP(J$1&amp;"-"&amp;$A50,#REF!,4,FALSE))</f>
        <v/>
      </c>
      <c r="K50" t="str">
        <f>IF(ISERROR(VLOOKUP(K$1&amp;"-"&amp;$A50,#REF!,4,FALSE)),"",VLOOKUP(K$1&amp;"-"&amp;$A50,#REF!,4,FALSE))</f>
        <v/>
      </c>
      <c r="L50" t="str">
        <f>IF(ISERROR(VLOOKUP(L$1&amp;"-"&amp;$A50,#REF!,4,FALSE)),"",VLOOKUP(L$1&amp;"-"&amp;$A50,#REF!,4,FALSE))</f>
        <v/>
      </c>
      <c r="M50" t="str">
        <f>IF(ISERROR(VLOOKUP(M$1&amp;"-"&amp;$A50,#REF!,4,FALSE)),"",VLOOKUP(M$1&amp;"-"&amp;$A50,#REF!,4,FALSE))</f>
        <v/>
      </c>
      <c r="N50" t="str">
        <f>IF(ISERROR(VLOOKUP(N$1&amp;"-"&amp;$A50,#REF!,4,FALSE)),"",VLOOKUP(N$1&amp;"-"&amp;$A50,#REF!,4,FALSE))</f>
        <v/>
      </c>
      <c r="O50" t="str">
        <f>IF(ISERROR(VLOOKUP(O$1&amp;"-"&amp;$A50,#REF!,4,FALSE)),"",VLOOKUP(O$1&amp;"-"&amp;$A50,#REF!,4,FALSE))</f>
        <v/>
      </c>
      <c r="P50" t="str">
        <f>IF(ISERROR(VLOOKUP(P$1&amp;"-"&amp;$A50,#REF!,4,FALSE)),"",VLOOKUP(P$1&amp;"-"&amp;$A50,#REF!,4,FALSE))</f>
        <v/>
      </c>
      <c r="Q50" t="str">
        <f>IF(ISERROR(VLOOKUP(Q$1&amp;"-"&amp;$A50,#REF!,4,FALSE)),"",VLOOKUP(Q$1&amp;"-"&amp;$A50,#REF!,4,FALSE))</f>
        <v/>
      </c>
      <c r="R50" t="str">
        <f>IF(ISERROR(VLOOKUP(R$1&amp;"-"&amp;$A50,#REF!,4,FALSE)),"",VLOOKUP(R$1&amp;"-"&amp;$A50,#REF!,4,FALSE))</f>
        <v/>
      </c>
      <c r="S50" t="str">
        <f>IF(ISERROR(VLOOKUP(S$1&amp;"-"&amp;$A50,#REF!,4,FALSE)),"",VLOOKUP(S$1&amp;"-"&amp;$A50,#REF!,4,FALSE))</f>
        <v/>
      </c>
      <c r="T50" t="str">
        <f>IF(ISERROR(VLOOKUP(T$1&amp;"-"&amp;$A50,#REF!,4,FALSE)),"",VLOOKUP(T$1&amp;"-"&amp;$A50,#REF!,4,FALSE))</f>
        <v/>
      </c>
      <c r="U50" t="str">
        <f>IF(ISERROR(VLOOKUP(U$1&amp;"-"&amp;$A50,#REF!,4,FALSE)),"",VLOOKUP(U$1&amp;"-"&amp;$A50,#REF!,4,FALSE))</f>
        <v/>
      </c>
      <c r="V50" t="str">
        <f>IF(ISERROR(VLOOKUP(V$1&amp;"-"&amp;$A50,#REF!,4,FALSE)),"",VLOOKUP(V$1&amp;"-"&amp;$A50,#REF!,4,FALSE))</f>
        <v/>
      </c>
      <c r="W50" t="str">
        <f>IF(ISERROR(VLOOKUP(W$1&amp;"-"&amp;$A50,#REF!,4,FALSE)),"",VLOOKUP(W$1&amp;"-"&amp;$A50,#REF!,4,FALSE))</f>
        <v/>
      </c>
      <c r="X50" t="str">
        <f>IF(ISERROR(VLOOKUP(X$1&amp;"-"&amp;$A50,#REF!,4,FALSE)),"",VLOOKUP(X$1&amp;"-"&amp;$A50,#REF!,4,FALSE))</f>
        <v/>
      </c>
      <c r="Y50" t="str">
        <f>IF(ISERROR(VLOOKUP(Y$1&amp;"-"&amp;$A50,#REF!,4,FALSE)),"",VLOOKUP(Y$1&amp;"-"&amp;$A50,#REF!,4,FALSE))</f>
        <v/>
      </c>
      <c r="Z50" t="str">
        <f>IF(ISERROR(VLOOKUP(Z$1&amp;"-"&amp;$A50,#REF!,4,FALSE)),"",VLOOKUP(Z$1&amp;"-"&amp;$A50,#REF!,4,FALSE))</f>
        <v/>
      </c>
      <c r="AA50" t="str">
        <f>IF(ISERROR(VLOOKUP(AA$1&amp;"-"&amp;$A50,#REF!,4,FALSE)),"",VLOOKUP(AA$1&amp;"-"&amp;$A50,#REF!,4,FALSE))</f>
        <v/>
      </c>
      <c r="AB50" t="str">
        <f>IF(ISERROR(VLOOKUP(AB$1&amp;"-"&amp;$A50,#REF!,4,FALSE)),"",VLOOKUP(AB$1&amp;"-"&amp;$A50,#REF!,4,FALSE))</f>
        <v/>
      </c>
      <c r="AC50" t="str">
        <f>IF(ISERROR(VLOOKUP(AC$1&amp;"-"&amp;$A50,#REF!,4,FALSE)),"",VLOOKUP(AC$1&amp;"-"&amp;$A50,#REF!,4,FALSE))</f>
        <v/>
      </c>
      <c r="AD50" t="str">
        <f>IF(ISERROR(VLOOKUP(AD$1&amp;"-"&amp;$A50,#REF!,4,FALSE)),"",VLOOKUP(AD$1&amp;"-"&amp;$A50,#REF!,4,FALSE))</f>
        <v/>
      </c>
      <c r="AE50" t="str">
        <f>IF(ISERROR(VLOOKUP(AE$1&amp;"-"&amp;$A50,#REF!,4,FALSE)),"",VLOOKUP(AE$1&amp;"-"&amp;$A50,#REF!,4,FALSE))</f>
        <v/>
      </c>
      <c r="AF50" t="str">
        <f>IF(ISERROR(VLOOKUP(AF$1&amp;"-"&amp;$A50,#REF!,4,FALSE)),"",VLOOKUP(AF$1&amp;"-"&amp;$A50,#REF!,4,FALSE))</f>
        <v/>
      </c>
      <c r="AG50" t="str">
        <f>IF(ISERROR(VLOOKUP(AG$1&amp;"-"&amp;$A50,#REF!,4,FALSE)),"",VLOOKUP(AG$1&amp;"-"&amp;$A50,#REF!,4,FALSE))</f>
        <v/>
      </c>
      <c r="AH50" t="str">
        <f>IF(ISERROR(VLOOKUP(AH$1&amp;"-"&amp;$A50,#REF!,4,FALSE)),"",VLOOKUP(AH$1&amp;"-"&amp;$A50,#REF!,4,FALSE))</f>
        <v/>
      </c>
      <c r="AI50" t="str">
        <f>IF(ISERROR(VLOOKUP(AI$1&amp;"-"&amp;$A50,#REF!,4,FALSE)),"",VLOOKUP(AI$1&amp;"-"&amp;$A50,#REF!,4,FALSE))</f>
        <v/>
      </c>
      <c r="AJ50" t="str">
        <f>IF(ISERROR(VLOOKUP(AJ$1&amp;"-"&amp;$A50,#REF!,4,FALSE)),"",VLOOKUP(AJ$1&amp;"-"&amp;$A50,#REF!,4,FALSE))</f>
        <v/>
      </c>
      <c r="AK50" t="str">
        <f>IF(ISERROR(VLOOKUP(AK$1&amp;"-"&amp;$A50,#REF!,4,FALSE)),"",VLOOKUP(AK$1&amp;"-"&amp;$A50,#REF!,4,FALSE))</f>
        <v/>
      </c>
      <c r="AL50" t="str">
        <f>IF(ISERROR(VLOOKUP(AL$1&amp;"-"&amp;$A50,#REF!,4,FALSE)),"",VLOOKUP(AL$1&amp;"-"&amp;$A50,#REF!,4,FALSE))</f>
        <v/>
      </c>
      <c r="AM50" t="str">
        <f>IF(ISERROR(VLOOKUP(AM$1&amp;"-"&amp;$A50,#REF!,4,FALSE)),"",VLOOKUP(AM$1&amp;"-"&amp;$A50,#REF!,4,FALSE))</f>
        <v/>
      </c>
      <c r="AN50" t="str">
        <f>IF(ISERROR(VLOOKUP(AN$1&amp;"-"&amp;$A50,#REF!,4,FALSE)),"",VLOOKUP(AN$1&amp;"-"&amp;$A50,#REF!,4,FALSE))</f>
        <v/>
      </c>
      <c r="AO50" t="str">
        <f>IF(ISERROR(VLOOKUP(AO$1&amp;"-"&amp;$A50,#REF!,4,FALSE)),"",VLOOKUP(AO$1&amp;"-"&amp;$A50,#REF!,4,FALSE))</f>
        <v/>
      </c>
      <c r="AP50" t="str">
        <f>IF(ISERROR(VLOOKUP(AP$1&amp;"-"&amp;$A50,#REF!,4,FALSE)),"",VLOOKUP(AP$1&amp;"-"&amp;$A50,#REF!,4,FALSE))</f>
        <v/>
      </c>
      <c r="AQ50" t="str">
        <f>IF(ISERROR(VLOOKUP(AQ$1&amp;"-"&amp;$A50,#REF!,4,FALSE)),"",VLOOKUP(AQ$1&amp;"-"&amp;$A50,#REF!,4,FALSE))</f>
        <v/>
      </c>
      <c r="AR50" t="str">
        <f>IF(ISERROR(VLOOKUP(AR$1&amp;"-"&amp;$A50,#REF!,4,FALSE)),"",VLOOKUP(AR$1&amp;"-"&amp;$A50,#REF!,4,FALSE))</f>
        <v/>
      </c>
      <c r="AS50" t="str">
        <f>IF(ISERROR(VLOOKUP(AS$1&amp;"-"&amp;$A50,#REF!,4,FALSE)),"",VLOOKUP(AS$1&amp;"-"&amp;$A50,#REF!,4,FALSE))</f>
        <v/>
      </c>
      <c r="AT50" t="str">
        <f>IF(ISERROR(VLOOKUP(AT$1&amp;"-"&amp;$A50,#REF!,4,FALSE)),"",VLOOKUP(AT$1&amp;"-"&amp;$A50,#REF!,4,FALSE))</f>
        <v/>
      </c>
      <c r="AU50" t="str">
        <f>IF(ISERROR(VLOOKUP(AU$1&amp;"-"&amp;$A50,#REF!,4,FALSE)),"",VLOOKUP(AU$1&amp;"-"&amp;$A50,#REF!,4,FALSE))</f>
        <v/>
      </c>
      <c r="AV50" t="str">
        <f>IF(ISERROR(VLOOKUP(AV$1&amp;"-"&amp;$A50,#REF!,4,FALSE)),"",VLOOKUP(AV$1&amp;"-"&amp;$A50,#REF!,4,FALSE))</f>
        <v/>
      </c>
      <c r="AW50" t="str">
        <f>IF(ISERROR(VLOOKUP(AW$1&amp;"-"&amp;$A50,#REF!,4,FALSE)),"",VLOOKUP(AW$1&amp;"-"&amp;$A50,#REF!,4,FALSE))</f>
        <v/>
      </c>
      <c r="AX50" t="str">
        <f>IF(ISERROR(VLOOKUP(AX$1&amp;"-"&amp;$A50,#REF!,4,FALSE)),"",VLOOKUP(AX$1&amp;"-"&amp;$A50,#REF!,4,FALSE))</f>
        <v/>
      </c>
      <c r="AY50" t="str">
        <f>IF(ISERROR(VLOOKUP(AY$1&amp;"-"&amp;$A50,#REF!,4,FALSE)),"",VLOOKUP(AY$1&amp;"-"&amp;$A50,#REF!,4,FALSE))</f>
        <v/>
      </c>
      <c r="AZ50" t="str">
        <f>IF(ISERROR(VLOOKUP(AZ$1&amp;"-"&amp;$A50,#REF!,4,FALSE)),"",VLOOKUP(AZ$1&amp;"-"&amp;$A50,#REF!,4,FALSE))</f>
        <v/>
      </c>
      <c r="BA50" t="str">
        <f>IF(ISERROR(VLOOKUP(BA$1&amp;"-"&amp;$A50,#REF!,4,FALSE)),"",VLOOKUP(BA$1&amp;"-"&amp;$A50,#REF!,4,FALSE))</f>
        <v/>
      </c>
      <c r="BB50" t="str">
        <f>IF(ISERROR(VLOOKUP(BB$1&amp;"-"&amp;$A50,#REF!,4,FALSE)),"",VLOOKUP(BB$1&amp;"-"&amp;$A50,#REF!,4,FALSE))</f>
        <v/>
      </c>
      <c r="BC50" t="str">
        <f>IF(ISERROR(VLOOKUP(BC$1&amp;"-"&amp;$A50,#REF!,4,FALSE)),"",VLOOKUP(BC$1&amp;"-"&amp;$A50,#REF!,4,FALSE))</f>
        <v/>
      </c>
      <c r="BD50" t="str">
        <f>IF(ISERROR(VLOOKUP(BD$1&amp;"-"&amp;$A50,#REF!,4,FALSE)),"",VLOOKUP(BD$1&amp;"-"&amp;$A50,#REF!,4,FALSE))</f>
        <v/>
      </c>
      <c r="BE50" t="str">
        <f>IF(ISERROR(VLOOKUP(BE$1&amp;"-"&amp;$A50,#REF!,4,FALSE)),"",VLOOKUP(BE$1&amp;"-"&amp;$A50,#REF!,4,FALSE))</f>
        <v/>
      </c>
      <c r="BF50" t="str">
        <f>IF(ISERROR(VLOOKUP(BF$1&amp;"-"&amp;$A50,#REF!,4,FALSE)),"",VLOOKUP(BF$1&amp;"-"&amp;$A50,#REF!,4,FALSE))</f>
        <v/>
      </c>
      <c r="BG50" t="str">
        <f>IF(ISERROR(VLOOKUP(BG$1&amp;"-"&amp;$A50,#REF!,4,FALSE)),"",VLOOKUP(BG$1&amp;"-"&amp;$A50,#REF!,4,FALSE))</f>
        <v/>
      </c>
      <c r="BH50" t="str">
        <f>IF(ISERROR(VLOOKUP(BH$1&amp;"-"&amp;$A50,#REF!,4,FALSE)),"",VLOOKUP(BH$1&amp;"-"&amp;$A50,#REF!,4,FALSE))</f>
        <v/>
      </c>
      <c r="BI50" t="str">
        <f>IF(ISERROR(VLOOKUP(BI$1&amp;"-"&amp;$A50,#REF!,4,FALSE)),"",VLOOKUP(BI$1&amp;"-"&amp;$A50,#REF!,4,FALSE))</f>
        <v/>
      </c>
      <c r="BJ50" t="str">
        <f>IF(ISERROR(VLOOKUP(BJ$1&amp;"-"&amp;$A50,#REF!,4,FALSE)),"",VLOOKUP(BJ$1&amp;"-"&amp;$A50,#REF!,4,FALSE))</f>
        <v/>
      </c>
      <c r="BK50" t="str">
        <f>IF(ISERROR(VLOOKUP(BK$1&amp;"-"&amp;$A50,#REF!,4,FALSE)),"",VLOOKUP(BK$1&amp;"-"&amp;$A50,#REF!,4,FALSE))</f>
        <v/>
      </c>
      <c r="BL50" t="str">
        <f>IF(ISERROR(VLOOKUP(BL$1&amp;"-"&amp;$A50,#REF!,4,FALSE)),"",VLOOKUP(BL$1&amp;"-"&amp;$A50,#REF!,4,FALSE))</f>
        <v/>
      </c>
      <c r="BM50" t="str">
        <f>IF(ISERROR(VLOOKUP(BM$1&amp;"-"&amp;$A50,#REF!,4,FALSE)),"",VLOOKUP(BM$1&amp;"-"&amp;$A50,#REF!,4,FALSE))</f>
        <v/>
      </c>
      <c r="BN50" t="str">
        <f>IF(ISERROR(VLOOKUP(BN$1&amp;"-"&amp;$A50,#REF!,4,FALSE)),"",VLOOKUP(BN$1&amp;"-"&amp;$A50,#REF!,4,FALSE))</f>
        <v/>
      </c>
      <c r="BO50" t="str">
        <f>IF(ISERROR(VLOOKUP(BO$1&amp;"-"&amp;$A50,#REF!,4,FALSE)),"",VLOOKUP(BO$1&amp;"-"&amp;$A50,#REF!,4,FALSE))</f>
        <v/>
      </c>
      <c r="BP50" t="str">
        <f>IF(ISERROR(VLOOKUP(BP$1&amp;"-"&amp;$A50,#REF!,4,FALSE)),"",VLOOKUP(BP$1&amp;"-"&amp;$A50,#REF!,4,FALSE))</f>
        <v/>
      </c>
      <c r="BQ50" t="str">
        <f>IF(ISERROR(VLOOKUP(BQ$1&amp;"-"&amp;$A50,#REF!,4,FALSE)),"",VLOOKUP(BQ$1&amp;"-"&amp;$A50,#REF!,4,FALSE))</f>
        <v/>
      </c>
      <c r="BR50" t="str">
        <f>IF(ISERROR(VLOOKUP(BR$1&amp;"-"&amp;$A50,#REF!,4,FALSE)),"",VLOOKUP(BR$1&amp;"-"&amp;$A50,#REF!,4,FALSE))</f>
        <v/>
      </c>
      <c r="BS50" t="str">
        <f>IF(ISERROR(VLOOKUP(BS$1&amp;"-"&amp;$A50,#REF!,4,FALSE)),"",VLOOKUP(BS$1&amp;"-"&amp;$A50,#REF!,4,FALSE))</f>
        <v/>
      </c>
      <c r="BT50" t="str">
        <f>IF(ISERROR(VLOOKUP(BT$1&amp;"-"&amp;$A50,#REF!,4,FALSE)),"",VLOOKUP(BT$1&amp;"-"&amp;$A50,#REF!,4,FALSE))</f>
        <v/>
      </c>
      <c r="BU50" t="str">
        <f>IF(ISERROR(VLOOKUP(BU$1&amp;"-"&amp;$A50,#REF!,4,FALSE)),"",VLOOKUP(BU$1&amp;"-"&amp;$A50,#REF!,4,FALSE))</f>
        <v/>
      </c>
      <c r="BV50" t="str">
        <f>IF(ISERROR(VLOOKUP(BV$1&amp;"-"&amp;$A50,#REF!,4,FALSE)),"",VLOOKUP(BV$1&amp;"-"&amp;$A50,#REF!,4,FALSE))</f>
        <v/>
      </c>
      <c r="BW50" t="str">
        <f>IF(ISERROR(VLOOKUP(BW$1&amp;"-"&amp;$A50,#REF!,4,FALSE)),"",VLOOKUP(BW$1&amp;"-"&amp;$A50,#REF!,4,FALSE))</f>
        <v/>
      </c>
      <c r="BX50" t="str">
        <f>IF(ISERROR(VLOOKUP(BX$1&amp;"-"&amp;$A50,#REF!,4,FALSE)),"",VLOOKUP(BX$1&amp;"-"&amp;$A50,#REF!,4,FALSE))</f>
        <v/>
      </c>
      <c r="BY50" t="str">
        <f>IF(ISERROR(VLOOKUP(BY$1&amp;"-"&amp;$A50,#REF!,4,FALSE)),"",VLOOKUP(BY$1&amp;"-"&amp;$A50,#REF!,4,FALSE))</f>
        <v/>
      </c>
      <c r="BZ50" t="str">
        <f>IF(ISERROR(VLOOKUP(BZ$1&amp;"-"&amp;$A50,#REF!,4,FALSE)),"",VLOOKUP(BZ$1&amp;"-"&amp;$A50,#REF!,4,FALSE))</f>
        <v/>
      </c>
      <c r="CA50" t="str">
        <f>IF(ISERROR(VLOOKUP(CA$1&amp;"-"&amp;$A50,#REF!,4,FALSE)),"",VLOOKUP(CA$1&amp;"-"&amp;$A50,#REF!,4,FALSE))</f>
        <v/>
      </c>
      <c r="CB50" t="str">
        <f>IF(ISERROR(VLOOKUP(CB$1&amp;"-"&amp;$A50,#REF!,4,FALSE)),"",VLOOKUP(CB$1&amp;"-"&amp;$A50,#REF!,4,FALSE))</f>
        <v/>
      </c>
      <c r="CC50" t="str">
        <f>IF(ISERROR(VLOOKUP(CC$1&amp;"-"&amp;$A50,#REF!,4,FALSE)),"",VLOOKUP(CC$1&amp;"-"&amp;$A50,#REF!,4,FALSE))</f>
        <v/>
      </c>
      <c r="CD50" t="str">
        <f>IF(ISERROR(VLOOKUP(CD$1&amp;"-"&amp;$A50,#REF!,4,FALSE)),"",VLOOKUP(CD$1&amp;"-"&amp;$A50,#REF!,4,FALSE))</f>
        <v/>
      </c>
      <c r="CE50" t="str">
        <f>IF(ISERROR(VLOOKUP(CE$1&amp;"-"&amp;$A50,#REF!,4,FALSE)),"",VLOOKUP(CE$1&amp;"-"&amp;$A50,#REF!,4,FALSE))</f>
        <v/>
      </c>
      <c r="CF50" t="str">
        <f>IF(ISERROR(VLOOKUP(CF$1&amp;"-"&amp;$A50,#REF!,4,FALSE)),"",VLOOKUP(CF$1&amp;"-"&amp;$A50,#REF!,4,FALSE))</f>
        <v/>
      </c>
      <c r="CG50" t="str">
        <f>IF(ISERROR(VLOOKUP(CG$1&amp;"-"&amp;$A50,#REF!,4,FALSE)),"",VLOOKUP(CG$1&amp;"-"&amp;$A50,#REF!,4,FALSE))</f>
        <v/>
      </c>
      <c r="CH50" t="str">
        <f>IF(ISERROR(VLOOKUP(CH$1&amp;"-"&amp;$A50,#REF!,4,FALSE)),"",VLOOKUP(CH$1&amp;"-"&amp;$A50,#REF!,4,FALSE))</f>
        <v/>
      </c>
      <c r="CI50" t="str">
        <f>IF(ISERROR(VLOOKUP(CI$1&amp;"-"&amp;$A50,#REF!,4,FALSE)),"",VLOOKUP(CI$1&amp;"-"&amp;$A50,#REF!,4,FALSE))</f>
        <v/>
      </c>
      <c r="CJ50" t="str">
        <f>IF(ISERROR(VLOOKUP(CJ$1&amp;"-"&amp;$A50,#REF!,4,FALSE)),"",VLOOKUP(CJ$1&amp;"-"&amp;$A50,#REF!,4,FALSE))</f>
        <v/>
      </c>
    </row>
    <row r="51" spans="1:88" x14ac:dyDescent="0.3">
      <c r="A51">
        <v>48</v>
      </c>
      <c r="B51" t="s">
        <v>216</v>
      </c>
      <c r="C51">
        <v>1098</v>
      </c>
      <c r="F51" t="str">
        <f>IF(ISERROR(VLOOKUP(F$1&amp;"-"&amp;$A51,#REF!,4,FALSE)),"",VLOOKUP(F$1&amp;"-"&amp;$A51,#REF!,4,FALSE))</f>
        <v/>
      </c>
      <c r="G51" t="str">
        <f>IF(ISERROR(VLOOKUP(G$1&amp;"-"&amp;$A51,#REF!,4,FALSE)),"",VLOOKUP(G$1&amp;"-"&amp;$A51,#REF!,4,FALSE))</f>
        <v/>
      </c>
      <c r="H51" t="str">
        <f>IF(ISERROR(VLOOKUP(H$1&amp;"-"&amp;$A51,#REF!,4,FALSE)),"",VLOOKUP(H$1&amp;"-"&amp;$A51,#REF!,4,FALSE))</f>
        <v/>
      </c>
      <c r="I51" t="str">
        <f>IF(ISERROR(VLOOKUP(I$1&amp;"-"&amp;$A51,#REF!,4,FALSE)),"",VLOOKUP(I$1&amp;"-"&amp;$A51,#REF!,4,FALSE))</f>
        <v/>
      </c>
      <c r="J51" t="str">
        <f>IF(ISERROR(VLOOKUP(J$1&amp;"-"&amp;$A51,#REF!,4,FALSE)),"",VLOOKUP(J$1&amp;"-"&amp;$A51,#REF!,4,FALSE))</f>
        <v/>
      </c>
      <c r="K51" t="str">
        <f>IF(ISERROR(VLOOKUP(K$1&amp;"-"&amp;$A51,#REF!,4,FALSE)),"",VLOOKUP(K$1&amp;"-"&amp;$A51,#REF!,4,FALSE))</f>
        <v/>
      </c>
      <c r="L51" t="str">
        <f>IF(ISERROR(VLOOKUP(L$1&amp;"-"&amp;$A51,#REF!,4,FALSE)),"",VLOOKUP(L$1&amp;"-"&amp;$A51,#REF!,4,FALSE))</f>
        <v/>
      </c>
      <c r="M51" t="str">
        <f>IF(ISERROR(VLOOKUP(M$1&amp;"-"&amp;$A51,#REF!,4,FALSE)),"",VLOOKUP(M$1&amp;"-"&amp;$A51,#REF!,4,FALSE))</f>
        <v/>
      </c>
      <c r="N51" t="str">
        <f>IF(ISERROR(VLOOKUP(N$1&amp;"-"&amp;$A51,#REF!,4,FALSE)),"",VLOOKUP(N$1&amp;"-"&amp;$A51,#REF!,4,FALSE))</f>
        <v/>
      </c>
      <c r="O51" t="str">
        <f>IF(ISERROR(VLOOKUP(O$1&amp;"-"&amp;$A51,#REF!,4,FALSE)),"",VLOOKUP(O$1&amp;"-"&amp;$A51,#REF!,4,FALSE))</f>
        <v/>
      </c>
      <c r="P51" t="str">
        <f>IF(ISERROR(VLOOKUP(P$1&amp;"-"&amp;$A51,#REF!,4,FALSE)),"",VLOOKUP(P$1&amp;"-"&amp;$A51,#REF!,4,FALSE))</f>
        <v/>
      </c>
      <c r="Q51" t="str">
        <f>IF(ISERROR(VLOOKUP(Q$1&amp;"-"&amp;$A51,#REF!,4,FALSE)),"",VLOOKUP(Q$1&amp;"-"&amp;$A51,#REF!,4,FALSE))</f>
        <v/>
      </c>
      <c r="R51" t="str">
        <f>IF(ISERROR(VLOOKUP(R$1&amp;"-"&amp;$A51,#REF!,4,FALSE)),"",VLOOKUP(R$1&amp;"-"&amp;$A51,#REF!,4,FALSE))</f>
        <v/>
      </c>
      <c r="S51" t="str">
        <f>IF(ISERROR(VLOOKUP(S$1&amp;"-"&amp;$A51,#REF!,4,FALSE)),"",VLOOKUP(S$1&amp;"-"&amp;$A51,#REF!,4,FALSE))</f>
        <v/>
      </c>
      <c r="T51" t="str">
        <f>IF(ISERROR(VLOOKUP(T$1&amp;"-"&amp;$A51,#REF!,4,FALSE)),"",VLOOKUP(T$1&amp;"-"&amp;$A51,#REF!,4,FALSE))</f>
        <v/>
      </c>
      <c r="U51" t="str">
        <f>IF(ISERROR(VLOOKUP(U$1&amp;"-"&amp;$A51,#REF!,4,FALSE)),"",VLOOKUP(U$1&amp;"-"&amp;$A51,#REF!,4,FALSE))</f>
        <v/>
      </c>
      <c r="V51" t="str">
        <f>IF(ISERROR(VLOOKUP(V$1&amp;"-"&amp;$A51,#REF!,4,FALSE)),"",VLOOKUP(V$1&amp;"-"&amp;$A51,#REF!,4,FALSE))</f>
        <v/>
      </c>
      <c r="W51" t="str">
        <f>IF(ISERROR(VLOOKUP(W$1&amp;"-"&amp;$A51,#REF!,4,FALSE)),"",VLOOKUP(W$1&amp;"-"&amp;$A51,#REF!,4,FALSE))</f>
        <v/>
      </c>
      <c r="X51" t="str">
        <f>IF(ISERROR(VLOOKUP(X$1&amp;"-"&amp;$A51,#REF!,4,FALSE)),"",VLOOKUP(X$1&amp;"-"&amp;$A51,#REF!,4,FALSE))</f>
        <v/>
      </c>
      <c r="Y51" t="str">
        <f>IF(ISERROR(VLOOKUP(Y$1&amp;"-"&amp;$A51,#REF!,4,FALSE)),"",VLOOKUP(Y$1&amp;"-"&amp;$A51,#REF!,4,FALSE))</f>
        <v/>
      </c>
      <c r="Z51" t="str">
        <f>IF(ISERROR(VLOOKUP(Z$1&amp;"-"&amp;$A51,#REF!,4,FALSE)),"",VLOOKUP(Z$1&amp;"-"&amp;$A51,#REF!,4,FALSE))</f>
        <v/>
      </c>
      <c r="AA51" t="str">
        <f>IF(ISERROR(VLOOKUP(AA$1&amp;"-"&amp;$A51,#REF!,4,FALSE)),"",VLOOKUP(AA$1&amp;"-"&amp;$A51,#REF!,4,FALSE))</f>
        <v/>
      </c>
      <c r="AB51" t="str">
        <f>IF(ISERROR(VLOOKUP(AB$1&amp;"-"&amp;$A51,#REF!,4,FALSE)),"",VLOOKUP(AB$1&amp;"-"&amp;$A51,#REF!,4,FALSE))</f>
        <v/>
      </c>
      <c r="AC51" t="str">
        <f>IF(ISERROR(VLOOKUP(AC$1&amp;"-"&amp;$A51,#REF!,4,FALSE)),"",VLOOKUP(AC$1&amp;"-"&amp;$A51,#REF!,4,FALSE))</f>
        <v/>
      </c>
      <c r="AD51" t="str">
        <f>IF(ISERROR(VLOOKUP(AD$1&amp;"-"&amp;$A51,#REF!,4,FALSE)),"",VLOOKUP(AD$1&amp;"-"&amp;$A51,#REF!,4,FALSE))</f>
        <v/>
      </c>
      <c r="AE51" t="str">
        <f>IF(ISERROR(VLOOKUP(AE$1&amp;"-"&amp;$A51,#REF!,4,FALSE)),"",VLOOKUP(AE$1&amp;"-"&amp;$A51,#REF!,4,FALSE))</f>
        <v/>
      </c>
      <c r="AF51" t="str">
        <f>IF(ISERROR(VLOOKUP(AF$1&amp;"-"&amp;$A51,#REF!,4,FALSE)),"",VLOOKUP(AF$1&amp;"-"&amp;$A51,#REF!,4,FALSE))</f>
        <v/>
      </c>
      <c r="AG51" t="str">
        <f>IF(ISERROR(VLOOKUP(AG$1&amp;"-"&amp;$A51,#REF!,4,FALSE)),"",VLOOKUP(AG$1&amp;"-"&amp;$A51,#REF!,4,FALSE))</f>
        <v/>
      </c>
      <c r="AH51" t="str">
        <f>IF(ISERROR(VLOOKUP(AH$1&amp;"-"&amp;$A51,#REF!,4,FALSE)),"",VLOOKUP(AH$1&amp;"-"&amp;$A51,#REF!,4,FALSE))</f>
        <v/>
      </c>
      <c r="AI51" t="str">
        <f>IF(ISERROR(VLOOKUP(AI$1&amp;"-"&amp;$A51,#REF!,4,FALSE)),"",VLOOKUP(AI$1&amp;"-"&amp;$A51,#REF!,4,FALSE))</f>
        <v/>
      </c>
      <c r="AJ51" t="str">
        <f>IF(ISERROR(VLOOKUP(AJ$1&amp;"-"&amp;$A51,#REF!,4,FALSE)),"",VLOOKUP(AJ$1&amp;"-"&amp;$A51,#REF!,4,FALSE))</f>
        <v/>
      </c>
      <c r="AK51" t="str">
        <f>IF(ISERROR(VLOOKUP(AK$1&amp;"-"&amp;$A51,#REF!,4,FALSE)),"",VLOOKUP(AK$1&amp;"-"&amp;$A51,#REF!,4,FALSE))</f>
        <v/>
      </c>
      <c r="AL51" t="str">
        <f>IF(ISERROR(VLOOKUP(AL$1&amp;"-"&amp;$A51,#REF!,4,FALSE)),"",VLOOKUP(AL$1&amp;"-"&amp;$A51,#REF!,4,FALSE))</f>
        <v/>
      </c>
      <c r="AM51" t="str">
        <f>IF(ISERROR(VLOOKUP(AM$1&amp;"-"&amp;$A51,#REF!,4,FALSE)),"",VLOOKUP(AM$1&amp;"-"&amp;$A51,#REF!,4,FALSE))</f>
        <v/>
      </c>
      <c r="AN51" t="str">
        <f>IF(ISERROR(VLOOKUP(AN$1&amp;"-"&amp;$A51,#REF!,4,FALSE)),"",VLOOKUP(AN$1&amp;"-"&amp;$A51,#REF!,4,FALSE))</f>
        <v/>
      </c>
      <c r="AO51" t="str">
        <f>IF(ISERROR(VLOOKUP(AO$1&amp;"-"&amp;$A51,#REF!,4,FALSE)),"",VLOOKUP(AO$1&amp;"-"&amp;$A51,#REF!,4,FALSE))</f>
        <v/>
      </c>
      <c r="AP51" t="str">
        <f>IF(ISERROR(VLOOKUP(AP$1&amp;"-"&amp;$A51,#REF!,4,FALSE)),"",VLOOKUP(AP$1&amp;"-"&amp;$A51,#REF!,4,FALSE))</f>
        <v/>
      </c>
      <c r="AQ51" t="str">
        <f>IF(ISERROR(VLOOKUP(AQ$1&amp;"-"&amp;$A51,#REF!,4,FALSE)),"",VLOOKUP(AQ$1&amp;"-"&amp;$A51,#REF!,4,FALSE))</f>
        <v/>
      </c>
      <c r="AR51" t="str">
        <f>IF(ISERROR(VLOOKUP(AR$1&amp;"-"&amp;$A51,#REF!,4,FALSE)),"",VLOOKUP(AR$1&amp;"-"&amp;$A51,#REF!,4,FALSE))</f>
        <v/>
      </c>
      <c r="AS51" t="str">
        <f>IF(ISERROR(VLOOKUP(AS$1&amp;"-"&amp;$A51,#REF!,4,FALSE)),"",VLOOKUP(AS$1&amp;"-"&amp;$A51,#REF!,4,FALSE))</f>
        <v/>
      </c>
      <c r="AT51" t="str">
        <f>IF(ISERROR(VLOOKUP(AT$1&amp;"-"&amp;$A51,#REF!,4,FALSE)),"",VLOOKUP(AT$1&amp;"-"&amp;$A51,#REF!,4,FALSE))</f>
        <v/>
      </c>
      <c r="AU51" t="str">
        <f>IF(ISERROR(VLOOKUP(AU$1&amp;"-"&amp;$A51,#REF!,4,FALSE)),"",VLOOKUP(AU$1&amp;"-"&amp;$A51,#REF!,4,FALSE))</f>
        <v/>
      </c>
      <c r="AV51" t="str">
        <f>IF(ISERROR(VLOOKUP(AV$1&amp;"-"&amp;$A51,#REF!,4,FALSE)),"",VLOOKUP(AV$1&amp;"-"&amp;$A51,#REF!,4,FALSE))</f>
        <v/>
      </c>
      <c r="AW51" t="str">
        <f>IF(ISERROR(VLOOKUP(AW$1&amp;"-"&amp;$A51,#REF!,4,FALSE)),"",VLOOKUP(AW$1&amp;"-"&amp;$A51,#REF!,4,FALSE))</f>
        <v/>
      </c>
      <c r="AX51" t="str">
        <f>IF(ISERROR(VLOOKUP(AX$1&amp;"-"&amp;$A51,#REF!,4,FALSE)),"",VLOOKUP(AX$1&amp;"-"&amp;$A51,#REF!,4,FALSE))</f>
        <v/>
      </c>
      <c r="AY51" t="str">
        <f>IF(ISERROR(VLOOKUP(AY$1&amp;"-"&amp;$A51,#REF!,4,FALSE)),"",VLOOKUP(AY$1&amp;"-"&amp;$A51,#REF!,4,FALSE))</f>
        <v/>
      </c>
      <c r="AZ51" t="str">
        <f>IF(ISERROR(VLOOKUP(AZ$1&amp;"-"&amp;$A51,#REF!,4,FALSE)),"",VLOOKUP(AZ$1&amp;"-"&amp;$A51,#REF!,4,FALSE))</f>
        <v/>
      </c>
      <c r="BA51" t="str">
        <f>IF(ISERROR(VLOOKUP(BA$1&amp;"-"&amp;$A51,#REF!,4,FALSE)),"",VLOOKUP(BA$1&amp;"-"&amp;$A51,#REF!,4,FALSE))</f>
        <v/>
      </c>
      <c r="BB51" t="str">
        <f>IF(ISERROR(VLOOKUP(BB$1&amp;"-"&amp;$A51,#REF!,4,FALSE)),"",VLOOKUP(BB$1&amp;"-"&amp;$A51,#REF!,4,FALSE))</f>
        <v/>
      </c>
      <c r="BC51" t="str">
        <f>IF(ISERROR(VLOOKUP(BC$1&amp;"-"&amp;$A51,#REF!,4,FALSE)),"",VLOOKUP(BC$1&amp;"-"&amp;$A51,#REF!,4,FALSE))</f>
        <v/>
      </c>
      <c r="BD51" t="str">
        <f>IF(ISERROR(VLOOKUP(BD$1&amp;"-"&amp;$A51,#REF!,4,FALSE)),"",VLOOKUP(BD$1&amp;"-"&amp;$A51,#REF!,4,FALSE))</f>
        <v/>
      </c>
      <c r="BE51" t="str">
        <f>IF(ISERROR(VLOOKUP(BE$1&amp;"-"&amp;$A51,#REF!,4,FALSE)),"",VLOOKUP(BE$1&amp;"-"&amp;$A51,#REF!,4,FALSE))</f>
        <v/>
      </c>
      <c r="BF51" t="str">
        <f>IF(ISERROR(VLOOKUP(BF$1&amp;"-"&amp;$A51,#REF!,4,FALSE)),"",VLOOKUP(BF$1&amp;"-"&amp;$A51,#REF!,4,FALSE))</f>
        <v/>
      </c>
      <c r="BG51" t="str">
        <f>IF(ISERROR(VLOOKUP(BG$1&amp;"-"&amp;$A51,#REF!,4,FALSE)),"",VLOOKUP(BG$1&amp;"-"&amp;$A51,#REF!,4,FALSE))</f>
        <v/>
      </c>
      <c r="BH51" t="str">
        <f>IF(ISERROR(VLOOKUP(BH$1&amp;"-"&amp;$A51,#REF!,4,FALSE)),"",VLOOKUP(BH$1&amp;"-"&amp;$A51,#REF!,4,FALSE))</f>
        <v/>
      </c>
      <c r="BI51" t="str">
        <f>IF(ISERROR(VLOOKUP(BI$1&amp;"-"&amp;$A51,#REF!,4,FALSE)),"",VLOOKUP(BI$1&amp;"-"&amp;$A51,#REF!,4,FALSE))</f>
        <v/>
      </c>
      <c r="BJ51" t="str">
        <f>IF(ISERROR(VLOOKUP(BJ$1&amp;"-"&amp;$A51,#REF!,4,FALSE)),"",VLOOKUP(BJ$1&amp;"-"&amp;$A51,#REF!,4,FALSE))</f>
        <v/>
      </c>
      <c r="BK51" t="str">
        <f>IF(ISERROR(VLOOKUP(BK$1&amp;"-"&amp;$A51,#REF!,4,FALSE)),"",VLOOKUP(BK$1&amp;"-"&amp;$A51,#REF!,4,FALSE))</f>
        <v/>
      </c>
      <c r="BL51" t="str">
        <f>IF(ISERROR(VLOOKUP(BL$1&amp;"-"&amp;$A51,#REF!,4,FALSE)),"",VLOOKUP(BL$1&amp;"-"&amp;$A51,#REF!,4,FALSE))</f>
        <v/>
      </c>
      <c r="BM51" t="str">
        <f>IF(ISERROR(VLOOKUP(BM$1&amp;"-"&amp;$A51,#REF!,4,FALSE)),"",VLOOKUP(BM$1&amp;"-"&amp;$A51,#REF!,4,FALSE))</f>
        <v/>
      </c>
      <c r="BN51" t="str">
        <f>IF(ISERROR(VLOOKUP(BN$1&amp;"-"&amp;$A51,#REF!,4,FALSE)),"",VLOOKUP(BN$1&amp;"-"&amp;$A51,#REF!,4,FALSE))</f>
        <v/>
      </c>
      <c r="BO51" t="str">
        <f>IF(ISERROR(VLOOKUP(BO$1&amp;"-"&amp;$A51,#REF!,4,FALSE)),"",VLOOKUP(BO$1&amp;"-"&amp;$A51,#REF!,4,FALSE))</f>
        <v/>
      </c>
      <c r="BP51" t="str">
        <f>IF(ISERROR(VLOOKUP(BP$1&amp;"-"&amp;$A51,#REF!,4,FALSE)),"",VLOOKUP(BP$1&amp;"-"&amp;$A51,#REF!,4,FALSE))</f>
        <v/>
      </c>
      <c r="BQ51" t="str">
        <f>IF(ISERROR(VLOOKUP(BQ$1&amp;"-"&amp;$A51,#REF!,4,FALSE)),"",VLOOKUP(BQ$1&amp;"-"&amp;$A51,#REF!,4,FALSE))</f>
        <v/>
      </c>
      <c r="BR51" t="str">
        <f>IF(ISERROR(VLOOKUP(BR$1&amp;"-"&amp;$A51,#REF!,4,FALSE)),"",VLOOKUP(BR$1&amp;"-"&amp;$A51,#REF!,4,FALSE))</f>
        <v/>
      </c>
      <c r="BS51" t="str">
        <f>IF(ISERROR(VLOOKUP(BS$1&amp;"-"&amp;$A51,#REF!,4,FALSE)),"",VLOOKUP(BS$1&amp;"-"&amp;$A51,#REF!,4,FALSE))</f>
        <v/>
      </c>
      <c r="BT51" t="str">
        <f>IF(ISERROR(VLOOKUP(BT$1&amp;"-"&amp;$A51,#REF!,4,FALSE)),"",VLOOKUP(BT$1&amp;"-"&amp;$A51,#REF!,4,FALSE))</f>
        <v/>
      </c>
      <c r="BU51" t="str">
        <f>IF(ISERROR(VLOOKUP(BU$1&amp;"-"&amp;$A51,#REF!,4,FALSE)),"",VLOOKUP(BU$1&amp;"-"&amp;$A51,#REF!,4,FALSE))</f>
        <v/>
      </c>
      <c r="BV51" t="str">
        <f>IF(ISERROR(VLOOKUP(BV$1&amp;"-"&amp;$A51,#REF!,4,FALSE)),"",VLOOKUP(BV$1&amp;"-"&amp;$A51,#REF!,4,FALSE))</f>
        <v/>
      </c>
      <c r="BW51" t="str">
        <f>IF(ISERROR(VLOOKUP(BW$1&amp;"-"&amp;$A51,#REF!,4,FALSE)),"",VLOOKUP(BW$1&amp;"-"&amp;$A51,#REF!,4,FALSE))</f>
        <v/>
      </c>
      <c r="BX51" t="str">
        <f>IF(ISERROR(VLOOKUP(BX$1&amp;"-"&amp;$A51,#REF!,4,FALSE)),"",VLOOKUP(BX$1&amp;"-"&amp;$A51,#REF!,4,FALSE))</f>
        <v/>
      </c>
      <c r="BY51" t="str">
        <f>IF(ISERROR(VLOOKUP(BY$1&amp;"-"&amp;$A51,#REF!,4,FALSE)),"",VLOOKUP(BY$1&amp;"-"&amp;$A51,#REF!,4,FALSE))</f>
        <v/>
      </c>
      <c r="BZ51" t="str">
        <f>IF(ISERROR(VLOOKUP(BZ$1&amp;"-"&amp;$A51,#REF!,4,FALSE)),"",VLOOKUP(BZ$1&amp;"-"&amp;$A51,#REF!,4,FALSE))</f>
        <v/>
      </c>
      <c r="CA51" t="str">
        <f>IF(ISERROR(VLOOKUP(CA$1&amp;"-"&amp;$A51,#REF!,4,FALSE)),"",VLOOKUP(CA$1&amp;"-"&amp;$A51,#REF!,4,FALSE))</f>
        <v/>
      </c>
      <c r="CB51" t="str">
        <f>IF(ISERROR(VLOOKUP(CB$1&amp;"-"&amp;$A51,#REF!,4,FALSE)),"",VLOOKUP(CB$1&amp;"-"&amp;$A51,#REF!,4,FALSE))</f>
        <v/>
      </c>
      <c r="CC51" t="str">
        <f>IF(ISERROR(VLOOKUP(CC$1&amp;"-"&amp;$A51,#REF!,4,FALSE)),"",VLOOKUP(CC$1&amp;"-"&amp;$A51,#REF!,4,FALSE))</f>
        <v/>
      </c>
      <c r="CD51" t="str">
        <f>IF(ISERROR(VLOOKUP(CD$1&amp;"-"&amp;$A51,#REF!,4,FALSE)),"",VLOOKUP(CD$1&amp;"-"&amp;$A51,#REF!,4,FALSE))</f>
        <v/>
      </c>
      <c r="CE51" t="str">
        <f>IF(ISERROR(VLOOKUP(CE$1&amp;"-"&amp;$A51,#REF!,4,FALSE)),"",VLOOKUP(CE$1&amp;"-"&amp;$A51,#REF!,4,FALSE))</f>
        <v/>
      </c>
      <c r="CF51" t="str">
        <f>IF(ISERROR(VLOOKUP(CF$1&amp;"-"&amp;$A51,#REF!,4,FALSE)),"",VLOOKUP(CF$1&amp;"-"&amp;$A51,#REF!,4,FALSE))</f>
        <v/>
      </c>
      <c r="CG51" t="str">
        <f>IF(ISERROR(VLOOKUP(CG$1&amp;"-"&amp;$A51,#REF!,4,FALSE)),"",VLOOKUP(CG$1&amp;"-"&amp;$A51,#REF!,4,FALSE))</f>
        <v/>
      </c>
      <c r="CH51" t="str">
        <f>IF(ISERROR(VLOOKUP(CH$1&amp;"-"&amp;$A51,#REF!,4,FALSE)),"",VLOOKUP(CH$1&amp;"-"&amp;$A51,#REF!,4,FALSE))</f>
        <v/>
      </c>
      <c r="CI51" t="str">
        <f>IF(ISERROR(VLOOKUP(CI$1&amp;"-"&amp;$A51,#REF!,4,FALSE)),"",VLOOKUP(CI$1&amp;"-"&amp;$A51,#REF!,4,FALSE))</f>
        <v/>
      </c>
      <c r="CJ51" t="str">
        <f>IF(ISERROR(VLOOKUP(CJ$1&amp;"-"&amp;$A51,#REF!,4,FALSE)),"",VLOOKUP(CJ$1&amp;"-"&amp;$A51,#REF!,4,FALSE))</f>
        <v/>
      </c>
    </row>
    <row r="52" spans="1:88" x14ac:dyDescent="0.3">
      <c r="B52" t="s">
        <v>217</v>
      </c>
      <c r="C52">
        <v>1116</v>
      </c>
    </row>
    <row r="53" spans="1:88" x14ac:dyDescent="0.3">
      <c r="B53" t="s">
        <v>218</v>
      </c>
      <c r="C53">
        <v>1148</v>
      </c>
      <c r="F53">
        <f>COUNTA(Table10[11.11.11])</f>
        <v>25</v>
      </c>
    </row>
    <row r="54" spans="1:88" x14ac:dyDescent="0.3">
      <c r="B54" t="s">
        <v>219</v>
      </c>
      <c r="C54">
        <v>1106</v>
      </c>
    </row>
    <row r="55" spans="1:88" x14ac:dyDescent="0.3">
      <c r="B55" t="s">
        <v>3378</v>
      </c>
      <c r="C55">
        <v>1117</v>
      </c>
    </row>
    <row r="56" spans="1:88" x14ac:dyDescent="0.3">
      <c r="B56" t="s">
        <v>3377</v>
      </c>
      <c r="C56">
        <v>1139</v>
      </c>
    </row>
    <row r="57" spans="1:88" x14ac:dyDescent="0.3">
      <c r="B57" t="s">
        <v>221</v>
      </c>
      <c r="C57">
        <v>1140</v>
      </c>
    </row>
    <row r="58" spans="1:88" x14ac:dyDescent="0.3">
      <c r="B58" t="s">
        <v>222</v>
      </c>
      <c r="C58">
        <v>1141</v>
      </c>
    </row>
    <row r="59" spans="1:88" x14ac:dyDescent="0.3">
      <c r="B59" t="s">
        <v>223</v>
      </c>
      <c r="C59">
        <v>1068</v>
      </c>
    </row>
    <row r="60" spans="1:88" x14ac:dyDescent="0.3">
      <c r="B60" t="s">
        <v>224</v>
      </c>
      <c r="C60">
        <v>1127</v>
      </c>
    </row>
    <row r="61" spans="1:88" x14ac:dyDescent="0.3">
      <c r="B61" t="s">
        <v>225</v>
      </c>
      <c r="C61">
        <v>1128</v>
      </c>
    </row>
    <row r="62" spans="1:88" x14ac:dyDescent="0.3">
      <c r="B62" t="s">
        <v>226</v>
      </c>
      <c r="C62">
        <v>1123</v>
      </c>
    </row>
    <row r="63" spans="1:88" x14ac:dyDescent="0.3">
      <c r="B63" t="s">
        <v>227</v>
      </c>
      <c r="C63">
        <v>1099</v>
      </c>
    </row>
    <row r="64" spans="1:88" x14ac:dyDescent="0.3">
      <c r="B64" t="s">
        <v>286</v>
      </c>
      <c r="C64">
        <v>1130</v>
      </c>
    </row>
    <row r="65" spans="2:3" x14ac:dyDescent="0.3">
      <c r="B65" t="s">
        <v>228</v>
      </c>
      <c r="C65">
        <v>1100</v>
      </c>
    </row>
    <row r="66" spans="2:3" x14ac:dyDescent="0.3">
      <c r="B66" t="s">
        <v>229</v>
      </c>
      <c r="C66">
        <v>1110</v>
      </c>
    </row>
    <row r="67" spans="2:3" x14ac:dyDescent="0.3">
      <c r="B67" t="s">
        <v>230</v>
      </c>
      <c r="C67">
        <v>1069</v>
      </c>
    </row>
    <row r="68" spans="2:3" x14ac:dyDescent="0.3">
      <c r="B68" t="s">
        <v>231</v>
      </c>
      <c r="C68">
        <v>1076</v>
      </c>
    </row>
    <row r="69" spans="2:3" x14ac:dyDescent="0.3">
      <c r="B69" t="s">
        <v>232</v>
      </c>
      <c r="C69">
        <v>1135</v>
      </c>
    </row>
    <row r="70" spans="2:3" x14ac:dyDescent="0.3">
      <c r="B70" t="s">
        <v>233</v>
      </c>
      <c r="C70">
        <v>1151</v>
      </c>
    </row>
    <row r="71" spans="2:3" x14ac:dyDescent="0.3">
      <c r="B71" t="s">
        <v>234</v>
      </c>
      <c r="C71">
        <v>1080</v>
      </c>
    </row>
    <row r="72" spans="2:3" x14ac:dyDescent="0.3">
      <c r="B72" t="s">
        <v>235</v>
      </c>
      <c r="C72">
        <v>1077</v>
      </c>
    </row>
    <row r="73" spans="2:3" x14ac:dyDescent="0.3">
      <c r="B73" t="s">
        <v>236</v>
      </c>
      <c r="C73">
        <v>1120</v>
      </c>
    </row>
    <row r="74" spans="2:3" x14ac:dyDescent="0.3">
      <c r="B74" t="s">
        <v>237</v>
      </c>
      <c r="C74">
        <v>1101</v>
      </c>
    </row>
    <row r="75" spans="2:3" x14ac:dyDescent="0.3">
      <c r="B75" t="s">
        <v>238</v>
      </c>
      <c r="C75">
        <v>1129</v>
      </c>
    </row>
    <row r="76" spans="2:3" x14ac:dyDescent="0.3">
      <c r="B76" t="s">
        <v>239</v>
      </c>
      <c r="C76">
        <v>1152</v>
      </c>
    </row>
    <row r="77" spans="2:3" x14ac:dyDescent="0.3">
      <c r="B77" t="s">
        <v>285</v>
      </c>
      <c r="C77">
        <v>1074</v>
      </c>
    </row>
    <row r="78" spans="2:3" x14ac:dyDescent="0.3">
      <c r="B78" t="s">
        <v>240</v>
      </c>
      <c r="C78">
        <v>1070</v>
      </c>
    </row>
    <row r="79" spans="2:3" x14ac:dyDescent="0.3">
      <c r="B79" t="s">
        <v>241</v>
      </c>
      <c r="C79">
        <v>1083</v>
      </c>
    </row>
    <row r="80" spans="2:3" x14ac:dyDescent="0.3">
      <c r="B80" t="s">
        <v>242</v>
      </c>
      <c r="C80">
        <v>1131</v>
      </c>
    </row>
    <row r="81" spans="2:3" x14ac:dyDescent="0.3">
      <c r="B81" t="s">
        <v>243</v>
      </c>
      <c r="C81">
        <v>1113</v>
      </c>
    </row>
    <row r="82" spans="2:3" x14ac:dyDescent="0.3">
      <c r="B82" t="s">
        <v>244</v>
      </c>
      <c r="C82">
        <v>1102</v>
      </c>
    </row>
    <row r="83" spans="2:3" x14ac:dyDescent="0.3">
      <c r="B83" t="s">
        <v>245</v>
      </c>
      <c r="C83">
        <v>1142</v>
      </c>
    </row>
    <row r="84" spans="2:3" x14ac:dyDescent="0.3">
      <c r="B84" t="s">
        <v>246</v>
      </c>
      <c r="C84">
        <v>1084</v>
      </c>
    </row>
    <row r="85" spans="2:3" x14ac:dyDescent="0.3">
      <c r="B85" t="s">
        <v>247</v>
      </c>
      <c r="C85">
        <v>1138</v>
      </c>
    </row>
    <row r="86" spans="2:3" x14ac:dyDescent="0.3">
      <c r="B86" t="s">
        <v>248</v>
      </c>
      <c r="C86" s="18">
        <v>1132</v>
      </c>
    </row>
  </sheetData>
  <sheetProtection password="CC3C" sheet="1" objects="1" scenarios="1" formatCells="0" formatRows="0" selectLockedCells="1"/>
  <pageMargins left="0.7" right="0.7" top="0.75" bottom="0.75" header="0.3" footer="0.3"/>
  <pageSetup paperSize="9" orientation="portrait"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15"/>
  <sheetViews>
    <sheetView workbookViewId="0"/>
  </sheetViews>
  <sheetFormatPr baseColWidth="10" defaultColWidth="11.5546875" defaultRowHeight="14.4" x14ac:dyDescent="0.3"/>
  <cols>
    <col min="12" max="12" width="14.88671875" customWidth="1"/>
    <col min="13" max="13" width="25.5546875" bestFit="1" customWidth="1"/>
    <col min="14" max="14" width="16.109375" bestFit="1" customWidth="1"/>
  </cols>
  <sheetData>
    <row r="1" spans="1:14" x14ac:dyDescent="0.3">
      <c r="A1" s="2" t="s">
        <v>2</v>
      </c>
      <c r="E1" s="1" t="s">
        <v>125</v>
      </c>
    </row>
    <row r="2" spans="1:14" x14ac:dyDescent="0.3">
      <c r="E2" t="s">
        <v>124</v>
      </c>
    </row>
    <row r="3" spans="1:14" x14ac:dyDescent="0.3">
      <c r="A3" s="1" t="s">
        <v>11</v>
      </c>
      <c r="E3" t="s">
        <v>123</v>
      </c>
      <c r="J3" s="1" t="s">
        <v>18</v>
      </c>
      <c r="M3" s="1" t="s">
        <v>141</v>
      </c>
      <c r="N3" s="10" t="s">
        <v>142</v>
      </c>
    </row>
    <row r="4" spans="1:14" x14ac:dyDescent="0.3">
      <c r="A4" t="s">
        <v>122</v>
      </c>
      <c r="J4" t="s">
        <v>127</v>
      </c>
      <c r="M4" s="4" t="s">
        <v>51</v>
      </c>
      <c r="N4" t="s">
        <v>51</v>
      </c>
    </row>
    <row r="5" spans="1:14" x14ac:dyDescent="0.3">
      <c r="A5" t="s">
        <v>121</v>
      </c>
      <c r="E5" s="1" t="s">
        <v>120</v>
      </c>
      <c r="J5" t="s">
        <v>126</v>
      </c>
      <c r="M5" s="5" t="s">
        <v>52</v>
      </c>
      <c r="N5" t="s">
        <v>144</v>
      </c>
    </row>
    <row r="6" spans="1:14" x14ac:dyDescent="0.3">
      <c r="A6" t="s">
        <v>111</v>
      </c>
      <c r="E6" t="s">
        <v>119</v>
      </c>
      <c r="J6" t="s">
        <v>128</v>
      </c>
      <c r="M6" s="3" t="s">
        <v>53</v>
      </c>
      <c r="N6" t="s">
        <v>53</v>
      </c>
    </row>
    <row r="7" spans="1:14" x14ac:dyDescent="0.3">
      <c r="E7" t="s">
        <v>118</v>
      </c>
      <c r="M7" s="3" t="s">
        <v>54</v>
      </c>
      <c r="N7" t="s">
        <v>145</v>
      </c>
    </row>
    <row r="8" spans="1:14" x14ac:dyDescent="0.3">
      <c r="M8" s="4" t="s">
        <v>55</v>
      </c>
      <c r="N8" t="s">
        <v>146</v>
      </c>
    </row>
    <row r="9" spans="1:14" x14ac:dyDescent="0.3">
      <c r="A9" s="1" t="s">
        <v>117</v>
      </c>
      <c r="E9" s="1" t="s">
        <v>116</v>
      </c>
      <c r="M9" s="3" t="s">
        <v>56</v>
      </c>
      <c r="N9" t="s">
        <v>56</v>
      </c>
    </row>
    <row r="10" spans="1:14" x14ac:dyDescent="0.3">
      <c r="A10" t="s">
        <v>115</v>
      </c>
      <c r="E10" t="s">
        <v>135</v>
      </c>
      <c r="F10" t="s">
        <v>137</v>
      </c>
      <c r="M10" s="3" t="s">
        <v>57</v>
      </c>
      <c r="N10" t="s">
        <v>57</v>
      </c>
    </row>
    <row r="11" spans="1:14" x14ac:dyDescent="0.3">
      <c r="A11" t="s">
        <v>114</v>
      </c>
      <c r="E11" t="s">
        <v>136</v>
      </c>
      <c r="F11" t="s">
        <v>136</v>
      </c>
      <c r="M11" s="3" t="s">
        <v>58</v>
      </c>
      <c r="N11" t="s">
        <v>147</v>
      </c>
    </row>
    <row r="12" spans="1:14" x14ac:dyDescent="0.3">
      <c r="A12" t="s">
        <v>113</v>
      </c>
      <c r="M12" s="3" t="s">
        <v>59</v>
      </c>
      <c r="N12" t="s">
        <v>148</v>
      </c>
    </row>
    <row r="13" spans="1:14" x14ac:dyDescent="0.3">
      <c r="A13" t="s">
        <v>112</v>
      </c>
      <c r="M13" s="4" t="s">
        <v>60</v>
      </c>
      <c r="N13" t="s">
        <v>149</v>
      </c>
    </row>
    <row r="14" spans="1:14" x14ac:dyDescent="0.3">
      <c r="A14" t="s">
        <v>111</v>
      </c>
      <c r="M14" s="4" t="s">
        <v>61</v>
      </c>
      <c r="N14" t="s">
        <v>150</v>
      </c>
    </row>
    <row r="15" spans="1:14" x14ac:dyDescent="0.3">
      <c r="E15" s="1" t="s">
        <v>130</v>
      </c>
      <c r="M15" s="7" t="s">
        <v>88</v>
      </c>
      <c r="N15" t="s">
        <v>165</v>
      </c>
    </row>
    <row r="16" spans="1:14" x14ac:dyDescent="0.3">
      <c r="E16" t="s">
        <v>122</v>
      </c>
      <c r="M16" s="6" t="s">
        <v>62</v>
      </c>
      <c r="N16" t="s">
        <v>151</v>
      </c>
    </row>
    <row r="17" spans="1:14" x14ac:dyDescent="0.3">
      <c r="A17" s="1" t="s">
        <v>12</v>
      </c>
      <c r="E17" t="s">
        <v>121</v>
      </c>
      <c r="M17" s="3" t="s">
        <v>63</v>
      </c>
      <c r="N17" t="s">
        <v>63</v>
      </c>
    </row>
    <row r="18" spans="1:14" x14ac:dyDescent="0.3">
      <c r="A18" t="s">
        <v>5</v>
      </c>
      <c r="E18" t="s">
        <v>131</v>
      </c>
      <c r="M18" s="8" t="s">
        <v>89</v>
      </c>
      <c r="N18" t="s">
        <v>166</v>
      </c>
    </row>
    <row r="19" spans="1:14" x14ac:dyDescent="0.3">
      <c r="A19" t="s">
        <v>6</v>
      </c>
      <c r="M19" s="3" t="s">
        <v>64</v>
      </c>
      <c r="N19" t="s">
        <v>152</v>
      </c>
    </row>
    <row r="20" spans="1:14" x14ac:dyDescent="0.3">
      <c r="A20" t="s">
        <v>7</v>
      </c>
      <c r="M20" s="4" t="s">
        <v>65</v>
      </c>
      <c r="N20" t="s">
        <v>65</v>
      </c>
    </row>
    <row r="21" spans="1:14" x14ac:dyDescent="0.3">
      <c r="A21" t="s">
        <v>8</v>
      </c>
      <c r="M21" s="3" t="s">
        <v>66</v>
      </c>
      <c r="N21" t="s">
        <v>153</v>
      </c>
    </row>
    <row r="22" spans="1:14" x14ac:dyDescent="0.3">
      <c r="M22" s="4" t="s">
        <v>67</v>
      </c>
      <c r="N22" t="s">
        <v>67</v>
      </c>
    </row>
    <row r="23" spans="1:14" x14ac:dyDescent="0.3">
      <c r="M23" s="3" t="s">
        <v>68</v>
      </c>
      <c r="N23" t="s">
        <v>68</v>
      </c>
    </row>
    <row r="24" spans="1:14" x14ac:dyDescent="0.3">
      <c r="A24" s="1" t="s">
        <v>4</v>
      </c>
      <c r="M24" s="7" t="s">
        <v>69</v>
      </c>
      <c r="N24" t="s">
        <v>154</v>
      </c>
    </row>
    <row r="25" spans="1:14" x14ac:dyDescent="0.3">
      <c r="A25" t="s">
        <v>5</v>
      </c>
      <c r="B25" t="s">
        <v>110</v>
      </c>
      <c r="M25" s="3" t="s">
        <v>70</v>
      </c>
      <c r="N25" t="s">
        <v>70</v>
      </c>
    </row>
    <row r="26" spans="1:14" x14ac:dyDescent="0.3">
      <c r="A26" t="s">
        <v>6</v>
      </c>
      <c r="B26" t="s">
        <v>109</v>
      </c>
      <c r="M26" s="4" t="s">
        <v>71</v>
      </c>
      <c r="N26" t="s">
        <v>155</v>
      </c>
    </row>
    <row r="27" spans="1:14" x14ac:dyDescent="0.3">
      <c r="A27" t="s">
        <v>7</v>
      </c>
      <c r="B27" t="s">
        <v>108</v>
      </c>
      <c r="M27" s="4" t="s">
        <v>72</v>
      </c>
      <c r="N27" t="s">
        <v>156</v>
      </c>
    </row>
    <row r="28" spans="1:14" x14ac:dyDescent="0.3">
      <c r="A28" t="s">
        <v>8</v>
      </c>
      <c r="B28" t="s">
        <v>107</v>
      </c>
      <c r="M28" s="3" t="s">
        <v>73</v>
      </c>
      <c r="N28" t="s">
        <v>157</v>
      </c>
    </row>
    <row r="29" spans="1:14" x14ac:dyDescent="0.3">
      <c r="M29" s="3" t="s">
        <v>74</v>
      </c>
      <c r="N29" t="s">
        <v>74</v>
      </c>
    </row>
    <row r="30" spans="1:14" x14ac:dyDescent="0.3">
      <c r="A30" s="1" t="s">
        <v>13</v>
      </c>
      <c r="M30" s="4" t="s">
        <v>75</v>
      </c>
      <c r="N30" t="s">
        <v>75</v>
      </c>
    </row>
    <row r="31" spans="1:14" x14ac:dyDescent="0.3">
      <c r="A31" t="s">
        <v>5</v>
      </c>
      <c r="B31" t="s">
        <v>129</v>
      </c>
      <c r="M31" s="3" t="s">
        <v>76</v>
      </c>
      <c r="N31" t="s">
        <v>158</v>
      </c>
    </row>
    <row r="32" spans="1:14" x14ac:dyDescent="0.3">
      <c r="A32" t="s">
        <v>6</v>
      </c>
      <c r="B32" t="s">
        <v>106</v>
      </c>
      <c r="H32" s="1" t="s">
        <v>103</v>
      </c>
      <c r="M32" s="4" t="s">
        <v>77</v>
      </c>
      <c r="N32" t="s">
        <v>77</v>
      </c>
    </row>
    <row r="33" spans="1:14" x14ac:dyDescent="0.3">
      <c r="A33" t="s">
        <v>7</v>
      </c>
      <c r="B33" t="s">
        <v>105</v>
      </c>
      <c r="H33" t="s">
        <v>692</v>
      </c>
      <c r="M33" s="3" t="s">
        <v>78</v>
      </c>
      <c r="N33" t="s">
        <v>159</v>
      </c>
    </row>
    <row r="34" spans="1:14" x14ac:dyDescent="0.3">
      <c r="A34" t="s">
        <v>8</v>
      </c>
      <c r="B34" t="s">
        <v>104</v>
      </c>
      <c r="H34" t="s">
        <v>176</v>
      </c>
      <c r="M34" s="3" t="s">
        <v>79</v>
      </c>
      <c r="N34" t="s">
        <v>160</v>
      </c>
    </row>
    <row r="35" spans="1:14" x14ac:dyDescent="0.3">
      <c r="H35" t="s">
        <v>177</v>
      </c>
      <c r="M35" s="4" t="s">
        <v>80</v>
      </c>
      <c r="N35" t="s">
        <v>161</v>
      </c>
    </row>
    <row r="36" spans="1:14" x14ac:dyDescent="0.3">
      <c r="H36" t="s">
        <v>178</v>
      </c>
      <c r="M36" s="3" t="s">
        <v>81</v>
      </c>
      <c r="N36" t="s">
        <v>81</v>
      </c>
    </row>
    <row r="37" spans="1:14" x14ac:dyDescent="0.3">
      <c r="H37" t="s">
        <v>179</v>
      </c>
      <c r="M37" s="4" t="s">
        <v>82</v>
      </c>
      <c r="N37" t="s">
        <v>82</v>
      </c>
    </row>
    <row r="38" spans="1:14" x14ac:dyDescent="0.3">
      <c r="A38" s="1" t="s">
        <v>21</v>
      </c>
      <c r="D38" s="1"/>
      <c r="H38" t="s">
        <v>180</v>
      </c>
      <c r="M38" s="3" t="s">
        <v>83</v>
      </c>
      <c r="N38" t="s">
        <v>83</v>
      </c>
    </row>
    <row r="39" spans="1:14" x14ac:dyDescent="0.3">
      <c r="A39" t="s">
        <v>30</v>
      </c>
      <c r="H39" t="s">
        <v>181</v>
      </c>
      <c r="M39" s="3" t="s">
        <v>84</v>
      </c>
      <c r="N39" t="s">
        <v>162</v>
      </c>
    </row>
    <row r="40" spans="1:14" x14ac:dyDescent="0.3">
      <c r="A40" t="s">
        <v>31</v>
      </c>
      <c r="H40" t="s">
        <v>182</v>
      </c>
      <c r="M40" s="3" t="s">
        <v>99</v>
      </c>
      <c r="N40" t="s">
        <v>163</v>
      </c>
    </row>
    <row r="41" spans="1:14" x14ac:dyDescent="0.3">
      <c r="A41" t="s">
        <v>32</v>
      </c>
      <c r="H41" t="s">
        <v>281</v>
      </c>
      <c r="M41" s="3" t="s">
        <v>85</v>
      </c>
      <c r="N41" t="s">
        <v>85</v>
      </c>
    </row>
    <row r="42" spans="1:14" x14ac:dyDescent="0.3">
      <c r="A42" t="s">
        <v>33</v>
      </c>
      <c r="H42" t="s">
        <v>183</v>
      </c>
      <c r="M42" s="3" t="s">
        <v>86</v>
      </c>
      <c r="N42" t="s">
        <v>164</v>
      </c>
    </row>
    <row r="43" spans="1:14" x14ac:dyDescent="0.3">
      <c r="A43" t="s">
        <v>34</v>
      </c>
      <c r="H43" t="s">
        <v>184</v>
      </c>
      <c r="M43" s="3" t="s">
        <v>87</v>
      </c>
      <c r="N43" t="s">
        <v>87</v>
      </c>
    </row>
    <row r="44" spans="1:14" x14ac:dyDescent="0.3">
      <c r="A44" t="s">
        <v>35</v>
      </c>
      <c r="H44" t="s">
        <v>282</v>
      </c>
      <c r="M44" s="8" t="s">
        <v>90</v>
      </c>
      <c r="N44" t="s">
        <v>174</v>
      </c>
    </row>
    <row r="45" spans="1:14" x14ac:dyDescent="0.3">
      <c r="A45" t="s">
        <v>36</v>
      </c>
      <c r="H45" t="s">
        <v>249</v>
      </c>
      <c r="M45" s="8" t="s">
        <v>91</v>
      </c>
      <c r="N45" t="s">
        <v>173</v>
      </c>
    </row>
    <row r="46" spans="1:14" x14ac:dyDescent="0.3">
      <c r="A46" t="s">
        <v>37</v>
      </c>
      <c r="H46" t="s">
        <v>185</v>
      </c>
      <c r="M46" s="8" t="s">
        <v>92</v>
      </c>
      <c r="N46" t="s">
        <v>172</v>
      </c>
    </row>
    <row r="47" spans="1:14" x14ac:dyDescent="0.3">
      <c r="A47" t="s">
        <v>38</v>
      </c>
      <c r="H47" t="s">
        <v>280</v>
      </c>
      <c r="M47" s="3" t="s">
        <v>93</v>
      </c>
      <c r="N47" t="s">
        <v>93</v>
      </c>
    </row>
    <row r="48" spans="1:14" x14ac:dyDescent="0.3">
      <c r="A48" t="s">
        <v>39</v>
      </c>
      <c r="H48" t="s">
        <v>186</v>
      </c>
      <c r="M48" s="3" t="s">
        <v>94</v>
      </c>
      <c r="N48" t="s">
        <v>94</v>
      </c>
    </row>
    <row r="49" spans="1:14" x14ac:dyDescent="0.3">
      <c r="A49" t="s">
        <v>40</v>
      </c>
      <c r="H49" t="s">
        <v>187</v>
      </c>
      <c r="M49" s="3" t="s">
        <v>50</v>
      </c>
      <c r="N49" t="s">
        <v>143</v>
      </c>
    </row>
    <row r="50" spans="1:14" x14ac:dyDescent="0.3">
      <c r="A50" t="s">
        <v>41</v>
      </c>
      <c r="H50" t="s">
        <v>188</v>
      </c>
      <c r="M50" s="4" t="s">
        <v>95</v>
      </c>
      <c r="N50" t="s">
        <v>167</v>
      </c>
    </row>
    <row r="51" spans="1:14" x14ac:dyDescent="0.3">
      <c r="A51" t="s">
        <v>42</v>
      </c>
      <c r="H51" t="s">
        <v>189</v>
      </c>
      <c r="M51" s="3" t="s">
        <v>96</v>
      </c>
      <c r="N51" t="s">
        <v>168</v>
      </c>
    </row>
    <row r="52" spans="1:14" x14ac:dyDescent="0.3">
      <c r="A52" t="s">
        <v>43</v>
      </c>
      <c r="H52" t="s">
        <v>190</v>
      </c>
      <c r="M52" s="4" t="s">
        <v>97</v>
      </c>
      <c r="N52" t="s">
        <v>169</v>
      </c>
    </row>
    <row r="53" spans="1:14" x14ac:dyDescent="0.3">
      <c r="A53" t="s">
        <v>44</v>
      </c>
      <c r="H53" t="s">
        <v>191</v>
      </c>
      <c r="M53" s="4" t="s">
        <v>98</v>
      </c>
      <c r="N53" t="s">
        <v>170</v>
      </c>
    </row>
    <row r="54" spans="1:14" x14ac:dyDescent="0.3">
      <c r="A54" t="s">
        <v>45</v>
      </c>
      <c r="H54" t="s">
        <v>192</v>
      </c>
      <c r="M54" s="3" t="s">
        <v>100</v>
      </c>
      <c r="N54" t="s">
        <v>100</v>
      </c>
    </row>
    <row r="55" spans="1:14" x14ac:dyDescent="0.3">
      <c r="A55" t="s">
        <v>46</v>
      </c>
      <c r="H55" t="s">
        <v>193</v>
      </c>
      <c r="M55" s="4" t="s">
        <v>101</v>
      </c>
      <c r="N55" t="s">
        <v>171</v>
      </c>
    </row>
    <row r="56" spans="1:14" x14ac:dyDescent="0.3">
      <c r="H56" t="s">
        <v>194</v>
      </c>
      <c r="M56" s="9" t="s">
        <v>102</v>
      </c>
      <c r="N56" t="s">
        <v>102</v>
      </c>
    </row>
    <row r="57" spans="1:14" x14ac:dyDescent="0.3">
      <c r="H57" t="s">
        <v>195</v>
      </c>
    </row>
    <row r="58" spans="1:14" x14ac:dyDescent="0.3">
      <c r="B58" s="1" t="s">
        <v>250</v>
      </c>
      <c r="H58" t="s">
        <v>196</v>
      </c>
    </row>
    <row r="59" spans="1:14" x14ac:dyDescent="0.3">
      <c r="B59" t="s">
        <v>251</v>
      </c>
      <c r="H59" t="s">
        <v>197</v>
      </c>
    </row>
    <row r="60" spans="1:14" x14ac:dyDescent="0.3">
      <c r="B60" t="s">
        <v>252</v>
      </c>
      <c r="H60" t="s">
        <v>198</v>
      </c>
    </row>
    <row r="61" spans="1:14" x14ac:dyDescent="0.3">
      <c r="B61" t="s">
        <v>253</v>
      </c>
      <c r="H61" t="s">
        <v>199</v>
      </c>
    </row>
    <row r="62" spans="1:14" x14ac:dyDescent="0.3">
      <c r="B62" t="s">
        <v>254</v>
      </c>
      <c r="H62" t="s">
        <v>200</v>
      </c>
    </row>
    <row r="63" spans="1:14" x14ac:dyDescent="0.3">
      <c r="B63" t="s">
        <v>255</v>
      </c>
      <c r="H63" t="s">
        <v>283</v>
      </c>
    </row>
    <row r="64" spans="1:14" x14ac:dyDescent="0.3">
      <c r="B64" s="11" t="s">
        <v>256</v>
      </c>
      <c r="H64" t="s">
        <v>201</v>
      </c>
    </row>
    <row r="65" spans="2:8" x14ac:dyDescent="0.3">
      <c r="B65" s="11" t="s">
        <v>257</v>
      </c>
      <c r="H65" t="s">
        <v>202</v>
      </c>
    </row>
    <row r="66" spans="2:8" x14ac:dyDescent="0.3">
      <c r="B66" s="11" t="s">
        <v>258</v>
      </c>
      <c r="H66" t="s">
        <v>203</v>
      </c>
    </row>
    <row r="67" spans="2:8" x14ac:dyDescent="0.3">
      <c r="B67" t="s">
        <v>259</v>
      </c>
      <c r="H67" t="s">
        <v>204</v>
      </c>
    </row>
    <row r="68" spans="2:8" x14ac:dyDescent="0.3">
      <c r="B68" t="s">
        <v>260</v>
      </c>
      <c r="H68" t="s">
        <v>205</v>
      </c>
    </row>
    <row r="69" spans="2:8" x14ac:dyDescent="0.3">
      <c r="B69" t="s">
        <v>261</v>
      </c>
      <c r="H69" t="s">
        <v>206</v>
      </c>
    </row>
    <row r="70" spans="2:8" x14ac:dyDescent="0.3">
      <c r="B70" t="s">
        <v>262</v>
      </c>
      <c r="H70" t="s">
        <v>207</v>
      </c>
    </row>
    <row r="71" spans="2:8" x14ac:dyDescent="0.3">
      <c r="B71" t="s">
        <v>263</v>
      </c>
      <c r="H71" t="s">
        <v>208</v>
      </c>
    </row>
    <row r="72" spans="2:8" x14ac:dyDescent="0.3">
      <c r="B72" t="s">
        <v>264</v>
      </c>
      <c r="H72" t="s">
        <v>209</v>
      </c>
    </row>
    <row r="73" spans="2:8" x14ac:dyDescent="0.3">
      <c r="B73" t="s">
        <v>265</v>
      </c>
      <c r="H73" t="s">
        <v>210</v>
      </c>
    </row>
    <row r="74" spans="2:8" x14ac:dyDescent="0.3">
      <c r="B74" s="11" t="s">
        <v>266</v>
      </c>
      <c r="H74" t="s">
        <v>211</v>
      </c>
    </row>
    <row r="75" spans="2:8" x14ac:dyDescent="0.3">
      <c r="B75" s="11" t="s">
        <v>267</v>
      </c>
      <c r="H75" t="s">
        <v>212</v>
      </c>
    </row>
    <row r="76" spans="2:8" x14ac:dyDescent="0.3">
      <c r="B76" s="11" t="s">
        <v>268</v>
      </c>
      <c r="H76" t="s">
        <v>213</v>
      </c>
    </row>
    <row r="77" spans="2:8" x14ac:dyDescent="0.3">
      <c r="B77" s="11" t="s">
        <v>269</v>
      </c>
      <c r="H77" t="s">
        <v>214</v>
      </c>
    </row>
    <row r="78" spans="2:8" x14ac:dyDescent="0.3">
      <c r="B78" s="11" t="s">
        <v>270</v>
      </c>
      <c r="H78" t="s">
        <v>215</v>
      </c>
    </row>
    <row r="79" spans="2:8" x14ac:dyDescent="0.3">
      <c r="B79" s="11" t="s">
        <v>271</v>
      </c>
      <c r="H79" t="s">
        <v>284</v>
      </c>
    </row>
    <row r="80" spans="2:8" x14ac:dyDescent="0.3">
      <c r="B80" s="11" t="s">
        <v>272</v>
      </c>
      <c r="H80" t="s">
        <v>216</v>
      </c>
    </row>
    <row r="81" spans="2:8" x14ac:dyDescent="0.3">
      <c r="B81" s="11" t="s">
        <v>273</v>
      </c>
      <c r="H81" t="s">
        <v>217</v>
      </c>
    </row>
    <row r="82" spans="2:8" x14ac:dyDescent="0.3">
      <c r="B82" s="11" t="s">
        <v>274</v>
      </c>
      <c r="H82" t="s">
        <v>218</v>
      </c>
    </row>
    <row r="83" spans="2:8" x14ac:dyDescent="0.3">
      <c r="B83" s="11" t="s">
        <v>275</v>
      </c>
      <c r="H83" t="s">
        <v>219</v>
      </c>
    </row>
    <row r="84" spans="2:8" x14ac:dyDescent="0.3">
      <c r="B84" t="s">
        <v>276</v>
      </c>
      <c r="H84" t="s">
        <v>3378</v>
      </c>
    </row>
    <row r="85" spans="2:8" x14ac:dyDescent="0.3">
      <c r="B85" t="s">
        <v>277</v>
      </c>
      <c r="H85" t="s">
        <v>3377</v>
      </c>
    </row>
    <row r="86" spans="2:8" x14ac:dyDescent="0.3">
      <c r="B86" t="s">
        <v>278</v>
      </c>
      <c r="H86" t="s">
        <v>221</v>
      </c>
    </row>
    <row r="87" spans="2:8" x14ac:dyDescent="0.3">
      <c r="B87" t="s">
        <v>279</v>
      </c>
      <c r="H87" t="s">
        <v>222</v>
      </c>
    </row>
    <row r="88" spans="2:8" x14ac:dyDescent="0.3">
      <c r="H88" t="s">
        <v>223</v>
      </c>
    </row>
    <row r="89" spans="2:8" x14ac:dyDescent="0.3">
      <c r="H89" t="s">
        <v>224</v>
      </c>
    </row>
    <row r="90" spans="2:8" x14ac:dyDescent="0.3">
      <c r="H90" t="s">
        <v>225</v>
      </c>
    </row>
    <row r="91" spans="2:8" x14ac:dyDescent="0.3">
      <c r="H91" t="s">
        <v>226</v>
      </c>
    </row>
    <row r="92" spans="2:8" x14ac:dyDescent="0.3">
      <c r="H92" t="s">
        <v>227</v>
      </c>
    </row>
    <row r="93" spans="2:8" x14ac:dyDescent="0.3">
      <c r="H93" t="s">
        <v>286</v>
      </c>
    </row>
    <row r="94" spans="2:8" x14ac:dyDescent="0.3">
      <c r="H94" t="s">
        <v>228</v>
      </c>
    </row>
    <row r="95" spans="2:8" x14ac:dyDescent="0.3">
      <c r="H95" t="s">
        <v>229</v>
      </c>
    </row>
    <row r="96" spans="2:8" x14ac:dyDescent="0.3">
      <c r="H96" t="s">
        <v>230</v>
      </c>
    </row>
    <row r="97" spans="8:8" x14ac:dyDescent="0.3">
      <c r="H97" t="s">
        <v>231</v>
      </c>
    </row>
    <row r="98" spans="8:8" x14ac:dyDescent="0.3">
      <c r="H98" t="s">
        <v>232</v>
      </c>
    </row>
    <row r="99" spans="8:8" x14ac:dyDescent="0.3">
      <c r="H99" t="s">
        <v>233</v>
      </c>
    </row>
    <row r="100" spans="8:8" x14ac:dyDescent="0.3">
      <c r="H100" t="s">
        <v>234</v>
      </c>
    </row>
    <row r="101" spans="8:8" x14ac:dyDescent="0.3">
      <c r="H101" t="s">
        <v>235</v>
      </c>
    </row>
    <row r="102" spans="8:8" x14ac:dyDescent="0.3">
      <c r="H102" t="s">
        <v>236</v>
      </c>
    </row>
    <row r="103" spans="8:8" x14ac:dyDescent="0.3">
      <c r="H103" t="s">
        <v>237</v>
      </c>
    </row>
    <row r="104" spans="8:8" x14ac:dyDescent="0.3">
      <c r="H104" t="s">
        <v>238</v>
      </c>
    </row>
    <row r="105" spans="8:8" x14ac:dyDescent="0.3">
      <c r="H105" t="s">
        <v>239</v>
      </c>
    </row>
    <row r="106" spans="8:8" x14ac:dyDescent="0.3">
      <c r="H106" t="s">
        <v>285</v>
      </c>
    </row>
    <row r="107" spans="8:8" x14ac:dyDescent="0.3">
      <c r="H107" t="s">
        <v>240</v>
      </c>
    </row>
    <row r="108" spans="8:8" x14ac:dyDescent="0.3">
      <c r="H108" t="s">
        <v>241</v>
      </c>
    </row>
    <row r="109" spans="8:8" x14ac:dyDescent="0.3">
      <c r="H109" t="s">
        <v>242</v>
      </c>
    </row>
    <row r="110" spans="8:8" x14ac:dyDescent="0.3">
      <c r="H110" t="s">
        <v>243</v>
      </c>
    </row>
    <row r="111" spans="8:8" x14ac:dyDescent="0.3">
      <c r="H111" t="s">
        <v>244</v>
      </c>
    </row>
    <row r="112" spans="8:8" x14ac:dyDescent="0.3">
      <c r="H112" t="s">
        <v>245</v>
      </c>
    </row>
    <row r="113" spans="8:8" x14ac:dyDescent="0.3">
      <c r="H113" t="s">
        <v>246</v>
      </c>
    </row>
    <row r="114" spans="8:8" x14ac:dyDescent="0.3">
      <c r="H114" t="s">
        <v>247</v>
      </c>
    </row>
    <row r="115" spans="8:8" x14ac:dyDescent="0.3">
      <c r="H115" t="s">
        <v>248</v>
      </c>
    </row>
  </sheetData>
  <sheetProtection password="CC3C" sheet="1" objects="1" scenarios="1" formatCells="0" formatRows="0" selectLockedCells="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88"/>
  <sheetViews>
    <sheetView workbookViewId="0"/>
  </sheetViews>
  <sheetFormatPr baseColWidth="10" defaultColWidth="9.109375" defaultRowHeight="14.4" x14ac:dyDescent="0.3"/>
  <cols>
    <col min="1" max="1" width="26" customWidth="1"/>
    <col min="2" max="2" width="21.109375" customWidth="1"/>
    <col min="3" max="3" width="11" customWidth="1"/>
    <col min="4" max="4" width="41.109375" customWidth="1"/>
  </cols>
  <sheetData>
    <row r="1" spans="1:7" x14ac:dyDescent="0.3">
      <c r="A1" t="s">
        <v>522</v>
      </c>
      <c r="B1" t="s">
        <v>523</v>
      </c>
      <c r="C1" t="s">
        <v>524</v>
      </c>
      <c r="D1" t="s">
        <v>1883</v>
      </c>
      <c r="E1" t="s">
        <v>1887</v>
      </c>
      <c r="F1" t="s">
        <v>1900</v>
      </c>
      <c r="G1" t="s">
        <v>1889</v>
      </c>
    </row>
    <row r="2" spans="1:7" x14ac:dyDescent="0.3">
      <c r="A2" t="s">
        <v>692</v>
      </c>
      <c r="B2" t="s">
        <v>692</v>
      </c>
      <c r="C2" t="b">
        <f>Table2[[#This Row],[FR]]=Table2[[#This Row],[NL]]</f>
        <v>1</v>
      </c>
      <c r="D2" t="s">
        <v>693</v>
      </c>
      <c r="E2">
        <v>107</v>
      </c>
      <c r="F2" s="18" t="str">
        <f>Table2[[#This Row],[FR]]</f>
        <v>11.11.11</v>
      </c>
      <c r="G2" s="18" t="b">
        <f>Table2[[#This Row],[FR]]=Table2[[#This Row],[short]]</f>
        <v>1</v>
      </c>
    </row>
    <row r="3" spans="1:7" x14ac:dyDescent="0.3">
      <c r="A3" t="s">
        <v>176</v>
      </c>
      <c r="B3" t="s">
        <v>176</v>
      </c>
      <c r="C3" t="b">
        <f>Table2[[#This Row],[FR]]=Table2[[#This Row],[NL]]</f>
        <v>1</v>
      </c>
      <c r="D3" t="s">
        <v>974</v>
      </c>
      <c r="E3">
        <v>319</v>
      </c>
      <c r="F3" s="18" t="str">
        <f>Table2[[#This Row],[FR]]</f>
        <v>ACTEC</v>
      </c>
      <c r="G3" s="18" t="b">
        <f>Table2[[#This Row],[FR]]=Table2[[#This Row],[short]]</f>
        <v>1</v>
      </c>
    </row>
    <row r="4" spans="1:7" x14ac:dyDescent="0.3">
      <c r="A4" t="s">
        <v>177</v>
      </c>
      <c r="B4" t="s">
        <v>177</v>
      </c>
      <c r="C4" t="b">
        <f>Table2[[#This Row],[FR]]=Table2[[#This Row],[NL]]</f>
        <v>1</v>
      </c>
      <c r="D4" t="s">
        <v>1242</v>
      </c>
      <c r="E4">
        <v>598</v>
      </c>
      <c r="F4" s="18" t="str">
        <f>Table2[[#This Row],[FR]]</f>
        <v>ADA</v>
      </c>
      <c r="G4" s="18" t="b">
        <f>Table2[[#This Row],[FR]]=Table2[[#This Row],[short]]</f>
        <v>1</v>
      </c>
    </row>
    <row r="5" spans="1:7" x14ac:dyDescent="0.3">
      <c r="A5" t="s">
        <v>178</v>
      </c>
      <c r="B5" t="s">
        <v>178</v>
      </c>
      <c r="C5" t="b">
        <f>Table2[[#This Row],[FR]]=Table2[[#This Row],[NL]]</f>
        <v>1</v>
      </c>
      <c r="D5" t="s">
        <v>1210</v>
      </c>
      <c r="E5">
        <v>489</v>
      </c>
      <c r="F5" s="18" t="str">
        <f>Table2[[#This Row],[FR]]</f>
        <v>ADG</v>
      </c>
      <c r="G5" s="18" t="b">
        <f>Table2[[#This Row],[FR]]=Table2[[#This Row],[short]]</f>
        <v>1</v>
      </c>
    </row>
    <row r="6" spans="1:7" x14ac:dyDescent="0.3">
      <c r="A6" t="s">
        <v>179</v>
      </c>
      <c r="B6" t="s">
        <v>179</v>
      </c>
      <c r="C6" t="b">
        <f>Table2[[#This Row],[FR]]=Table2[[#This Row],[NL]]</f>
        <v>1</v>
      </c>
      <c r="D6" t="s">
        <v>179</v>
      </c>
      <c r="E6">
        <v>50</v>
      </c>
      <c r="F6" s="18" t="str">
        <f>Table2[[#This Row],[FR]]</f>
        <v>AFRICALIA</v>
      </c>
      <c r="G6" s="18" t="b">
        <f>Table2[[#This Row],[FR]]=Table2[[#This Row],[short]]</f>
        <v>1</v>
      </c>
    </row>
    <row r="7" spans="1:7" x14ac:dyDescent="0.3">
      <c r="A7" t="s">
        <v>180</v>
      </c>
      <c r="B7" t="s">
        <v>180</v>
      </c>
      <c r="C7" t="b">
        <f>Table2[[#This Row],[FR]]=Table2[[#This Row],[NL]]</f>
        <v>1</v>
      </c>
      <c r="D7" t="s">
        <v>1297</v>
      </c>
      <c r="E7">
        <v>465</v>
      </c>
      <c r="F7" s="18" t="str">
        <f>Table2[[#This Row],[FR]]</f>
        <v>APEFE</v>
      </c>
      <c r="G7" s="18" t="b">
        <f>Table2[[#This Row],[FR]]=Table2[[#This Row],[short]]</f>
        <v>1</v>
      </c>
    </row>
    <row r="8" spans="1:7" x14ac:dyDescent="0.3">
      <c r="A8" t="s">
        <v>181</v>
      </c>
      <c r="B8" t="s">
        <v>181</v>
      </c>
      <c r="C8" t="b">
        <f>Table2[[#This Row],[FR]]=Table2[[#This Row],[NL]]</f>
        <v>1</v>
      </c>
      <c r="D8" t="s">
        <v>1296</v>
      </c>
      <c r="E8">
        <v>55</v>
      </c>
      <c r="F8" s="18" t="str">
        <f>Table2[[#This Row],[FR]]</f>
        <v>ARES</v>
      </c>
      <c r="G8" s="18" t="b">
        <f>Table2[[#This Row],[FR]]=Table2[[#This Row],[short]]</f>
        <v>1</v>
      </c>
    </row>
    <row r="9" spans="1:7" x14ac:dyDescent="0.3">
      <c r="A9" t="s">
        <v>182</v>
      </c>
      <c r="B9" t="s">
        <v>182</v>
      </c>
      <c r="C9" t="b">
        <f>Table2[[#This Row],[FR]]=Table2[[#This Row],[NL]]</f>
        <v>1</v>
      </c>
      <c r="D9" t="s">
        <v>1201</v>
      </c>
      <c r="E9">
        <v>445</v>
      </c>
      <c r="F9" s="18" t="str">
        <f>Table2[[#This Row],[FR]]</f>
        <v>ASF</v>
      </c>
      <c r="G9" s="18" t="b">
        <f>Table2[[#This Row],[FR]]=Table2[[#This Row],[short]]</f>
        <v>1</v>
      </c>
    </row>
    <row r="10" spans="1:7" x14ac:dyDescent="0.3">
      <c r="A10" t="s">
        <v>281</v>
      </c>
      <c r="B10" t="s">
        <v>281</v>
      </c>
      <c r="C10" t="b">
        <f>Table2[[#This Row],[FR]]=Table2[[#This Row],[NL]]</f>
        <v>1</v>
      </c>
      <c r="D10" t="s">
        <v>996</v>
      </c>
      <c r="E10">
        <v>330</v>
      </c>
      <c r="F10" s="18" t="str">
        <f>Table2[[#This Row],[FR]]</f>
        <v>AT - Autre Terre</v>
      </c>
      <c r="G10" s="18" t="b">
        <f>Table2[[#This Row],[FR]]=Table2[[#This Row],[short]]</f>
        <v>1</v>
      </c>
    </row>
    <row r="11" spans="1:7" x14ac:dyDescent="0.3">
      <c r="A11" t="s">
        <v>183</v>
      </c>
      <c r="B11" t="s">
        <v>183</v>
      </c>
      <c r="C11" t="b">
        <f>Table2[[#This Row],[FR]]=Table2[[#This Row],[NL]]</f>
        <v>1</v>
      </c>
      <c r="D11" t="s">
        <v>863</v>
      </c>
      <c r="E11">
        <v>260</v>
      </c>
      <c r="F11" s="18" t="str">
        <f>Table2[[#This Row],[FR]]</f>
        <v>AZV</v>
      </c>
      <c r="G11" s="18" t="b">
        <f>Table2[[#This Row],[FR]]=Table2[[#This Row],[short]]</f>
        <v>1</v>
      </c>
    </row>
    <row r="12" spans="1:7" x14ac:dyDescent="0.3">
      <c r="A12" t="s">
        <v>184</v>
      </c>
      <c r="B12" t="s">
        <v>184</v>
      </c>
      <c r="C12" t="b">
        <f>Table2[[#This Row],[FR]]=Table2[[#This Row],[NL]]</f>
        <v>1</v>
      </c>
      <c r="D12" t="s">
        <v>1381</v>
      </c>
      <c r="E12">
        <v>571</v>
      </c>
      <c r="F12" s="18" t="str">
        <f>Table2[[#This Row],[FR]]</f>
        <v>BAC</v>
      </c>
      <c r="G12" s="18" t="b">
        <f>Table2[[#This Row],[FR]]=Table2[[#This Row],[short]]</f>
        <v>1</v>
      </c>
    </row>
    <row r="13" spans="1:7" x14ac:dyDescent="0.3">
      <c r="A13" t="s">
        <v>282</v>
      </c>
      <c r="B13" t="s">
        <v>282</v>
      </c>
      <c r="C13" t="b">
        <f>Table2[[#This Row],[FR]]=Table2[[#This Row],[NL]]</f>
        <v>1</v>
      </c>
      <c r="D13" t="s">
        <v>1051</v>
      </c>
      <c r="E13">
        <v>359</v>
      </c>
      <c r="F13" s="18" t="str">
        <f>Table2[[#This Row],[FR]]</f>
        <v>BD - Broederlijk Delen</v>
      </c>
      <c r="G13" s="18" t="b">
        <f>Table2[[#This Row],[FR]]=Table2[[#This Row],[short]]</f>
        <v>1</v>
      </c>
    </row>
    <row r="14" spans="1:7" x14ac:dyDescent="0.3">
      <c r="A14" t="s">
        <v>249</v>
      </c>
      <c r="B14" t="s">
        <v>249</v>
      </c>
      <c r="C14" t="b">
        <f>Table2[[#This Row],[FR]]=Table2[[#This Row],[NL]]</f>
        <v>1</v>
      </c>
      <c r="D14" t="s">
        <v>1309</v>
      </c>
      <c r="E14">
        <v>47</v>
      </c>
      <c r="F14" s="18" t="str">
        <f>Table2[[#This Row],[FR]]</f>
        <v>BIS-MSI</v>
      </c>
      <c r="G14" s="18" t="b">
        <f>Table2[[#This Row],[FR]]=Table2[[#This Row],[short]]</f>
        <v>1</v>
      </c>
    </row>
    <row r="15" spans="1:7" x14ac:dyDescent="0.3">
      <c r="A15" t="s">
        <v>185</v>
      </c>
      <c r="B15" t="s">
        <v>185</v>
      </c>
      <c r="C15" t="b">
        <f>Table2[[#This Row],[FR]]=Table2[[#This Row],[NL]]</f>
        <v>1</v>
      </c>
      <c r="D15" t="s">
        <v>1233</v>
      </c>
      <c r="E15">
        <v>572</v>
      </c>
      <c r="F15" s="18" t="str">
        <f>Table2[[#This Row],[FR]]</f>
        <v>BOS</v>
      </c>
      <c r="G15" s="18" t="b">
        <f>Table2[[#This Row],[FR]]=Table2[[#This Row],[short]]</f>
        <v>1</v>
      </c>
    </row>
    <row r="16" spans="1:7" x14ac:dyDescent="0.3">
      <c r="A16" t="s">
        <v>280</v>
      </c>
      <c r="B16" t="s">
        <v>280</v>
      </c>
      <c r="C16" t="b">
        <f>Table2[[#This Row],[FR]]=Table2[[#This Row],[NL]]</f>
        <v>1</v>
      </c>
      <c r="D16" t="s">
        <v>1292</v>
      </c>
      <c r="E16">
        <v>44</v>
      </c>
      <c r="F16" s="18" t="str">
        <f>Table2[[#This Row],[FR]]</f>
        <v>BRULOCALIS (Ex-AVCB)</v>
      </c>
      <c r="G16" s="18" t="b">
        <f>Table2[[#This Row],[FR]]=Table2[[#This Row],[short]]</f>
        <v>1</v>
      </c>
    </row>
    <row r="17" spans="1:7" x14ac:dyDescent="0.3">
      <c r="A17" t="s">
        <v>186</v>
      </c>
      <c r="B17" t="s">
        <v>186</v>
      </c>
      <c r="C17" t="b">
        <f>Table2[[#This Row],[FR]]=Table2[[#This Row],[NL]]</f>
        <v>1</v>
      </c>
      <c r="D17" t="s">
        <v>728</v>
      </c>
      <c r="E17">
        <v>184</v>
      </c>
      <c r="F17" s="18" t="str">
        <f>Table2[[#This Row],[FR]]</f>
        <v>CADTM</v>
      </c>
      <c r="G17" s="18" t="b">
        <f>Table2[[#This Row],[FR]]=Table2[[#This Row],[short]]</f>
        <v>1</v>
      </c>
    </row>
    <row r="18" spans="1:7" x14ac:dyDescent="0.3">
      <c r="A18" t="s">
        <v>187</v>
      </c>
      <c r="B18" t="s">
        <v>187</v>
      </c>
      <c r="C18" t="b">
        <f>Table2[[#This Row],[FR]]=Table2[[#This Row],[NL]]</f>
        <v>1</v>
      </c>
      <c r="D18" t="s">
        <v>1055</v>
      </c>
      <c r="E18">
        <v>361</v>
      </c>
      <c r="F18" s="18" t="str">
        <f>Table2[[#This Row],[FR]]</f>
        <v>CARITAS</v>
      </c>
      <c r="G18" s="18" t="b">
        <f>Table2[[#This Row],[FR]]=Table2[[#This Row],[short]]</f>
        <v>1</v>
      </c>
    </row>
    <row r="19" spans="1:7" x14ac:dyDescent="0.3">
      <c r="A19" t="s">
        <v>188</v>
      </c>
      <c r="B19" t="s">
        <v>188</v>
      </c>
      <c r="C19" t="b">
        <f>Table2[[#This Row],[FR]]=Table2[[#This Row],[NL]]</f>
        <v>1</v>
      </c>
      <c r="D19" t="s">
        <v>1236</v>
      </c>
      <c r="E19">
        <v>588</v>
      </c>
      <c r="F19" s="18" t="str">
        <f>Table2[[#This Row],[FR]]</f>
        <v>CDE-B</v>
      </c>
      <c r="G19" s="18" t="b">
        <f>Table2[[#This Row],[FR]]=Table2[[#This Row],[short]]</f>
        <v>1</v>
      </c>
    </row>
    <row r="20" spans="1:7" x14ac:dyDescent="0.3">
      <c r="A20" t="s">
        <v>189</v>
      </c>
      <c r="B20" t="s">
        <v>189</v>
      </c>
      <c r="C20" t="b">
        <f>Table2[[#This Row],[FR]]=Table2[[#This Row],[NL]]</f>
        <v>1</v>
      </c>
      <c r="D20" t="s">
        <v>1072</v>
      </c>
      <c r="E20">
        <v>370</v>
      </c>
      <c r="F20" s="18" t="str">
        <f>Table2[[#This Row],[FR]]</f>
        <v>CEC</v>
      </c>
      <c r="G20" s="18" t="b">
        <f>Table2[[#This Row],[FR]]=Table2[[#This Row],[short]]</f>
        <v>1</v>
      </c>
    </row>
    <row r="21" spans="1:7" x14ac:dyDescent="0.3">
      <c r="A21" t="s">
        <v>190</v>
      </c>
      <c r="B21" t="s">
        <v>190</v>
      </c>
      <c r="C21" t="b">
        <f>Table2[[#This Row],[FR]]=Table2[[#This Row],[NL]]</f>
        <v>1</v>
      </c>
      <c r="D21" t="s">
        <v>1015</v>
      </c>
      <c r="E21">
        <v>340</v>
      </c>
      <c r="F21" s="18" t="str">
        <f>Table2[[#This Row],[FR]]</f>
        <v>CETRI</v>
      </c>
      <c r="G21" s="18" t="b">
        <f>Table2[[#This Row],[FR]]=Table2[[#This Row],[short]]</f>
        <v>1</v>
      </c>
    </row>
    <row r="22" spans="1:7" x14ac:dyDescent="0.3">
      <c r="A22" t="s">
        <v>191</v>
      </c>
      <c r="B22" t="s">
        <v>191</v>
      </c>
      <c r="C22" t="b">
        <f>Table2[[#This Row],[FR]]=Table2[[#This Row],[NL]]</f>
        <v>1</v>
      </c>
      <c r="D22" t="s">
        <v>825</v>
      </c>
      <c r="E22">
        <v>240</v>
      </c>
      <c r="F22" s="18" t="str">
        <f>Table2[[#This Row],[FR]]</f>
        <v>CJP</v>
      </c>
      <c r="G22" s="18" t="b">
        <f>Table2[[#This Row],[FR]]=Table2[[#This Row],[short]]</f>
        <v>1</v>
      </c>
    </row>
    <row r="23" spans="1:7" x14ac:dyDescent="0.3">
      <c r="A23" t="s">
        <v>192</v>
      </c>
      <c r="B23" t="s">
        <v>192</v>
      </c>
      <c r="C23" t="b">
        <f>Table2[[#This Row],[FR]]=Table2[[#This Row],[NL]]</f>
        <v>1</v>
      </c>
      <c r="D23" t="s">
        <v>1219</v>
      </c>
      <c r="E23">
        <v>555</v>
      </c>
      <c r="F23" s="18" t="str">
        <f>Table2[[#This Row],[FR]]</f>
        <v>CNCD</v>
      </c>
      <c r="G23" s="18" t="b">
        <f>Table2[[#This Row],[FR]]=Table2[[#This Row],[short]]</f>
        <v>1</v>
      </c>
    </row>
    <row r="24" spans="1:7" x14ac:dyDescent="0.3">
      <c r="A24" t="s">
        <v>193</v>
      </c>
      <c r="B24" t="s">
        <v>193</v>
      </c>
      <c r="C24" t="b">
        <f>Table2[[#This Row],[FR]]=Table2[[#This Row],[NL]]</f>
        <v>1</v>
      </c>
      <c r="D24" t="s">
        <v>1061</v>
      </c>
      <c r="E24">
        <v>364</v>
      </c>
      <c r="F24" s="18" t="str">
        <f>Table2[[#This Row],[FR]]</f>
        <v>Congodorpen</v>
      </c>
      <c r="G24" s="18" t="b">
        <f>Table2[[#This Row],[FR]]=Table2[[#This Row],[short]]</f>
        <v>1</v>
      </c>
    </row>
    <row r="25" spans="1:7" x14ac:dyDescent="0.3">
      <c r="A25" t="s">
        <v>194</v>
      </c>
      <c r="B25" t="s">
        <v>194</v>
      </c>
      <c r="C25" t="b">
        <f>Table2[[#This Row],[FR]]=Table2[[#This Row],[NL]]</f>
        <v>1</v>
      </c>
      <c r="D25" t="s">
        <v>1156</v>
      </c>
      <c r="E25">
        <v>420</v>
      </c>
      <c r="F25" s="18" t="str">
        <f>Table2[[#This Row],[FR]]</f>
        <v>CRB</v>
      </c>
      <c r="G25" s="18" t="b">
        <f>Table2[[#This Row],[FR]]=Table2[[#This Row],[short]]</f>
        <v>1</v>
      </c>
    </row>
    <row r="26" spans="1:7" x14ac:dyDescent="0.3">
      <c r="A26" t="s">
        <v>195</v>
      </c>
      <c r="B26" t="s">
        <v>195</v>
      </c>
      <c r="C26" t="b">
        <f>Table2[[#This Row],[FR]]=Table2[[#This Row],[NL]]</f>
        <v>1</v>
      </c>
      <c r="D26" t="s">
        <v>1220</v>
      </c>
      <c r="E26">
        <v>556</v>
      </c>
      <c r="F26" s="18" t="str">
        <f>Table2[[#This Row],[FR]]</f>
        <v>CSA</v>
      </c>
      <c r="G26" s="18" t="b">
        <f>Table2[[#This Row],[FR]]=Table2[[#This Row],[short]]</f>
        <v>1</v>
      </c>
    </row>
    <row r="27" spans="1:7" x14ac:dyDescent="0.3">
      <c r="A27" t="s">
        <v>196</v>
      </c>
      <c r="B27" t="s">
        <v>196</v>
      </c>
      <c r="C27" t="b">
        <f>Table2[[#This Row],[FR]]=Table2[[#This Row],[NL]]</f>
        <v>1</v>
      </c>
      <c r="D27" t="s">
        <v>1090</v>
      </c>
      <c r="E27">
        <v>379</v>
      </c>
      <c r="F27" s="18" t="str">
        <f>Table2[[#This Row],[FR]]</f>
        <v>DA-AD</v>
      </c>
      <c r="G27" s="18" t="b">
        <f>Table2[[#This Row],[FR]]=Table2[[#This Row],[short]]</f>
        <v>1</v>
      </c>
    </row>
    <row r="28" spans="1:7" x14ac:dyDescent="0.3">
      <c r="A28" t="s">
        <v>197</v>
      </c>
      <c r="B28" t="s">
        <v>197</v>
      </c>
      <c r="C28" t="b">
        <f>Table2[[#This Row],[FR]]=Table2[[#This Row],[NL]]</f>
        <v>1</v>
      </c>
      <c r="D28" t="s">
        <v>1168</v>
      </c>
      <c r="E28">
        <v>427</v>
      </c>
      <c r="F28" s="18" t="str">
        <f>Table2[[#This Row],[FR]]</f>
        <v>DBA</v>
      </c>
      <c r="G28" s="18" t="b">
        <f>Table2[[#This Row],[FR]]=Table2[[#This Row],[short]]</f>
        <v>1</v>
      </c>
    </row>
    <row r="29" spans="1:7" x14ac:dyDescent="0.3">
      <c r="A29" t="s">
        <v>198</v>
      </c>
      <c r="B29" t="s">
        <v>198</v>
      </c>
      <c r="C29" t="b">
        <f>Table2[[#This Row],[FR]]=Table2[[#This Row],[NL]]</f>
        <v>1</v>
      </c>
      <c r="D29" t="s">
        <v>1199</v>
      </c>
      <c r="E29">
        <v>443</v>
      </c>
      <c r="F29" s="18" t="str">
        <f>Table2[[#This Row],[FR]]</f>
        <v>DJAPO</v>
      </c>
      <c r="G29" s="18" t="b">
        <f>Table2[[#This Row],[FR]]=Table2[[#This Row],[short]]</f>
        <v>1</v>
      </c>
    </row>
    <row r="30" spans="1:7" x14ac:dyDescent="0.3">
      <c r="A30" t="s">
        <v>199</v>
      </c>
      <c r="B30" t="s">
        <v>199</v>
      </c>
      <c r="C30" t="b">
        <f>Table2[[#This Row],[FR]]=Table2[[#This Row],[NL]]</f>
        <v>1</v>
      </c>
      <c r="D30" t="s">
        <v>1209</v>
      </c>
      <c r="E30">
        <v>487</v>
      </c>
      <c r="F30" s="18" t="str">
        <f>Table2[[#This Row],[FR]]</f>
        <v>DYNAMO</v>
      </c>
      <c r="G30" s="18" t="b">
        <f>Table2[[#This Row],[FR]]=Table2[[#This Row],[short]]</f>
        <v>1</v>
      </c>
    </row>
    <row r="31" spans="1:7" x14ac:dyDescent="0.3">
      <c r="A31" t="s">
        <v>200</v>
      </c>
      <c r="B31" t="s">
        <v>200</v>
      </c>
      <c r="C31" t="b">
        <f>Table2[[#This Row],[FR]]=Table2[[#This Row],[NL]]</f>
        <v>1</v>
      </c>
      <c r="D31" t="s">
        <v>1221</v>
      </c>
      <c r="E31">
        <v>557</v>
      </c>
      <c r="F31" s="18" t="str">
        <f>Table2[[#This Row],[FR]]</f>
        <v>ECHOS</v>
      </c>
      <c r="G31" s="18" t="b">
        <f>Table2[[#This Row],[FR]]=Table2[[#This Row],[short]]</f>
        <v>1</v>
      </c>
    </row>
    <row r="32" spans="1:7" x14ac:dyDescent="0.3">
      <c r="A32" t="s">
        <v>283</v>
      </c>
      <c r="B32" t="s">
        <v>283</v>
      </c>
      <c r="C32" t="b">
        <f>Table2[[#This Row],[FR]]=Table2[[#This Row],[NL]]</f>
        <v>1</v>
      </c>
      <c r="D32" t="s">
        <v>1025</v>
      </c>
      <c r="E32">
        <v>345</v>
      </c>
      <c r="F32" s="18" t="str">
        <f>Table2[[#This Row],[FR]]</f>
        <v>EF - Entraide et Fraternité</v>
      </c>
      <c r="G32" s="18" t="b">
        <f>Table2[[#This Row],[FR]]=Table2[[#This Row],[short]]</f>
        <v>1</v>
      </c>
    </row>
    <row r="33" spans="1:7" x14ac:dyDescent="0.3">
      <c r="A33" t="s">
        <v>201</v>
      </c>
      <c r="B33" t="s">
        <v>201</v>
      </c>
      <c r="C33" t="b">
        <f>Table2[[#This Row],[FR]]=Table2[[#This Row],[NL]]</f>
        <v>1</v>
      </c>
      <c r="D33" t="s">
        <v>835</v>
      </c>
      <c r="E33">
        <v>245</v>
      </c>
      <c r="F33" s="18" t="str">
        <f>Table2[[#This Row],[FR]]</f>
        <v>ETM</v>
      </c>
      <c r="G33" s="18" t="b">
        <f>Table2[[#This Row],[FR]]=Table2[[#This Row],[short]]</f>
        <v>1</v>
      </c>
    </row>
    <row r="34" spans="1:7" x14ac:dyDescent="0.3">
      <c r="A34" t="s">
        <v>202</v>
      </c>
      <c r="B34" t="s">
        <v>202</v>
      </c>
      <c r="C34" t="b">
        <f>Table2[[#This Row],[FR]]=Table2[[#This Row],[NL]]</f>
        <v>1</v>
      </c>
      <c r="D34" t="s">
        <v>1144</v>
      </c>
      <c r="E34">
        <v>407</v>
      </c>
      <c r="F34" s="18" t="str">
        <f>Table2[[#This Row],[FR]]</f>
        <v>Fairtrade Belgium</v>
      </c>
      <c r="G34" s="18" t="b">
        <f>Table2[[#This Row],[FR]]=Table2[[#This Row],[short]]</f>
        <v>1</v>
      </c>
    </row>
    <row r="35" spans="1:7" x14ac:dyDescent="0.3">
      <c r="A35" t="s">
        <v>203</v>
      </c>
      <c r="B35" t="s">
        <v>203</v>
      </c>
      <c r="C35" t="b">
        <f>Table2[[#This Row],[FR]]=Table2[[#This Row],[NL]]</f>
        <v>1</v>
      </c>
      <c r="D35" t="s">
        <v>1207</v>
      </c>
      <c r="E35">
        <v>458</v>
      </c>
      <c r="F35" s="18" t="str">
        <f>Table2[[#This Row],[FR]]</f>
        <v>FIAN</v>
      </c>
      <c r="G35" s="18" t="b">
        <f>Table2[[#This Row],[FR]]=Table2[[#This Row],[short]]</f>
        <v>1</v>
      </c>
    </row>
    <row r="36" spans="1:7" x14ac:dyDescent="0.3">
      <c r="A36" t="s">
        <v>204</v>
      </c>
      <c r="B36" t="s">
        <v>204</v>
      </c>
      <c r="C36" t="b">
        <f>Table2[[#This Row],[FR]]=Table2[[#This Row],[NL]]</f>
        <v>1</v>
      </c>
      <c r="D36" t="s">
        <v>1135</v>
      </c>
      <c r="E36">
        <v>402</v>
      </c>
      <c r="F36" s="18" t="str">
        <f>Table2[[#This Row],[FR]]</f>
        <v>FONCABA</v>
      </c>
      <c r="G36" s="18" t="b">
        <f>Table2[[#This Row],[FR]]=Table2[[#This Row],[short]]</f>
        <v>1</v>
      </c>
    </row>
    <row r="37" spans="1:7" x14ac:dyDescent="0.3">
      <c r="A37" t="s">
        <v>205</v>
      </c>
      <c r="B37" t="s">
        <v>205</v>
      </c>
      <c r="C37" t="b">
        <f>Table2[[#This Row],[FR]]=Table2[[#This Row],[NL]]</f>
        <v>1</v>
      </c>
      <c r="D37" t="s">
        <v>1125</v>
      </c>
      <c r="E37">
        <v>397</v>
      </c>
      <c r="F37" s="18" t="str">
        <f>Table2[[#This Row],[FR]]</f>
        <v>FOS</v>
      </c>
      <c r="G37" s="18" t="b">
        <f>Table2[[#This Row],[FR]]=Table2[[#This Row],[short]]</f>
        <v>1</v>
      </c>
    </row>
    <row r="38" spans="1:7" x14ac:dyDescent="0.3">
      <c r="A38" t="s">
        <v>206</v>
      </c>
      <c r="B38" t="s">
        <v>206</v>
      </c>
      <c r="C38" t="b">
        <f>Table2[[#This Row],[FR]]=Table2[[#This Row],[NL]]</f>
        <v>1</v>
      </c>
      <c r="D38" t="s">
        <v>1117</v>
      </c>
      <c r="E38">
        <v>393</v>
      </c>
      <c r="F38" s="18" t="str">
        <f>Table2[[#This Row],[FR]]</f>
        <v>FUCID</v>
      </c>
      <c r="G38" s="18" t="b">
        <f>Table2[[#This Row],[FR]]=Table2[[#This Row],[short]]</f>
        <v>1</v>
      </c>
    </row>
    <row r="39" spans="1:7" x14ac:dyDescent="0.3">
      <c r="A39" t="s">
        <v>207</v>
      </c>
      <c r="B39" t="s">
        <v>207</v>
      </c>
      <c r="C39" t="b">
        <f>Table2[[#This Row],[FR]]=Table2[[#This Row],[NL]]</f>
        <v>1</v>
      </c>
      <c r="D39" t="s">
        <v>724</v>
      </c>
      <c r="E39">
        <v>182</v>
      </c>
      <c r="F39" s="18" t="str">
        <f>Table2[[#This Row],[FR]]</f>
        <v>G3W</v>
      </c>
      <c r="G39" s="18" t="b">
        <f>Table2[[#This Row],[FR]]=Table2[[#This Row],[short]]</f>
        <v>1</v>
      </c>
    </row>
    <row r="40" spans="1:7" x14ac:dyDescent="0.3">
      <c r="A40" t="s">
        <v>208</v>
      </c>
      <c r="B40" t="s">
        <v>208</v>
      </c>
      <c r="C40" t="b">
        <f>Table2[[#This Row],[FR]]=Table2[[#This Row],[NL]]</f>
        <v>1</v>
      </c>
      <c r="D40" t="s">
        <v>1213</v>
      </c>
      <c r="E40">
        <v>540</v>
      </c>
      <c r="F40" s="18" t="str">
        <f>Table2[[#This Row],[FR]]</f>
        <v>GEOMOUN</v>
      </c>
      <c r="G40" s="18" t="b">
        <f>Table2[[#This Row],[FR]]=Table2[[#This Row],[short]]</f>
        <v>1</v>
      </c>
    </row>
    <row r="41" spans="1:7" x14ac:dyDescent="0.3">
      <c r="A41" t="s">
        <v>209</v>
      </c>
      <c r="B41" t="s">
        <v>209</v>
      </c>
      <c r="C41" t="b">
        <f>Table2[[#This Row],[FR]]=Table2[[#This Row],[NL]]</f>
        <v>1</v>
      </c>
      <c r="D41" t="s">
        <v>1222</v>
      </c>
      <c r="E41">
        <v>558</v>
      </c>
      <c r="F41" s="18" t="str">
        <f>Table2[[#This Row],[FR]]</f>
        <v>HI</v>
      </c>
      <c r="G41" s="18" t="b">
        <f>Table2[[#This Row],[FR]]=Table2[[#This Row],[short]]</f>
        <v>1</v>
      </c>
    </row>
    <row r="42" spans="1:7" x14ac:dyDescent="0.3">
      <c r="A42" t="s">
        <v>210</v>
      </c>
      <c r="B42" t="s">
        <v>210</v>
      </c>
      <c r="C42" t="b">
        <f>Table2[[#This Row],[FR]]=Table2[[#This Row],[NL]]</f>
        <v>1</v>
      </c>
      <c r="D42" t="s">
        <v>807</v>
      </c>
      <c r="E42">
        <v>231</v>
      </c>
      <c r="F42" s="18" t="str">
        <f>Table2[[#This Row],[FR]]</f>
        <v>IdP</v>
      </c>
      <c r="G42" s="18" t="b">
        <f>Table2[[#This Row],[FR]]=Table2[[#This Row],[short]]</f>
        <v>1</v>
      </c>
    </row>
    <row r="43" spans="1:7" x14ac:dyDescent="0.3">
      <c r="A43" t="s">
        <v>211</v>
      </c>
      <c r="B43" t="s">
        <v>211</v>
      </c>
      <c r="C43" t="b">
        <f>Table2[[#This Row],[FR]]=Table2[[#This Row],[NL]]</f>
        <v>1</v>
      </c>
      <c r="D43" t="s">
        <v>1321</v>
      </c>
      <c r="E43">
        <v>467</v>
      </c>
      <c r="F43" s="18" t="str">
        <f>Table2[[#This Row],[FR]]</f>
        <v>IFSI</v>
      </c>
      <c r="G43" s="18" t="b">
        <f>Table2[[#This Row],[FR]]=Table2[[#This Row],[short]]</f>
        <v>1</v>
      </c>
    </row>
    <row r="44" spans="1:7" x14ac:dyDescent="0.3">
      <c r="A44" t="s">
        <v>212</v>
      </c>
      <c r="B44" t="s">
        <v>212</v>
      </c>
      <c r="C44" t="b">
        <f>Table2[[#This Row],[FR]]=Table2[[#This Row],[NL]]</f>
        <v>1</v>
      </c>
      <c r="D44" t="s">
        <v>1317</v>
      </c>
      <c r="E44">
        <v>154</v>
      </c>
      <c r="F44" s="18" t="str">
        <f>Table2[[#This Row],[FR]]</f>
        <v>IIAV</v>
      </c>
      <c r="G44" s="18" t="b">
        <f>Table2[[#This Row],[FR]]=Table2[[#This Row],[short]]</f>
        <v>1</v>
      </c>
    </row>
    <row r="45" spans="1:7" x14ac:dyDescent="0.3">
      <c r="A45" t="s">
        <v>213</v>
      </c>
      <c r="B45" t="s">
        <v>213</v>
      </c>
      <c r="C45" t="b">
        <f>Table2[[#This Row],[FR]]=Table2[[#This Row],[NL]]</f>
        <v>1</v>
      </c>
      <c r="D45" t="s">
        <v>1301</v>
      </c>
      <c r="E45">
        <v>468</v>
      </c>
      <c r="F45" s="18" t="str">
        <f>Table2[[#This Row],[FR]]</f>
        <v>IMT-ITG</v>
      </c>
      <c r="G45" s="18" t="b">
        <f>Table2[[#This Row],[FR]]=Table2[[#This Row],[short]]</f>
        <v>1</v>
      </c>
    </row>
    <row r="46" spans="1:7" x14ac:dyDescent="0.3">
      <c r="A46" t="s">
        <v>214</v>
      </c>
      <c r="B46" t="s">
        <v>214</v>
      </c>
      <c r="C46" t="b">
        <f>Table2[[#This Row],[FR]]=Table2[[#This Row],[NL]]</f>
        <v>1</v>
      </c>
      <c r="D46" t="s">
        <v>1028</v>
      </c>
      <c r="E46">
        <v>347</v>
      </c>
      <c r="F46" s="18" t="str">
        <f>Table2[[#This Row],[FR]]</f>
        <v>ITECO</v>
      </c>
      <c r="G46" s="18" t="b">
        <f>Table2[[#This Row],[FR]]=Table2[[#This Row],[short]]</f>
        <v>1</v>
      </c>
    </row>
    <row r="47" spans="1:7" x14ac:dyDescent="0.3">
      <c r="A47" t="s">
        <v>215</v>
      </c>
      <c r="B47" t="s">
        <v>215</v>
      </c>
      <c r="C47" t="b">
        <f>Table2[[#This Row],[FR]]=Table2[[#This Row],[NL]]</f>
        <v>1</v>
      </c>
      <c r="D47" t="s">
        <v>820</v>
      </c>
      <c r="E47">
        <v>237</v>
      </c>
      <c r="F47" s="18" t="str">
        <f>Table2[[#This Row],[FR]]</f>
        <v>KIYO</v>
      </c>
      <c r="G47" s="18" t="b">
        <f>Table2[[#This Row],[FR]]=Table2[[#This Row],[short]]</f>
        <v>1</v>
      </c>
    </row>
    <row r="48" spans="1:7" x14ac:dyDescent="0.3">
      <c r="A48" t="s">
        <v>284</v>
      </c>
      <c r="B48" t="s">
        <v>284</v>
      </c>
      <c r="C48" t="b">
        <f>Table2[[#This Row],[FR]]=Table2[[#This Row],[NL]]</f>
        <v>1</v>
      </c>
      <c r="D48" t="s">
        <v>961</v>
      </c>
      <c r="E48">
        <v>312</v>
      </c>
      <c r="F48" s="18" t="str">
        <f>Table2[[#This Row],[FR]]</f>
        <v>LC - Louvain Coopération</v>
      </c>
      <c r="G48" s="18" t="b">
        <f>Table2[[#This Row],[FR]]=Table2[[#This Row],[short]]</f>
        <v>1</v>
      </c>
    </row>
    <row r="49" spans="1:7" x14ac:dyDescent="0.3">
      <c r="A49" t="s">
        <v>216</v>
      </c>
      <c r="B49" t="s">
        <v>216</v>
      </c>
      <c r="C49" t="b">
        <f>Table2[[#This Row],[FR]]=Table2[[#This Row],[NL]]</f>
        <v>1</v>
      </c>
      <c r="D49" t="s">
        <v>1231</v>
      </c>
      <c r="E49">
        <v>568</v>
      </c>
      <c r="F49" s="18" t="str">
        <f>Table2[[#This Row],[FR]]</f>
        <v>LFTW</v>
      </c>
      <c r="G49" s="18" t="b">
        <f>Table2[[#This Row],[FR]]=Table2[[#This Row],[short]]</f>
        <v>1</v>
      </c>
    </row>
    <row r="50" spans="1:7" x14ac:dyDescent="0.3">
      <c r="A50" t="s">
        <v>217</v>
      </c>
      <c r="B50" t="s">
        <v>217</v>
      </c>
      <c r="C50" t="b">
        <f>Table2[[#This Row],[FR]]=Table2[[#This Row],[NL]]</f>
        <v>1</v>
      </c>
      <c r="D50" t="s">
        <v>1224</v>
      </c>
      <c r="E50">
        <v>559</v>
      </c>
      <c r="F50" s="18" t="str">
        <f>Table2[[#This Row],[FR]]</f>
        <v>LMSLF</v>
      </c>
      <c r="G50" s="18" t="b">
        <f>Table2[[#This Row],[FR]]=Table2[[#This Row],[short]]</f>
        <v>1</v>
      </c>
    </row>
    <row r="51" spans="1:7" x14ac:dyDescent="0.3">
      <c r="A51" t="s">
        <v>218</v>
      </c>
      <c r="B51" t="s">
        <v>218</v>
      </c>
      <c r="C51" t="b">
        <f>Table2[[#This Row],[FR]]=Table2[[#This Row],[NL]]</f>
        <v>1</v>
      </c>
      <c r="D51" t="s">
        <v>878</v>
      </c>
      <c r="E51">
        <v>268</v>
      </c>
      <c r="F51" s="18" t="str">
        <f>Table2[[#This Row],[FR]]</f>
        <v>MdM</v>
      </c>
      <c r="G51" s="18" t="b">
        <f>Table2[[#This Row],[FR]]=Table2[[#This Row],[short]]</f>
        <v>1</v>
      </c>
    </row>
    <row r="52" spans="1:7" x14ac:dyDescent="0.3">
      <c r="A52" t="s">
        <v>219</v>
      </c>
      <c r="B52" t="s">
        <v>219</v>
      </c>
      <c r="C52" t="b">
        <f>Table2[[#This Row],[FR]]=Table2[[#This Row],[NL]]</f>
        <v>1</v>
      </c>
      <c r="D52" t="s">
        <v>857</v>
      </c>
      <c r="E52">
        <v>257</v>
      </c>
      <c r="F52" s="18" t="str">
        <f>Table2[[#This Row],[FR]]</f>
        <v>MEMISA</v>
      </c>
      <c r="G52" s="18" t="b">
        <f>Table2[[#This Row],[FR]]=Table2[[#This Row],[short]]</f>
        <v>1</v>
      </c>
    </row>
    <row r="53" spans="1:7" x14ac:dyDescent="0.3">
      <c r="A53" t="s">
        <v>220</v>
      </c>
      <c r="B53" t="s">
        <v>220</v>
      </c>
      <c r="C53" t="b">
        <f>Table2[[#This Row],[FR]]=Table2[[#This Row],[NL]]</f>
        <v>1</v>
      </c>
      <c r="D53" t="s">
        <v>1167</v>
      </c>
      <c r="E53">
        <v>426</v>
      </c>
      <c r="F53" s="18" t="str">
        <f>Table2[[#This Row],[FR]]</f>
        <v>MMH</v>
      </c>
      <c r="G53" s="18" t="b">
        <f>Table2[[#This Row],[FR]]=Table2[[#This Row],[short]]</f>
        <v>1</v>
      </c>
    </row>
    <row r="54" spans="1:7" x14ac:dyDescent="0.3">
      <c r="A54" t="s">
        <v>221</v>
      </c>
      <c r="B54" t="s">
        <v>221</v>
      </c>
      <c r="C54" t="b">
        <f>Table2[[#This Row],[FR]]=Table2[[#This Row],[NL]]</f>
        <v>1</v>
      </c>
      <c r="D54" t="s">
        <v>865</v>
      </c>
      <c r="E54">
        <v>261</v>
      </c>
      <c r="F54" s="18" t="str">
        <f>Table2[[#This Row],[FR]]</f>
        <v>OXFAM MM</v>
      </c>
      <c r="G54" s="18" t="b">
        <f>Table2[[#This Row],[FR]]=Table2[[#This Row],[short]]</f>
        <v>1</v>
      </c>
    </row>
    <row r="55" spans="1:7" x14ac:dyDescent="0.3">
      <c r="A55" t="s">
        <v>222</v>
      </c>
      <c r="B55" t="s">
        <v>222</v>
      </c>
      <c r="C55" t="b">
        <f>Table2[[#This Row],[FR]]=Table2[[#This Row],[NL]]</f>
        <v>1</v>
      </c>
      <c r="D55" t="s">
        <v>812</v>
      </c>
      <c r="E55">
        <v>233</v>
      </c>
      <c r="F55" s="18" t="str">
        <f>Table2[[#This Row],[FR]]</f>
        <v>OXFAM SOL</v>
      </c>
      <c r="G55" s="18" t="b">
        <f>Table2[[#This Row],[FR]]=Table2[[#This Row],[short]]</f>
        <v>1</v>
      </c>
    </row>
    <row r="56" spans="1:7" x14ac:dyDescent="0.3">
      <c r="A56" t="s">
        <v>223</v>
      </c>
      <c r="B56" t="s">
        <v>223</v>
      </c>
      <c r="C56" t="b">
        <f>Table2[[#This Row],[FR]]=Table2[[#This Row],[NL]]</f>
        <v>1</v>
      </c>
      <c r="D56" t="s">
        <v>1217</v>
      </c>
      <c r="E56">
        <v>554</v>
      </c>
      <c r="F56" s="18" t="str">
        <f>Table2[[#This Row],[FR]]</f>
        <v>OXFAM WW</v>
      </c>
      <c r="G56" s="18" t="b">
        <f>Table2[[#This Row],[FR]]=Table2[[#This Row],[short]]</f>
        <v>1</v>
      </c>
    </row>
    <row r="57" spans="1:7" x14ac:dyDescent="0.3">
      <c r="A57" t="s">
        <v>224</v>
      </c>
      <c r="B57" t="s">
        <v>224</v>
      </c>
      <c r="C57" t="b">
        <f>Table2[[#This Row],[FR]]=Table2[[#This Row],[NL]]</f>
        <v>1</v>
      </c>
      <c r="D57" t="s">
        <v>1229</v>
      </c>
      <c r="E57">
        <v>562</v>
      </c>
      <c r="F57" s="18" t="str">
        <f>Table2[[#This Row],[FR]]</f>
        <v>PLAN BE</v>
      </c>
      <c r="G57" s="18" t="b">
        <f>Table2[[#This Row],[FR]]=Table2[[#This Row],[short]]</f>
        <v>1</v>
      </c>
    </row>
    <row r="58" spans="1:7" x14ac:dyDescent="0.3">
      <c r="A58" t="s">
        <v>225</v>
      </c>
      <c r="B58" t="s">
        <v>225</v>
      </c>
      <c r="C58" t="b">
        <f>Table2[[#This Row],[FR]]=Table2[[#This Row],[NL]]</f>
        <v>1</v>
      </c>
      <c r="D58" t="s">
        <v>1225</v>
      </c>
      <c r="E58">
        <v>560</v>
      </c>
      <c r="F58" s="18" t="str">
        <f>Table2[[#This Row],[FR]]</f>
        <v>PROTOS</v>
      </c>
      <c r="G58" s="18" t="b">
        <f>Table2[[#This Row],[FR]]=Table2[[#This Row],[short]]</f>
        <v>1</v>
      </c>
    </row>
    <row r="59" spans="1:7" x14ac:dyDescent="0.3">
      <c r="A59" t="s">
        <v>226</v>
      </c>
      <c r="B59" t="s">
        <v>226</v>
      </c>
      <c r="C59" t="b">
        <f>Table2[[#This Row],[FR]]=Table2[[#This Row],[NL]]</f>
        <v>1</v>
      </c>
      <c r="D59" t="s">
        <v>720</v>
      </c>
      <c r="E59">
        <v>169</v>
      </c>
      <c r="F59" s="18" t="str">
        <f>Table2[[#This Row],[FR]]</f>
        <v>QUINOA</v>
      </c>
      <c r="G59" s="18" t="b">
        <f>Table2[[#This Row],[FR]]=Table2[[#This Row],[short]]</f>
        <v>1</v>
      </c>
    </row>
    <row r="60" spans="1:7" x14ac:dyDescent="0.3">
      <c r="A60" t="s">
        <v>227</v>
      </c>
      <c r="B60" t="s">
        <v>227</v>
      </c>
      <c r="C60" t="b">
        <f>Table2[[#This Row],[FR]]=Table2[[#This Row],[NL]]</f>
        <v>1</v>
      </c>
      <c r="D60" t="s">
        <v>1203</v>
      </c>
      <c r="E60">
        <v>446</v>
      </c>
      <c r="F60" s="18" t="str">
        <f>Table2[[#This Row],[FR]]</f>
        <v>RCN</v>
      </c>
      <c r="G60" s="18" t="b">
        <f>Table2[[#This Row],[FR]]=Table2[[#This Row],[short]]</f>
        <v>1</v>
      </c>
    </row>
    <row r="61" spans="1:7" x14ac:dyDescent="0.3">
      <c r="A61" t="s">
        <v>286</v>
      </c>
      <c r="B61" t="s">
        <v>286</v>
      </c>
      <c r="C61" t="b">
        <f>Table2[[#This Row],[FR]]=Table2[[#This Row],[NL]]</f>
        <v>1</v>
      </c>
      <c r="D61" t="s">
        <v>833</v>
      </c>
      <c r="E61">
        <v>244</v>
      </c>
      <c r="F61" s="18" t="str">
        <f>Table2[[#This Row],[FR]]</f>
        <v>RIKOLTO (Ex-VECO)</v>
      </c>
      <c r="G61" s="18" t="b">
        <f>Table2[[#This Row],[FR]]=Table2[[#This Row],[short]]</f>
        <v>1</v>
      </c>
    </row>
    <row r="62" spans="1:7" x14ac:dyDescent="0.3">
      <c r="A62" t="s">
        <v>228</v>
      </c>
      <c r="B62" t="s">
        <v>228</v>
      </c>
      <c r="C62" t="b">
        <f>Table2[[#This Row],[FR]]=Table2[[#This Row],[NL]]</f>
        <v>1</v>
      </c>
      <c r="D62" t="s">
        <v>866</v>
      </c>
      <c r="E62">
        <v>262</v>
      </c>
      <c r="F62" s="18" t="str">
        <f>Table2[[#This Row],[FR]]</f>
        <v>RKVI</v>
      </c>
      <c r="G62" s="18" t="b">
        <f>Table2[[#This Row],[FR]]=Table2[[#This Row],[short]]</f>
        <v>1</v>
      </c>
    </row>
    <row r="63" spans="1:7" x14ac:dyDescent="0.3">
      <c r="A63" t="s">
        <v>229</v>
      </c>
      <c r="B63" t="s">
        <v>229</v>
      </c>
      <c r="C63" t="b">
        <f>Table2[[#This Row],[FR]]=Table2[[#This Row],[NL]]</f>
        <v>1</v>
      </c>
      <c r="D63" t="s">
        <v>953</v>
      </c>
      <c r="E63">
        <v>308</v>
      </c>
      <c r="F63" s="18" t="str">
        <f>Table2[[#This Row],[FR]]</f>
        <v>ROTARY</v>
      </c>
      <c r="G63" s="18" t="b">
        <f>Table2[[#This Row],[FR]]=Table2[[#This Row],[short]]</f>
        <v>1</v>
      </c>
    </row>
    <row r="64" spans="1:7" x14ac:dyDescent="0.3">
      <c r="A64" t="s">
        <v>230</v>
      </c>
      <c r="B64" t="s">
        <v>230</v>
      </c>
      <c r="C64" t="b">
        <f>Table2[[#This Row],[FR]]=Table2[[#This Row],[NL]]</f>
        <v>1</v>
      </c>
      <c r="D64" t="s">
        <v>1884</v>
      </c>
      <c r="E64" t="e">
        <v>#N/A</v>
      </c>
      <c r="F64" s="18" t="str">
        <f>Table2[[#This Row],[FR]]</f>
        <v>SCI</v>
      </c>
      <c r="G64" s="18" t="b">
        <f>Table2[[#This Row],[FR]]=Table2[[#This Row],[short]]</f>
        <v>1</v>
      </c>
    </row>
    <row r="65" spans="1:7" x14ac:dyDescent="0.3">
      <c r="A65" t="s">
        <v>231</v>
      </c>
      <c r="B65" t="s">
        <v>231</v>
      </c>
      <c r="C65" t="b">
        <f>Table2[[#This Row],[FR]]=Table2[[#This Row],[NL]]</f>
        <v>1</v>
      </c>
      <c r="D65" t="s">
        <v>941</v>
      </c>
      <c r="E65">
        <v>302</v>
      </c>
      <c r="F65" s="18" t="str">
        <f>Table2[[#This Row],[FR]]</f>
        <v>SHC</v>
      </c>
      <c r="G65" s="18" t="b">
        <f>Table2[[#This Row],[FR]]=Table2[[#This Row],[short]]</f>
        <v>1</v>
      </c>
    </row>
    <row r="66" spans="1:7" x14ac:dyDescent="0.3">
      <c r="A66" t="s">
        <v>232</v>
      </c>
      <c r="B66" t="s">
        <v>232</v>
      </c>
      <c r="C66" t="b">
        <f>Table2[[#This Row],[FR]]=Table2[[#This Row],[NL]]</f>
        <v>1</v>
      </c>
      <c r="D66" t="s">
        <v>1029</v>
      </c>
      <c r="E66">
        <v>348</v>
      </c>
      <c r="F66" s="18" t="str">
        <f>Table2[[#This Row],[FR]]</f>
        <v>Solidagro</v>
      </c>
      <c r="G66" s="18" t="b">
        <f>Table2[[#This Row],[FR]]=Table2[[#This Row],[short]]</f>
        <v>1</v>
      </c>
    </row>
    <row r="67" spans="1:7" x14ac:dyDescent="0.3">
      <c r="A67" t="s">
        <v>233</v>
      </c>
      <c r="B67" t="s">
        <v>233</v>
      </c>
      <c r="C67" t="b">
        <f>Table2[[#This Row],[FR]]=Table2[[#This Row],[NL]]</f>
        <v>1</v>
      </c>
      <c r="D67" t="s">
        <v>852</v>
      </c>
      <c r="E67">
        <v>254</v>
      </c>
      <c r="F67" s="18" t="str">
        <f>Table2[[#This Row],[FR]]</f>
        <v>SOLSOC</v>
      </c>
      <c r="G67" s="18" t="b">
        <f>Table2[[#This Row],[FR]]=Table2[[#This Row],[short]]</f>
        <v>1</v>
      </c>
    </row>
    <row r="68" spans="1:7" x14ac:dyDescent="0.3">
      <c r="A68" t="s">
        <v>234</v>
      </c>
      <c r="B68" t="s">
        <v>234</v>
      </c>
      <c r="C68" t="b">
        <f>Table2[[#This Row],[FR]]=Table2[[#This Row],[NL]]</f>
        <v>1</v>
      </c>
      <c r="D68" t="s">
        <v>790</v>
      </c>
      <c r="E68">
        <v>215</v>
      </c>
      <c r="F68" s="18" t="str">
        <f>Table2[[#This Row],[FR]]</f>
        <v>SOS FAIM</v>
      </c>
      <c r="G68" s="18" t="b">
        <f>Table2[[#This Row],[FR]]=Table2[[#This Row],[short]]</f>
        <v>1</v>
      </c>
    </row>
    <row r="69" spans="1:7" x14ac:dyDescent="0.3">
      <c r="A69" t="s">
        <v>235</v>
      </c>
      <c r="B69" t="s">
        <v>235</v>
      </c>
      <c r="C69" t="b">
        <f>Table2[[#This Row],[FR]]=Table2[[#This Row],[NL]]</f>
        <v>1</v>
      </c>
      <c r="D69" t="s">
        <v>1227</v>
      </c>
      <c r="E69">
        <v>561</v>
      </c>
      <c r="F69" s="18" t="str">
        <f>Table2[[#This Row],[FR]]</f>
        <v>SOS VE BE</v>
      </c>
      <c r="G69" s="18" t="b">
        <f>Table2[[#This Row],[FR]]=Table2[[#This Row],[short]]</f>
        <v>1</v>
      </c>
    </row>
    <row r="70" spans="1:7" x14ac:dyDescent="0.3">
      <c r="A70" t="s">
        <v>236</v>
      </c>
      <c r="B70" t="s">
        <v>236</v>
      </c>
      <c r="C70" t="b">
        <f>Table2[[#This Row],[FR]]=Table2[[#This Row],[NL]]</f>
        <v>1</v>
      </c>
      <c r="D70" t="s">
        <v>890</v>
      </c>
      <c r="E70">
        <v>274</v>
      </c>
      <c r="F70" s="18" t="str">
        <f>Table2[[#This Row],[FR]]</f>
        <v>Studio Globo</v>
      </c>
      <c r="G70" s="18" t="b">
        <f>Table2[[#This Row],[FR]]=Table2[[#This Row],[short]]</f>
        <v>1</v>
      </c>
    </row>
    <row r="71" spans="1:7" x14ac:dyDescent="0.3">
      <c r="A71" t="s">
        <v>237</v>
      </c>
      <c r="B71" t="s">
        <v>237</v>
      </c>
      <c r="C71" t="b">
        <f>Table2[[#This Row],[FR]]=Table2[[#This Row],[NL]]</f>
        <v>1</v>
      </c>
      <c r="D71" t="s">
        <v>990</v>
      </c>
      <c r="E71">
        <v>327</v>
      </c>
      <c r="F71" s="18" t="str">
        <f>Table2[[#This Row],[FR]]</f>
        <v>TEARFUND</v>
      </c>
      <c r="G71" s="18" t="b">
        <f>Table2[[#This Row],[FR]]=Table2[[#This Row],[short]]</f>
        <v>1</v>
      </c>
    </row>
    <row r="72" spans="1:7" x14ac:dyDescent="0.3">
      <c r="A72" t="s">
        <v>238</v>
      </c>
      <c r="B72" t="s">
        <v>238</v>
      </c>
      <c r="C72" t="b">
        <f>Table2[[#This Row],[FR]]=Table2[[#This Row],[NL]]</f>
        <v>1</v>
      </c>
      <c r="D72" t="s">
        <v>846</v>
      </c>
      <c r="E72">
        <v>251</v>
      </c>
      <c r="F72" s="18" t="str">
        <f>Table2[[#This Row],[FR]]</f>
        <v>TRIAS</v>
      </c>
      <c r="G72" s="18" t="b">
        <f>Table2[[#This Row],[FR]]=Table2[[#This Row],[short]]</f>
        <v>1</v>
      </c>
    </row>
    <row r="73" spans="1:7" x14ac:dyDescent="0.3">
      <c r="A73" t="s">
        <v>239</v>
      </c>
      <c r="B73" t="s">
        <v>239</v>
      </c>
      <c r="C73" t="b">
        <f>Table2[[#This Row],[FR]]=Table2[[#This Row],[NL]]</f>
        <v>1</v>
      </c>
      <c r="D73" t="s">
        <v>803</v>
      </c>
      <c r="E73">
        <v>229</v>
      </c>
      <c r="F73" s="18" t="str">
        <f>Table2[[#This Row],[FR]]</f>
        <v>UCOS</v>
      </c>
      <c r="G73" s="18" t="b">
        <f>Table2[[#This Row],[FR]]=Table2[[#This Row],[short]]</f>
        <v>1</v>
      </c>
    </row>
    <row r="74" spans="1:7" x14ac:dyDescent="0.3">
      <c r="A74" t="s">
        <v>285</v>
      </c>
      <c r="B74" t="s">
        <v>285</v>
      </c>
      <c r="C74" t="b">
        <f>Table2[[#This Row],[FR]]=Table2[[#This Row],[NL]]</f>
        <v>1</v>
      </c>
      <c r="D74" t="s">
        <v>1065</v>
      </c>
      <c r="E74">
        <v>366</v>
      </c>
      <c r="F74" s="18" t="str">
        <f>Table2[[#This Row],[FR]]</f>
        <v>ULB Coopération</v>
      </c>
      <c r="G74" s="18" t="b">
        <f>Table2[[#This Row],[FR]]=Table2[[#This Row],[short]]</f>
        <v>1</v>
      </c>
    </row>
    <row r="75" spans="1:7" x14ac:dyDescent="0.3">
      <c r="A75" t="s">
        <v>240</v>
      </c>
      <c r="B75" t="s">
        <v>240</v>
      </c>
      <c r="C75" t="b">
        <f>Table2[[#This Row],[FR]]=Table2[[#This Row],[NL]]</f>
        <v>1</v>
      </c>
      <c r="D75" t="s">
        <v>926</v>
      </c>
      <c r="E75">
        <v>294</v>
      </c>
      <c r="F75" s="18" t="str">
        <f>Table2[[#This Row],[FR]]</f>
        <v>UNICEF BE</v>
      </c>
      <c r="G75" s="18" t="b">
        <f>Table2[[#This Row],[FR]]=Table2[[#This Row],[short]]</f>
        <v>1</v>
      </c>
    </row>
    <row r="76" spans="1:7" x14ac:dyDescent="0.3">
      <c r="A76" t="s">
        <v>241</v>
      </c>
      <c r="B76" t="s">
        <v>241</v>
      </c>
      <c r="C76" t="b">
        <f>Table2[[#This Row],[FR]]=Table2[[#This Row],[NL]]</f>
        <v>1</v>
      </c>
      <c r="D76" t="s">
        <v>1299</v>
      </c>
      <c r="E76">
        <v>466</v>
      </c>
      <c r="F76" s="18" t="str">
        <f>Table2[[#This Row],[FR]]</f>
        <v>UVCW</v>
      </c>
      <c r="G76" s="18" t="b">
        <f>Table2[[#This Row],[FR]]=Table2[[#This Row],[short]]</f>
        <v>1</v>
      </c>
    </row>
    <row r="77" spans="1:7" x14ac:dyDescent="0.3">
      <c r="A77" t="s">
        <v>242</v>
      </c>
      <c r="B77" t="s">
        <v>242</v>
      </c>
      <c r="C77" t="b">
        <f>Table2[[#This Row],[FR]]=Table2[[#This Row],[NL]]</f>
        <v>1</v>
      </c>
      <c r="D77" t="s">
        <v>1106</v>
      </c>
      <c r="E77">
        <v>387</v>
      </c>
      <c r="F77" s="18" t="str">
        <f>Table2[[#This Row],[FR]]</f>
        <v>ViaDB</v>
      </c>
      <c r="G77" s="18" t="b">
        <f>Table2[[#This Row],[FR]]=Table2[[#This Row],[short]]</f>
        <v>1</v>
      </c>
    </row>
    <row r="78" spans="1:7" x14ac:dyDescent="0.3">
      <c r="A78" t="s">
        <v>243</v>
      </c>
      <c r="B78" t="s">
        <v>243</v>
      </c>
      <c r="C78" t="b">
        <f>Table2[[#This Row],[FR]]=Table2[[#This Row],[NL]]</f>
        <v>1</v>
      </c>
      <c r="D78" t="s">
        <v>1295</v>
      </c>
      <c r="E78">
        <v>51</v>
      </c>
      <c r="F78" s="18" t="str">
        <f>Table2[[#This Row],[FR]]</f>
        <v>VLIR</v>
      </c>
      <c r="G78" s="18" t="b">
        <f>Table2[[#This Row],[FR]]=Table2[[#This Row],[short]]</f>
        <v>1</v>
      </c>
    </row>
    <row r="79" spans="1:7" x14ac:dyDescent="0.3">
      <c r="A79" t="s">
        <v>244</v>
      </c>
      <c r="B79" t="s">
        <v>244</v>
      </c>
      <c r="C79" t="b">
        <f>Table2[[#This Row],[FR]]=Table2[[#This Row],[NL]]</f>
        <v>1</v>
      </c>
      <c r="D79" t="s">
        <v>671</v>
      </c>
      <c r="E79">
        <v>34</v>
      </c>
      <c r="F79" s="18" t="str">
        <f>Table2[[#This Row],[FR]]</f>
        <v>VSF</v>
      </c>
      <c r="G79" s="18" t="b">
        <f>Table2[[#This Row],[FR]]=Table2[[#This Row],[short]]</f>
        <v>1</v>
      </c>
    </row>
    <row r="80" spans="1:7" x14ac:dyDescent="0.3">
      <c r="A80" t="s">
        <v>245</v>
      </c>
      <c r="B80" t="s">
        <v>245</v>
      </c>
      <c r="C80" t="b">
        <f>Table2[[#This Row],[FR]]=Table2[[#This Row],[NL]]</f>
        <v>1</v>
      </c>
      <c r="D80" t="s">
        <v>1287</v>
      </c>
      <c r="E80">
        <v>41</v>
      </c>
      <c r="F80" s="18" t="str">
        <f>Table2[[#This Row],[FR]]</f>
        <v>VVOB</v>
      </c>
      <c r="G80" s="18" t="b">
        <f>Table2[[#This Row],[FR]]=Table2[[#This Row],[short]]</f>
        <v>1</v>
      </c>
    </row>
    <row r="81" spans="1:7" x14ac:dyDescent="0.3">
      <c r="A81" t="s">
        <v>246</v>
      </c>
      <c r="B81" t="s">
        <v>246</v>
      </c>
      <c r="C81" t="b">
        <f>Table2[[#This Row],[FR]]=Table2[[#This Row],[NL]]</f>
        <v>1</v>
      </c>
      <c r="D81" t="s">
        <v>1290</v>
      </c>
      <c r="E81">
        <v>43</v>
      </c>
      <c r="F81" s="18" t="str">
        <f>Table2[[#This Row],[FR]]</f>
        <v>VVSG</v>
      </c>
      <c r="G81" s="18" t="b">
        <f>Table2[[#This Row],[FR]]=Table2[[#This Row],[short]]</f>
        <v>1</v>
      </c>
    </row>
    <row r="82" spans="1:7" x14ac:dyDescent="0.3">
      <c r="A82" t="s">
        <v>247</v>
      </c>
      <c r="B82" t="s">
        <v>247</v>
      </c>
      <c r="C82" t="b">
        <f>Table2[[#This Row],[FR]]=Table2[[#This Row],[NL]]</f>
        <v>1</v>
      </c>
      <c r="D82" t="s">
        <v>816</v>
      </c>
      <c r="E82">
        <v>235</v>
      </c>
      <c r="F82" s="18" t="str">
        <f>Table2[[#This Row],[FR]]</f>
        <v>WSM</v>
      </c>
      <c r="G82" s="18" t="b">
        <f>Table2[[#This Row],[FR]]=Table2[[#This Row],[short]]</f>
        <v>1</v>
      </c>
    </row>
    <row r="83" spans="1:7" x14ac:dyDescent="0.3">
      <c r="A83" t="s">
        <v>248</v>
      </c>
      <c r="B83" t="s">
        <v>248</v>
      </c>
      <c r="C83" t="b">
        <f>Table2[[#This Row],[FR]]=Table2[[#This Row],[NL]]</f>
        <v>1</v>
      </c>
      <c r="D83" t="s">
        <v>1215</v>
      </c>
      <c r="E83">
        <v>546</v>
      </c>
      <c r="F83" s="18" t="str">
        <f>Table2[[#This Row],[FR]]</f>
        <v>WWF</v>
      </c>
      <c r="G83" s="18" t="b">
        <f>Table2[[#This Row],[FR]]=Table2[[#This Row],[short]]</f>
        <v>1</v>
      </c>
    </row>
    <row r="84" spans="1:7" x14ac:dyDescent="0.3">
      <c r="C84" s="18" t="b">
        <f>Table2[[#This Row],[FR]]=Table2[[#This Row],[NL]]</f>
        <v>1</v>
      </c>
      <c r="D84" s="18" t="s">
        <v>1779</v>
      </c>
      <c r="E84" s="18">
        <f>VLOOKUP(Table2[[#This Row],[longdes]],Table3[[DESCRIPTION]:[id]],5,FALSE)</f>
        <v>48</v>
      </c>
      <c r="F84" s="18" t="s">
        <v>1901</v>
      </c>
      <c r="G84" s="18" t="b">
        <f>Table2[[#This Row],[FR]]=Table2[[#This Row],[short]]</f>
        <v>0</v>
      </c>
    </row>
    <row r="85" spans="1:7" x14ac:dyDescent="0.3">
      <c r="C85" s="18" t="b">
        <f>Table2[[#This Row],[FR]]=Table2[[#This Row],[NL]]</f>
        <v>1</v>
      </c>
      <c r="D85" s="18" t="s">
        <v>1315</v>
      </c>
      <c r="E85" s="18">
        <f>VLOOKUP(Table2[[#This Row],[longdes]],Table3[[DESCRIPTION]:[id]],5,FALSE)</f>
        <v>151</v>
      </c>
      <c r="F85" s="18" t="s">
        <v>1314</v>
      </c>
      <c r="G85" s="18" t="b">
        <f>Table2[[#This Row],[FR]]=Table2[[#This Row],[short]]</f>
        <v>0</v>
      </c>
    </row>
    <row r="86" spans="1:7" x14ac:dyDescent="0.3">
      <c r="C86" s="18" t="b">
        <f>Table2[[#This Row],[FR]]=Table2[[#This Row],[NL]]</f>
        <v>1</v>
      </c>
      <c r="D86" s="18" t="s">
        <v>752</v>
      </c>
      <c r="E86" s="18">
        <f>VLOOKUP(Table2[[#This Row],[longdes]],Table3[[DESCRIPTION]:[id]],5,FALSE)</f>
        <v>196</v>
      </c>
      <c r="F86" s="18" t="s">
        <v>751</v>
      </c>
      <c r="G86" s="18" t="b">
        <f>Table2[[#This Row],[FR]]=Table2[[#This Row],[short]]</f>
        <v>0</v>
      </c>
    </row>
    <row r="87" spans="1:7" x14ac:dyDescent="0.3">
      <c r="C87" s="18" t="b">
        <f>Table2[[#This Row],[FR]]=Table2[[#This Row],[NL]]</f>
        <v>1</v>
      </c>
      <c r="D87" s="18" t="s">
        <v>824</v>
      </c>
      <c r="E87" s="18">
        <f>VLOOKUP(Table2[[#This Row],[longdes]],Table3[[DESCRIPTION]:[id]],5,FALSE)</f>
        <v>239</v>
      </c>
      <c r="F87" s="18" t="s">
        <v>823</v>
      </c>
      <c r="G87" s="18" t="b">
        <f>Table2[[#This Row],[FR]]=Table2[[#This Row],[short]]</f>
        <v>0</v>
      </c>
    </row>
    <row r="88" spans="1:7" x14ac:dyDescent="0.3">
      <c r="C88" s="18" t="b">
        <f>Table2[[#This Row],[FR]]=Table2[[#This Row],[NL]]</f>
        <v>1</v>
      </c>
      <c r="D88" s="18" t="s">
        <v>1303</v>
      </c>
      <c r="E88" s="18">
        <f>VLOOKUP(Table2[[#This Row],[longdes]],Table3[[DESCRIPTION]:[id]],5,FALSE)</f>
        <v>641</v>
      </c>
      <c r="F88" s="18" t="s">
        <v>1302</v>
      </c>
      <c r="G88" s="18" t="b">
        <f>Table2[[#This Row],[FR]]=Table2[[#This Row],[short]]</f>
        <v>0</v>
      </c>
    </row>
  </sheetData>
  <sheetProtection password="CC3C" sheet="1" objects="1" scenarios="1" formatCells="0" formatRows="0" selectLockedCells="1"/>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720"/>
  <sheetViews>
    <sheetView workbookViewId="0">
      <selection activeCell="C6" sqref="C6"/>
    </sheetView>
  </sheetViews>
  <sheetFormatPr baseColWidth="10" defaultColWidth="9.109375" defaultRowHeight="12.75" customHeight="1" x14ac:dyDescent="0.25"/>
  <cols>
    <col min="1" max="1" width="9.109375" style="13"/>
    <col min="2" max="2" width="18.6640625" style="13" customWidth="1"/>
    <col min="3" max="3" width="14.6640625" style="13" customWidth="1"/>
    <col min="4" max="4" width="11" style="13" customWidth="1"/>
    <col min="5" max="5" width="19" style="13" customWidth="1"/>
    <col min="6" max="6" width="12.6640625" style="13" customWidth="1"/>
    <col min="7" max="7" width="24.44140625" style="13" customWidth="1"/>
    <col min="8" max="8" width="53" style="13" customWidth="1"/>
    <col min="9" max="9" width="11.88671875" style="13" customWidth="1"/>
    <col min="10" max="10" width="10.109375" style="13" customWidth="1"/>
    <col min="11" max="11" width="13.6640625" style="13" customWidth="1"/>
    <col min="12" max="12" width="15.44140625" style="13" customWidth="1"/>
    <col min="13" max="13" width="17.6640625" style="13" customWidth="1"/>
    <col min="14" max="14" width="18.6640625" style="13" customWidth="1"/>
    <col min="15" max="15" width="21" style="13" customWidth="1"/>
    <col min="16" max="16384" width="9.109375" style="13"/>
  </cols>
  <sheetData>
    <row r="1" spans="1:15" ht="14.4" x14ac:dyDescent="0.3">
      <c r="A1" s="12" t="s">
        <v>525</v>
      </c>
      <c r="B1" s="12" t="s">
        <v>526</v>
      </c>
      <c r="C1" s="12" t="s">
        <v>527</v>
      </c>
      <c r="D1" s="12" t="s">
        <v>528</v>
      </c>
      <c r="E1" s="12" t="s">
        <v>529</v>
      </c>
      <c r="F1" s="12" t="s">
        <v>530</v>
      </c>
      <c r="G1" s="12" t="s">
        <v>531</v>
      </c>
      <c r="H1" s="12" t="s">
        <v>532</v>
      </c>
      <c r="I1" s="12" t="s">
        <v>533</v>
      </c>
      <c r="J1" s="12" t="s">
        <v>534</v>
      </c>
      <c r="K1" s="12" t="s">
        <v>535</v>
      </c>
      <c r="L1" s="12" t="s">
        <v>1887</v>
      </c>
      <c r="M1" s="12" t="s">
        <v>536</v>
      </c>
      <c r="N1" s="12" t="s">
        <v>537</v>
      </c>
      <c r="O1" s="12" t="s">
        <v>538</v>
      </c>
    </row>
    <row r="2" spans="1:15" ht="14.4" hidden="1" x14ac:dyDescent="0.3">
      <c r="A2" s="14">
        <v>1</v>
      </c>
      <c r="B2" s="15" t="s">
        <v>539</v>
      </c>
      <c r="C2" s="15" t="s">
        <v>540</v>
      </c>
      <c r="D2" s="14">
        <v>1</v>
      </c>
      <c r="E2" s="15"/>
      <c r="F2" s="15" t="s">
        <v>539</v>
      </c>
      <c r="G2" s="15" t="s">
        <v>540</v>
      </c>
      <c r="H2" s="15" t="s">
        <v>540</v>
      </c>
      <c r="I2" s="15"/>
      <c r="J2" s="15"/>
      <c r="K2" s="14">
        <v>1</v>
      </c>
      <c r="L2" s="17">
        <f>Table3[[#This Row],[CONT_ID]]</f>
        <v>1</v>
      </c>
      <c r="M2" s="15" t="s">
        <v>541</v>
      </c>
      <c r="N2" s="15"/>
      <c r="O2" s="15"/>
    </row>
    <row r="3" spans="1:15" ht="14.4" hidden="1" x14ac:dyDescent="0.3">
      <c r="A3" s="14">
        <v>2</v>
      </c>
      <c r="B3" s="15" t="s">
        <v>539</v>
      </c>
      <c r="C3" s="15" t="s">
        <v>540</v>
      </c>
      <c r="D3" s="14">
        <v>6</v>
      </c>
      <c r="E3" s="14">
        <v>1</v>
      </c>
      <c r="F3" s="15" t="s">
        <v>542</v>
      </c>
      <c r="G3" s="15" t="s">
        <v>543</v>
      </c>
      <c r="H3" s="15" t="s">
        <v>544</v>
      </c>
      <c r="I3" s="15"/>
      <c r="J3" s="15"/>
      <c r="K3" s="14">
        <v>1</v>
      </c>
      <c r="L3" s="17">
        <f>Table3[[#This Row],[CONT_ID]]</f>
        <v>6</v>
      </c>
      <c r="M3" s="15" t="s">
        <v>541</v>
      </c>
      <c r="N3" s="16">
        <v>43000.596215277779</v>
      </c>
      <c r="O3" s="15" t="s">
        <v>541</v>
      </c>
    </row>
    <row r="4" spans="1:15" ht="14.4" hidden="1" x14ac:dyDescent="0.3">
      <c r="A4" s="14">
        <v>3</v>
      </c>
      <c r="B4" s="15" t="s">
        <v>539</v>
      </c>
      <c r="C4" s="15" t="s">
        <v>540</v>
      </c>
      <c r="D4" s="14">
        <v>26</v>
      </c>
      <c r="E4" s="14">
        <v>6</v>
      </c>
      <c r="F4" s="15" t="s">
        <v>542</v>
      </c>
      <c r="G4" s="15" t="s">
        <v>545</v>
      </c>
      <c r="H4" s="15" t="s">
        <v>546</v>
      </c>
      <c r="I4" s="15"/>
      <c r="J4" s="15"/>
      <c r="K4" s="14">
        <v>0</v>
      </c>
      <c r="L4" s="17">
        <f>Table3[[#This Row],[CONT_ID]]</f>
        <v>26</v>
      </c>
      <c r="M4" s="15" t="s">
        <v>541</v>
      </c>
      <c r="N4" s="16">
        <v>42782.684270833335</v>
      </c>
      <c r="O4" s="15" t="s">
        <v>547</v>
      </c>
    </row>
    <row r="5" spans="1:15" ht="14.4" hidden="1" x14ac:dyDescent="0.3">
      <c r="A5" s="14">
        <v>3</v>
      </c>
      <c r="B5" s="15" t="s">
        <v>539</v>
      </c>
      <c r="C5" s="15" t="s">
        <v>540</v>
      </c>
      <c r="D5" s="14">
        <v>27</v>
      </c>
      <c r="E5" s="14">
        <v>6</v>
      </c>
      <c r="F5" s="15" t="s">
        <v>542</v>
      </c>
      <c r="G5" s="15" t="s">
        <v>548</v>
      </c>
      <c r="H5" s="15" t="s">
        <v>549</v>
      </c>
      <c r="I5" s="15"/>
      <c r="J5" s="15"/>
      <c r="K5" s="14">
        <v>0</v>
      </c>
      <c r="L5" s="17">
        <f>Table3[[#This Row],[CONT_ID]]</f>
        <v>27</v>
      </c>
      <c r="M5" s="15" t="s">
        <v>541</v>
      </c>
      <c r="N5" s="16">
        <v>42782.684270833335</v>
      </c>
      <c r="O5" s="15" t="s">
        <v>547</v>
      </c>
    </row>
    <row r="6" spans="1:15" ht="14.4" hidden="1" x14ac:dyDescent="0.3">
      <c r="A6" s="14">
        <v>3</v>
      </c>
      <c r="B6" s="15" t="s">
        <v>539</v>
      </c>
      <c r="C6" s="15" t="s">
        <v>540</v>
      </c>
      <c r="D6" s="14">
        <v>28</v>
      </c>
      <c r="E6" s="14">
        <v>6</v>
      </c>
      <c r="F6" s="15" t="s">
        <v>542</v>
      </c>
      <c r="G6" s="15" t="s">
        <v>550</v>
      </c>
      <c r="H6" s="15" t="s">
        <v>551</v>
      </c>
      <c r="I6" s="15"/>
      <c r="J6" s="15"/>
      <c r="K6" s="14">
        <v>0</v>
      </c>
      <c r="L6" s="17">
        <f>Table3[[#This Row],[CONT_ID]]</f>
        <v>28</v>
      </c>
      <c r="M6" s="15" t="s">
        <v>541</v>
      </c>
      <c r="N6" s="16">
        <v>42782.684270833335</v>
      </c>
      <c r="O6" s="15" t="s">
        <v>547</v>
      </c>
    </row>
    <row r="7" spans="1:15" ht="14.4" hidden="1" x14ac:dyDescent="0.3">
      <c r="A7" s="14">
        <v>3</v>
      </c>
      <c r="B7" s="15" t="s">
        <v>539</v>
      </c>
      <c r="C7" s="15" t="s">
        <v>540</v>
      </c>
      <c r="D7" s="14">
        <v>29</v>
      </c>
      <c r="E7" s="14">
        <v>6</v>
      </c>
      <c r="F7" s="15" t="s">
        <v>542</v>
      </c>
      <c r="G7" s="15" t="s">
        <v>552</v>
      </c>
      <c r="H7" s="15" t="s">
        <v>553</v>
      </c>
      <c r="I7" s="15"/>
      <c r="J7" s="15"/>
      <c r="K7" s="14">
        <v>0</v>
      </c>
      <c r="L7" s="17">
        <f>Table3[[#This Row],[CONT_ID]]</f>
        <v>29</v>
      </c>
      <c r="M7" s="15" t="s">
        <v>541</v>
      </c>
      <c r="N7" s="16">
        <v>42782.684270833335</v>
      </c>
      <c r="O7" s="15" t="s">
        <v>547</v>
      </c>
    </row>
    <row r="8" spans="1:15" ht="14.4" hidden="1" x14ac:dyDescent="0.3">
      <c r="A8" s="14">
        <v>3</v>
      </c>
      <c r="B8" s="15" t="s">
        <v>539</v>
      </c>
      <c r="C8" s="15" t="s">
        <v>540</v>
      </c>
      <c r="D8" s="14">
        <v>30</v>
      </c>
      <c r="E8" s="14">
        <v>6</v>
      </c>
      <c r="F8" s="15" t="s">
        <v>542</v>
      </c>
      <c r="G8" s="15" t="s">
        <v>554</v>
      </c>
      <c r="H8" s="15" t="s">
        <v>555</v>
      </c>
      <c r="I8" s="15"/>
      <c r="J8" s="15"/>
      <c r="K8" s="14">
        <v>0</v>
      </c>
      <c r="L8" s="17">
        <f>Table3[[#This Row],[CONT_ID]]</f>
        <v>30</v>
      </c>
      <c r="M8" s="15" t="s">
        <v>541</v>
      </c>
      <c r="N8" s="16">
        <v>42782.684270833335</v>
      </c>
      <c r="O8" s="15" t="s">
        <v>547</v>
      </c>
    </row>
    <row r="9" spans="1:15" ht="14.4" hidden="1" x14ac:dyDescent="0.3">
      <c r="A9" s="14">
        <v>3</v>
      </c>
      <c r="B9" s="15" t="s">
        <v>539</v>
      </c>
      <c r="C9" s="15" t="s">
        <v>540</v>
      </c>
      <c r="D9" s="14">
        <v>31</v>
      </c>
      <c r="E9" s="14">
        <v>6</v>
      </c>
      <c r="F9" s="15" t="s">
        <v>542</v>
      </c>
      <c r="G9" s="15" t="s">
        <v>556</v>
      </c>
      <c r="H9" s="15" t="s">
        <v>557</v>
      </c>
      <c r="I9" s="15"/>
      <c r="J9" s="15"/>
      <c r="K9" s="14">
        <v>0</v>
      </c>
      <c r="L9" s="17">
        <f>Table3[[#This Row],[CONT_ID]]</f>
        <v>31</v>
      </c>
      <c r="M9" s="15" t="s">
        <v>541</v>
      </c>
      <c r="N9" s="16">
        <v>42782.684282407405</v>
      </c>
      <c r="O9" s="15" t="s">
        <v>547</v>
      </c>
    </row>
    <row r="10" spans="1:15" ht="14.4" hidden="1" x14ac:dyDescent="0.3">
      <c r="A10" s="14">
        <v>3</v>
      </c>
      <c r="B10" s="15" t="s">
        <v>539</v>
      </c>
      <c r="C10" s="15" t="s">
        <v>540</v>
      </c>
      <c r="D10" s="14">
        <v>33</v>
      </c>
      <c r="E10" s="14">
        <v>6</v>
      </c>
      <c r="F10" s="15" t="s">
        <v>542</v>
      </c>
      <c r="G10" s="15" t="s">
        <v>558</v>
      </c>
      <c r="H10" s="15" t="s">
        <v>559</v>
      </c>
      <c r="I10" s="15"/>
      <c r="J10" s="15"/>
      <c r="K10" s="14">
        <v>1</v>
      </c>
      <c r="L10" s="17">
        <f>Table3[[#This Row],[CONT_ID]]</f>
        <v>33</v>
      </c>
      <c r="M10" s="15" t="s">
        <v>541</v>
      </c>
      <c r="N10" s="15"/>
      <c r="O10" s="15"/>
    </row>
    <row r="11" spans="1:15" ht="14.4" hidden="1" x14ac:dyDescent="0.3">
      <c r="A11" s="14">
        <v>3</v>
      </c>
      <c r="B11" s="15" t="s">
        <v>539</v>
      </c>
      <c r="C11" s="15" t="s">
        <v>540</v>
      </c>
      <c r="D11" s="14">
        <v>38</v>
      </c>
      <c r="E11" s="14">
        <v>6</v>
      </c>
      <c r="F11" s="15" t="s">
        <v>542</v>
      </c>
      <c r="G11" s="15" t="s">
        <v>560</v>
      </c>
      <c r="H11" s="15" t="s">
        <v>561</v>
      </c>
      <c r="I11" s="15"/>
      <c r="J11" s="15"/>
      <c r="K11" s="14">
        <v>1</v>
      </c>
      <c r="L11" s="17">
        <f>Table3[[#This Row],[CONT_ID]]</f>
        <v>38</v>
      </c>
      <c r="M11" s="15" t="s">
        <v>541</v>
      </c>
      <c r="N11" s="16">
        <v>42867.501319444447</v>
      </c>
      <c r="O11" s="15" t="s">
        <v>547</v>
      </c>
    </row>
    <row r="12" spans="1:15" ht="14.4" hidden="1" x14ac:dyDescent="0.3">
      <c r="A12" s="14">
        <v>3</v>
      </c>
      <c r="B12" s="15" t="s">
        <v>539</v>
      </c>
      <c r="C12" s="15" t="s">
        <v>540</v>
      </c>
      <c r="D12" s="14">
        <v>40</v>
      </c>
      <c r="E12" s="14">
        <v>6</v>
      </c>
      <c r="F12" s="15" t="s">
        <v>542</v>
      </c>
      <c r="G12" s="15" t="s">
        <v>562</v>
      </c>
      <c r="H12" s="15" t="s">
        <v>562</v>
      </c>
      <c r="I12" s="15"/>
      <c r="J12" s="15"/>
      <c r="K12" s="14">
        <v>1</v>
      </c>
      <c r="L12" s="17">
        <f>Table3[[#This Row],[CONT_ID]]</f>
        <v>40</v>
      </c>
      <c r="M12" s="15" t="s">
        <v>541</v>
      </c>
      <c r="N12" s="15"/>
      <c r="O12" s="15"/>
    </row>
    <row r="13" spans="1:15" ht="14.4" hidden="1" x14ac:dyDescent="0.3">
      <c r="A13" s="14">
        <v>3</v>
      </c>
      <c r="B13" s="15" t="s">
        <v>539</v>
      </c>
      <c r="C13" s="15" t="s">
        <v>540</v>
      </c>
      <c r="D13" s="14">
        <v>61</v>
      </c>
      <c r="E13" s="14">
        <v>6</v>
      </c>
      <c r="F13" s="15" t="s">
        <v>542</v>
      </c>
      <c r="G13" s="15" t="s">
        <v>563</v>
      </c>
      <c r="H13" s="15" t="s">
        <v>564</v>
      </c>
      <c r="I13" s="15"/>
      <c r="J13" s="15"/>
      <c r="K13" s="14">
        <v>1</v>
      </c>
      <c r="L13" s="17">
        <f>Table3[[#This Row],[CONT_ID]]</f>
        <v>61</v>
      </c>
      <c r="M13" s="15" t="s">
        <v>541</v>
      </c>
      <c r="N13" s="15"/>
      <c r="O13" s="15"/>
    </row>
    <row r="14" spans="1:15" ht="14.4" hidden="1" x14ac:dyDescent="0.3">
      <c r="A14" s="14">
        <v>3</v>
      </c>
      <c r="B14" s="15" t="s">
        <v>539</v>
      </c>
      <c r="C14" s="15" t="s">
        <v>540</v>
      </c>
      <c r="D14" s="14">
        <v>62</v>
      </c>
      <c r="E14" s="14">
        <v>6</v>
      </c>
      <c r="F14" s="15" t="s">
        <v>542</v>
      </c>
      <c r="G14" s="15" t="s">
        <v>565</v>
      </c>
      <c r="H14" s="15" t="s">
        <v>566</v>
      </c>
      <c r="I14" s="15"/>
      <c r="J14" s="15"/>
      <c r="K14" s="14">
        <v>0</v>
      </c>
      <c r="L14" s="17">
        <f>Table3[[#This Row],[CONT_ID]]</f>
        <v>62</v>
      </c>
      <c r="M14" s="15" t="s">
        <v>541</v>
      </c>
      <c r="N14" s="16">
        <v>42782.684282407405</v>
      </c>
      <c r="O14" s="15" t="s">
        <v>547</v>
      </c>
    </row>
    <row r="15" spans="1:15" ht="14.4" hidden="1" x14ac:dyDescent="0.3">
      <c r="A15" s="14">
        <v>3</v>
      </c>
      <c r="B15" s="15" t="s">
        <v>539</v>
      </c>
      <c r="C15" s="15" t="s">
        <v>540</v>
      </c>
      <c r="D15" s="14">
        <v>170</v>
      </c>
      <c r="E15" s="14">
        <v>6</v>
      </c>
      <c r="F15" s="15" t="s">
        <v>542</v>
      </c>
      <c r="G15" s="15" t="s">
        <v>567</v>
      </c>
      <c r="H15" s="15" t="s">
        <v>568</v>
      </c>
      <c r="I15" s="15"/>
      <c r="J15" s="15"/>
      <c r="K15" s="14">
        <v>1</v>
      </c>
      <c r="L15" s="17">
        <f>Table3[[#This Row],[CONT_ID]]</f>
        <v>170</v>
      </c>
      <c r="M15" s="15" t="s">
        <v>541</v>
      </c>
      <c r="N15" s="15"/>
      <c r="O15" s="15"/>
    </row>
    <row r="16" spans="1:15" ht="14.4" hidden="1" x14ac:dyDescent="0.3">
      <c r="A16" s="14">
        <v>3</v>
      </c>
      <c r="B16" s="15" t="s">
        <v>539</v>
      </c>
      <c r="C16" s="15" t="s">
        <v>540</v>
      </c>
      <c r="D16" s="14">
        <v>171</v>
      </c>
      <c r="E16" s="14">
        <v>6</v>
      </c>
      <c r="F16" s="15" t="s">
        <v>542</v>
      </c>
      <c r="G16" s="15" t="s">
        <v>569</v>
      </c>
      <c r="H16" s="15" t="s">
        <v>570</v>
      </c>
      <c r="I16" s="15"/>
      <c r="J16" s="15"/>
      <c r="K16" s="14">
        <v>1</v>
      </c>
      <c r="L16" s="17">
        <f>Table3[[#This Row],[CONT_ID]]</f>
        <v>171</v>
      </c>
      <c r="M16" s="15" t="s">
        <v>541</v>
      </c>
      <c r="N16" s="15"/>
      <c r="O16" s="15"/>
    </row>
    <row r="17" spans="1:15" ht="14.4" hidden="1" x14ac:dyDescent="0.3">
      <c r="A17" s="14">
        <v>3</v>
      </c>
      <c r="B17" s="15" t="s">
        <v>539</v>
      </c>
      <c r="C17" s="15" t="s">
        <v>540</v>
      </c>
      <c r="D17" s="14">
        <v>172</v>
      </c>
      <c r="E17" s="14">
        <v>6</v>
      </c>
      <c r="F17" s="15" t="s">
        <v>542</v>
      </c>
      <c r="G17" s="15" t="s">
        <v>571</v>
      </c>
      <c r="H17" s="15" t="s">
        <v>572</v>
      </c>
      <c r="I17" s="15"/>
      <c r="J17" s="15"/>
      <c r="K17" s="14">
        <v>0</v>
      </c>
      <c r="L17" s="17">
        <f>Table3[[#This Row],[CONT_ID]]</f>
        <v>172</v>
      </c>
      <c r="M17" s="15" t="s">
        <v>541</v>
      </c>
      <c r="N17" s="16">
        <v>42782.684282407405</v>
      </c>
      <c r="O17" s="15" t="s">
        <v>547</v>
      </c>
    </row>
    <row r="18" spans="1:15" ht="14.4" hidden="1" x14ac:dyDescent="0.3">
      <c r="A18" s="14">
        <v>3</v>
      </c>
      <c r="B18" s="15" t="s">
        <v>539</v>
      </c>
      <c r="C18" s="15" t="s">
        <v>540</v>
      </c>
      <c r="D18" s="14">
        <v>173</v>
      </c>
      <c r="E18" s="14">
        <v>6</v>
      </c>
      <c r="F18" s="15" t="s">
        <v>542</v>
      </c>
      <c r="G18" s="15" t="s">
        <v>573</v>
      </c>
      <c r="H18" s="15" t="s">
        <v>574</v>
      </c>
      <c r="I18" s="15"/>
      <c r="J18" s="15"/>
      <c r="K18" s="14">
        <v>0</v>
      </c>
      <c r="L18" s="17">
        <f>Table3[[#This Row],[CONT_ID]]</f>
        <v>173</v>
      </c>
      <c r="M18" s="15" t="s">
        <v>541</v>
      </c>
      <c r="N18" s="16">
        <v>42782.684282407405</v>
      </c>
      <c r="O18" s="15" t="s">
        <v>547</v>
      </c>
    </row>
    <row r="19" spans="1:15" ht="14.4" hidden="1" x14ac:dyDescent="0.3">
      <c r="A19" s="14">
        <v>3</v>
      </c>
      <c r="B19" s="15" t="s">
        <v>539</v>
      </c>
      <c r="C19" s="15" t="s">
        <v>540</v>
      </c>
      <c r="D19" s="14">
        <v>174</v>
      </c>
      <c r="E19" s="14">
        <v>6</v>
      </c>
      <c r="F19" s="15" t="s">
        <v>542</v>
      </c>
      <c r="G19" s="15" t="s">
        <v>575</v>
      </c>
      <c r="H19" s="15" t="s">
        <v>576</v>
      </c>
      <c r="I19" s="15"/>
      <c r="J19" s="15"/>
      <c r="K19" s="14">
        <v>0</v>
      </c>
      <c r="L19" s="17">
        <f>Table3[[#This Row],[CONT_ID]]</f>
        <v>174</v>
      </c>
      <c r="M19" s="15" t="s">
        <v>541</v>
      </c>
      <c r="N19" s="16">
        <v>42782.684282407405</v>
      </c>
      <c r="O19" s="15" t="s">
        <v>547</v>
      </c>
    </row>
    <row r="20" spans="1:15" ht="14.4" hidden="1" x14ac:dyDescent="0.3">
      <c r="A20" s="14">
        <v>3</v>
      </c>
      <c r="B20" s="15" t="s">
        <v>539</v>
      </c>
      <c r="C20" s="15" t="s">
        <v>540</v>
      </c>
      <c r="D20" s="14">
        <v>175</v>
      </c>
      <c r="E20" s="14">
        <v>6</v>
      </c>
      <c r="F20" s="15" t="s">
        <v>542</v>
      </c>
      <c r="G20" s="15" t="s">
        <v>577</v>
      </c>
      <c r="H20" s="15" t="s">
        <v>578</v>
      </c>
      <c r="I20" s="15"/>
      <c r="J20" s="15"/>
      <c r="K20" s="14">
        <v>0</v>
      </c>
      <c r="L20" s="17">
        <f>Table3[[#This Row],[CONT_ID]]</f>
        <v>175</v>
      </c>
      <c r="M20" s="15" t="s">
        <v>541</v>
      </c>
      <c r="N20" s="16">
        <v>42782.684282407405</v>
      </c>
      <c r="O20" s="15" t="s">
        <v>547</v>
      </c>
    </row>
    <row r="21" spans="1:15" ht="14.4" hidden="1" x14ac:dyDescent="0.3">
      <c r="A21" s="14">
        <v>3</v>
      </c>
      <c r="B21" s="15" t="s">
        <v>539</v>
      </c>
      <c r="C21" s="15" t="s">
        <v>540</v>
      </c>
      <c r="D21" s="14">
        <v>176</v>
      </c>
      <c r="E21" s="14">
        <v>6</v>
      </c>
      <c r="F21" s="15" t="s">
        <v>542</v>
      </c>
      <c r="G21" s="15" t="s">
        <v>579</v>
      </c>
      <c r="H21" s="15" t="s">
        <v>580</v>
      </c>
      <c r="I21" s="15"/>
      <c r="J21" s="15"/>
      <c r="K21" s="14">
        <v>0</v>
      </c>
      <c r="L21" s="17">
        <f>Table3[[#This Row],[CONT_ID]]</f>
        <v>176</v>
      </c>
      <c r="M21" s="15" t="s">
        <v>541</v>
      </c>
      <c r="N21" s="16">
        <v>42782.684282407405</v>
      </c>
      <c r="O21" s="15" t="s">
        <v>547</v>
      </c>
    </row>
    <row r="22" spans="1:15" ht="14.4" hidden="1" x14ac:dyDescent="0.3">
      <c r="A22" s="14">
        <v>3</v>
      </c>
      <c r="B22" s="15" t="s">
        <v>539</v>
      </c>
      <c r="C22" s="15" t="s">
        <v>540</v>
      </c>
      <c r="D22" s="14">
        <v>177</v>
      </c>
      <c r="E22" s="14">
        <v>6</v>
      </c>
      <c r="F22" s="15" t="s">
        <v>542</v>
      </c>
      <c r="G22" s="15" t="s">
        <v>581</v>
      </c>
      <c r="H22" s="15" t="s">
        <v>582</v>
      </c>
      <c r="I22" s="15"/>
      <c r="J22" s="15"/>
      <c r="K22" s="14">
        <v>0</v>
      </c>
      <c r="L22" s="17">
        <f>Table3[[#This Row],[CONT_ID]]</f>
        <v>177</v>
      </c>
      <c r="M22" s="15" t="s">
        <v>541</v>
      </c>
      <c r="N22" s="16">
        <v>42782.684282407405</v>
      </c>
      <c r="O22" s="15" t="s">
        <v>547</v>
      </c>
    </row>
    <row r="23" spans="1:15" ht="14.4" hidden="1" x14ac:dyDescent="0.3">
      <c r="A23" s="14">
        <v>3</v>
      </c>
      <c r="B23" s="15" t="s">
        <v>539</v>
      </c>
      <c r="C23" s="15" t="s">
        <v>540</v>
      </c>
      <c r="D23" s="14">
        <v>178</v>
      </c>
      <c r="E23" s="14">
        <v>6</v>
      </c>
      <c r="F23" s="15" t="s">
        <v>542</v>
      </c>
      <c r="G23" s="15" t="s">
        <v>583</v>
      </c>
      <c r="H23" s="15" t="s">
        <v>584</v>
      </c>
      <c r="I23" s="15"/>
      <c r="J23" s="15"/>
      <c r="K23" s="14">
        <v>0</v>
      </c>
      <c r="L23" s="17">
        <f>Table3[[#This Row],[CONT_ID]]</f>
        <v>178</v>
      </c>
      <c r="M23" s="15" t="s">
        <v>541</v>
      </c>
      <c r="N23" s="16">
        <v>42782.684282407405</v>
      </c>
      <c r="O23" s="15" t="s">
        <v>547</v>
      </c>
    </row>
    <row r="24" spans="1:15" ht="14.4" hidden="1" x14ac:dyDescent="0.3">
      <c r="A24" s="14">
        <v>3</v>
      </c>
      <c r="B24" s="15" t="s">
        <v>539</v>
      </c>
      <c r="C24" s="15" t="s">
        <v>540</v>
      </c>
      <c r="D24" s="14">
        <v>179</v>
      </c>
      <c r="E24" s="14">
        <v>6</v>
      </c>
      <c r="F24" s="15" t="s">
        <v>542</v>
      </c>
      <c r="G24" s="15" t="s">
        <v>585</v>
      </c>
      <c r="H24" s="15" t="s">
        <v>586</v>
      </c>
      <c r="I24" s="15"/>
      <c r="J24" s="15"/>
      <c r="K24" s="14">
        <v>0</v>
      </c>
      <c r="L24" s="17">
        <f>Table3[[#This Row],[CONT_ID]]</f>
        <v>179</v>
      </c>
      <c r="M24" s="15" t="s">
        <v>541</v>
      </c>
      <c r="N24" s="16">
        <v>42782.684282407405</v>
      </c>
      <c r="O24" s="15" t="s">
        <v>547</v>
      </c>
    </row>
    <row r="25" spans="1:15" ht="14.4" hidden="1" x14ac:dyDescent="0.3">
      <c r="A25" s="14">
        <v>3</v>
      </c>
      <c r="B25" s="15" t="s">
        <v>539</v>
      </c>
      <c r="C25" s="15" t="s">
        <v>540</v>
      </c>
      <c r="D25" s="14">
        <v>180</v>
      </c>
      <c r="E25" s="14">
        <v>6</v>
      </c>
      <c r="F25" s="15" t="s">
        <v>542</v>
      </c>
      <c r="G25" s="15" t="s">
        <v>587</v>
      </c>
      <c r="H25" s="15" t="s">
        <v>588</v>
      </c>
      <c r="I25" s="15"/>
      <c r="J25" s="15"/>
      <c r="K25" s="14">
        <v>0</v>
      </c>
      <c r="L25" s="17">
        <f>Table3[[#This Row],[CONT_ID]]</f>
        <v>180</v>
      </c>
      <c r="M25" s="15" t="s">
        <v>541</v>
      </c>
      <c r="N25" s="16">
        <v>42782.684282407405</v>
      </c>
      <c r="O25" s="15" t="s">
        <v>547</v>
      </c>
    </row>
    <row r="26" spans="1:15" ht="14.4" hidden="1" x14ac:dyDescent="0.3">
      <c r="A26" s="14">
        <v>3</v>
      </c>
      <c r="B26" s="15" t="s">
        <v>539</v>
      </c>
      <c r="C26" s="15" t="s">
        <v>540</v>
      </c>
      <c r="D26" s="14">
        <v>478</v>
      </c>
      <c r="E26" s="14">
        <v>6</v>
      </c>
      <c r="F26" s="15" t="s">
        <v>542</v>
      </c>
      <c r="G26" s="15" t="s">
        <v>589</v>
      </c>
      <c r="H26" s="15" t="s">
        <v>590</v>
      </c>
      <c r="I26" s="15"/>
      <c r="J26" s="15"/>
      <c r="K26" s="14">
        <v>1</v>
      </c>
      <c r="L26" s="17">
        <f>Table3[[#This Row],[CONT_ID]]</f>
        <v>478</v>
      </c>
      <c r="M26" s="15" t="s">
        <v>541</v>
      </c>
      <c r="N26" s="15"/>
      <c r="O26" s="15"/>
    </row>
    <row r="27" spans="1:15" ht="14.4" hidden="1" x14ac:dyDescent="0.3">
      <c r="A27" s="14">
        <v>3</v>
      </c>
      <c r="B27" s="15" t="s">
        <v>539</v>
      </c>
      <c r="C27" s="15" t="s">
        <v>540</v>
      </c>
      <c r="D27" s="14">
        <v>479</v>
      </c>
      <c r="E27" s="14">
        <v>6</v>
      </c>
      <c r="F27" s="15" t="s">
        <v>542</v>
      </c>
      <c r="G27" s="15" t="s">
        <v>591</v>
      </c>
      <c r="H27" s="15" t="s">
        <v>592</v>
      </c>
      <c r="I27" s="15"/>
      <c r="J27" s="15"/>
      <c r="K27" s="14">
        <v>0</v>
      </c>
      <c r="L27" s="17">
        <f>Table3[[#This Row],[CONT_ID]]</f>
        <v>479</v>
      </c>
      <c r="M27" s="15" t="s">
        <v>541</v>
      </c>
      <c r="N27" s="16">
        <v>42782.684282407405</v>
      </c>
      <c r="O27" s="15" t="s">
        <v>547</v>
      </c>
    </row>
    <row r="28" spans="1:15" ht="14.4" hidden="1" x14ac:dyDescent="0.3">
      <c r="A28" s="14">
        <v>3</v>
      </c>
      <c r="B28" s="15" t="s">
        <v>539</v>
      </c>
      <c r="C28" s="15" t="s">
        <v>540</v>
      </c>
      <c r="D28" s="14">
        <v>480</v>
      </c>
      <c r="E28" s="14">
        <v>6</v>
      </c>
      <c r="F28" s="15" t="s">
        <v>542</v>
      </c>
      <c r="G28" s="15" t="s">
        <v>593</v>
      </c>
      <c r="H28" s="15" t="s">
        <v>594</v>
      </c>
      <c r="I28" s="15"/>
      <c r="J28" s="15"/>
      <c r="K28" s="14">
        <v>0</v>
      </c>
      <c r="L28" s="17">
        <f>Table3[[#This Row],[CONT_ID]]</f>
        <v>480</v>
      </c>
      <c r="M28" s="15" t="s">
        <v>541</v>
      </c>
      <c r="N28" s="16">
        <v>42782.684282407405</v>
      </c>
      <c r="O28" s="15" t="s">
        <v>547</v>
      </c>
    </row>
    <row r="29" spans="1:15" ht="14.4" hidden="1" x14ac:dyDescent="0.3">
      <c r="A29" s="14">
        <v>3</v>
      </c>
      <c r="B29" s="15" t="s">
        <v>539</v>
      </c>
      <c r="C29" s="15" t="s">
        <v>540</v>
      </c>
      <c r="D29" s="14">
        <v>481</v>
      </c>
      <c r="E29" s="14">
        <v>6</v>
      </c>
      <c r="F29" s="15" t="s">
        <v>542</v>
      </c>
      <c r="G29" s="15" t="s">
        <v>595</v>
      </c>
      <c r="H29" s="15" t="s">
        <v>596</v>
      </c>
      <c r="I29" s="15"/>
      <c r="J29" s="15"/>
      <c r="K29" s="14">
        <v>0</v>
      </c>
      <c r="L29" s="17">
        <f>Table3[[#This Row],[CONT_ID]]</f>
        <v>481</v>
      </c>
      <c r="M29" s="15" t="s">
        <v>541</v>
      </c>
      <c r="N29" s="16">
        <v>42782.684282407405</v>
      </c>
      <c r="O29" s="15" t="s">
        <v>547</v>
      </c>
    </row>
    <row r="30" spans="1:15" ht="14.4" hidden="1" x14ac:dyDescent="0.3">
      <c r="A30" s="14">
        <v>3</v>
      </c>
      <c r="B30" s="15" t="s">
        <v>539</v>
      </c>
      <c r="C30" s="15" t="s">
        <v>540</v>
      </c>
      <c r="D30" s="14">
        <v>482</v>
      </c>
      <c r="E30" s="14">
        <v>6</v>
      </c>
      <c r="F30" s="15" t="s">
        <v>542</v>
      </c>
      <c r="G30" s="15" t="s">
        <v>597</v>
      </c>
      <c r="H30" s="15" t="s">
        <v>598</v>
      </c>
      <c r="I30" s="15"/>
      <c r="J30" s="15"/>
      <c r="K30" s="14">
        <v>0</v>
      </c>
      <c r="L30" s="17">
        <f>Table3[[#This Row],[CONT_ID]]</f>
        <v>482</v>
      </c>
      <c r="M30" s="15" t="s">
        <v>541</v>
      </c>
      <c r="N30" s="16">
        <v>42782.684282407405</v>
      </c>
      <c r="O30" s="15" t="s">
        <v>547</v>
      </c>
    </row>
    <row r="31" spans="1:15" ht="14.4" hidden="1" x14ac:dyDescent="0.3">
      <c r="A31" s="14">
        <v>3</v>
      </c>
      <c r="B31" s="15" t="s">
        <v>539</v>
      </c>
      <c r="C31" s="15" t="s">
        <v>540</v>
      </c>
      <c r="D31" s="14">
        <v>483</v>
      </c>
      <c r="E31" s="14">
        <v>6</v>
      </c>
      <c r="F31" s="15" t="s">
        <v>542</v>
      </c>
      <c r="G31" s="15" t="s">
        <v>599</v>
      </c>
      <c r="H31" s="15" t="s">
        <v>600</v>
      </c>
      <c r="I31" s="15"/>
      <c r="J31" s="15"/>
      <c r="K31" s="14">
        <v>0</v>
      </c>
      <c r="L31" s="17">
        <f>Table3[[#This Row],[CONT_ID]]</f>
        <v>483</v>
      </c>
      <c r="M31" s="15" t="s">
        <v>541</v>
      </c>
      <c r="N31" s="16">
        <v>42782.684282407405</v>
      </c>
      <c r="O31" s="15" t="s">
        <v>547</v>
      </c>
    </row>
    <row r="32" spans="1:15" ht="14.4" hidden="1" x14ac:dyDescent="0.3">
      <c r="A32" s="14">
        <v>3</v>
      </c>
      <c r="B32" s="15" t="s">
        <v>539</v>
      </c>
      <c r="C32" s="15" t="s">
        <v>540</v>
      </c>
      <c r="D32" s="14">
        <v>484</v>
      </c>
      <c r="E32" s="14">
        <v>6</v>
      </c>
      <c r="F32" s="15" t="s">
        <v>542</v>
      </c>
      <c r="G32" s="15" t="s">
        <v>601</v>
      </c>
      <c r="H32" s="15" t="s">
        <v>602</v>
      </c>
      <c r="I32" s="15"/>
      <c r="J32" s="15"/>
      <c r="K32" s="14">
        <v>0</v>
      </c>
      <c r="L32" s="17">
        <f>Table3[[#This Row],[CONT_ID]]</f>
        <v>484</v>
      </c>
      <c r="M32" s="15" t="s">
        <v>541</v>
      </c>
      <c r="N32" s="16">
        <v>42782.684282407405</v>
      </c>
      <c r="O32" s="15" t="s">
        <v>547</v>
      </c>
    </row>
    <row r="33" spans="1:15" ht="14.4" hidden="1" x14ac:dyDescent="0.3">
      <c r="A33" s="14">
        <v>3</v>
      </c>
      <c r="B33" s="15" t="s">
        <v>539</v>
      </c>
      <c r="C33" s="15" t="s">
        <v>540</v>
      </c>
      <c r="D33" s="14">
        <v>520</v>
      </c>
      <c r="E33" s="14">
        <v>6</v>
      </c>
      <c r="F33" s="15" t="s">
        <v>542</v>
      </c>
      <c r="G33" s="15" t="s">
        <v>603</v>
      </c>
      <c r="H33" s="15" t="s">
        <v>603</v>
      </c>
      <c r="I33" s="15"/>
      <c r="J33" s="15"/>
      <c r="K33" s="14">
        <v>0</v>
      </c>
      <c r="L33" s="17">
        <f>Table3[[#This Row],[CONT_ID]]</f>
        <v>520</v>
      </c>
      <c r="M33" s="15" t="s">
        <v>541</v>
      </c>
      <c r="N33" s="16">
        <v>42782.684282407405</v>
      </c>
      <c r="O33" s="15" t="s">
        <v>547</v>
      </c>
    </row>
    <row r="34" spans="1:15" ht="14.4" hidden="1" x14ac:dyDescent="0.3">
      <c r="A34" s="14">
        <v>3</v>
      </c>
      <c r="B34" s="15" t="s">
        <v>539</v>
      </c>
      <c r="C34" s="15" t="s">
        <v>540</v>
      </c>
      <c r="D34" s="14">
        <v>526</v>
      </c>
      <c r="E34" s="14">
        <v>6</v>
      </c>
      <c r="F34" s="15" t="s">
        <v>542</v>
      </c>
      <c r="G34" s="15" t="s">
        <v>604</v>
      </c>
      <c r="H34" s="15" t="s">
        <v>605</v>
      </c>
      <c r="I34" s="15"/>
      <c r="J34" s="15"/>
      <c r="K34" s="14">
        <v>1</v>
      </c>
      <c r="L34" s="17">
        <f>Table3[[#This Row],[CONT_ID]]</f>
        <v>526</v>
      </c>
      <c r="M34" s="15" t="s">
        <v>541</v>
      </c>
      <c r="N34" s="15"/>
      <c r="O34" s="15"/>
    </row>
    <row r="35" spans="1:15" ht="14.4" hidden="1" x14ac:dyDescent="0.3">
      <c r="A35" s="14">
        <v>3</v>
      </c>
      <c r="B35" s="15" t="s">
        <v>539</v>
      </c>
      <c r="C35" s="15" t="s">
        <v>540</v>
      </c>
      <c r="D35" s="14">
        <v>527</v>
      </c>
      <c r="E35" s="14">
        <v>6</v>
      </c>
      <c r="F35" s="15" t="s">
        <v>542</v>
      </c>
      <c r="G35" s="15" t="s">
        <v>606</v>
      </c>
      <c r="H35" s="15" t="s">
        <v>607</v>
      </c>
      <c r="I35" s="15"/>
      <c r="J35" s="15"/>
      <c r="K35" s="14">
        <v>1</v>
      </c>
      <c r="L35" s="17">
        <f>Table3[[#This Row],[CONT_ID]]</f>
        <v>527</v>
      </c>
      <c r="M35" s="15" t="s">
        <v>541</v>
      </c>
      <c r="N35" s="15"/>
      <c r="O35" s="15"/>
    </row>
    <row r="36" spans="1:15" ht="14.4" hidden="1" x14ac:dyDescent="0.3">
      <c r="A36" s="14">
        <v>3</v>
      </c>
      <c r="B36" s="15" t="s">
        <v>539</v>
      </c>
      <c r="C36" s="15" t="s">
        <v>540</v>
      </c>
      <c r="D36" s="14">
        <v>575</v>
      </c>
      <c r="E36" s="14">
        <v>6</v>
      </c>
      <c r="F36" s="15" t="s">
        <v>542</v>
      </c>
      <c r="G36" s="15" t="s">
        <v>608</v>
      </c>
      <c r="H36" s="15" t="s">
        <v>609</v>
      </c>
      <c r="I36" s="15"/>
      <c r="J36" s="15"/>
      <c r="K36" s="14">
        <v>1</v>
      </c>
      <c r="L36" s="17">
        <f>Table3[[#This Row],[CONT_ID]]</f>
        <v>575</v>
      </c>
      <c r="M36" s="15" t="s">
        <v>541</v>
      </c>
      <c r="N36" s="15"/>
      <c r="O36" s="15"/>
    </row>
    <row r="37" spans="1:15" ht="14.4" hidden="1" x14ac:dyDescent="0.3">
      <c r="A37" s="14">
        <v>2</v>
      </c>
      <c r="B37" s="15" t="s">
        <v>539</v>
      </c>
      <c r="C37" s="15" t="s">
        <v>540</v>
      </c>
      <c r="D37" s="14">
        <v>7</v>
      </c>
      <c r="E37" s="14">
        <v>1</v>
      </c>
      <c r="F37" s="15" t="s">
        <v>610</v>
      </c>
      <c r="G37" s="15" t="s">
        <v>611</v>
      </c>
      <c r="H37" s="15" t="s">
        <v>612</v>
      </c>
      <c r="I37" s="15"/>
      <c r="J37" s="15"/>
      <c r="K37" s="14">
        <v>1</v>
      </c>
      <c r="L37" s="17">
        <f>Table3[[#This Row],[CONT_ID]]</f>
        <v>7</v>
      </c>
      <c r="M37" s="15" t="s">
        <v>541</v>
      </c>
      <c r="N37" s="16">
        <v>43000.596215277779</v>
      </c>
      <c r="O37" s="15" t="s">
        <v>541</v>
      </c>
    </row>
    <row r="38" spans="1:15" ht="14.4" hidden="1" x14ac:dyDescent="0.3">
      <c r="A38" s="14">
        <v>3</v>
      </c>
      <c r="B38" s="15" t="s">
        <v>539</v>
      </c>
      <c r="C38" s="15" t="s">
        <v>540</v>
      </c>
      <c r="D38" s="14">
        <v>153</v>
      </c>
      <c r="E38" s="14">
        <v>7</v>
      </c>
      <c r="F38" s="15" t="s">
        <v>610</v>
      </c>
      <c r="G38" s="15" t="s">
        <v>613</v>
      </c>
      <c r="H38" s="15" t="s">
        <v>614</v>
      </c>
      <c r="I38" s="15"/>
      <c r="J38" s="15"/>
      <c r="K38" s="14">
        <v>1</v>
      </c>
      <c r="L38" s="17">
        <f>Table3[[#This Row],[CONT_ID]]</f>
        <v>153</v>
      </c>
      <c r="M38" s="15" t="s">
        <v>541</v>
      </c>
      <c r="N38" s="15"/>
      <c r="O38" s="15"/>
    </row>
    <row r="39" spans="1:15" ht="14.4" hidden="1" x14ac:dyDescent="0.3">
      <c r="A39" s="14">
        <v>2</v>
      </c>
      <c r="B39" s="15" t="s">
        <v>539</v>
      </c>
      <c r="C39" s="15" t="s">
        <v>540</v>
      </c>
      <c r="D39" s="14">
        <v>8</v>
      </c>
      <c r="E39" s="14">
        <v>1</v>
      </c>
      <c r="F39" s="15" t="s">
        <v>615</v>
      </c>
      <c r="G39" s="15" t="s">
        <v>616</v>
      </c>
      <c r="H39" s="15" t="s">
        <v>617</v>
      </c>
      <c r="I39" s="15"/>
      <c r="J39" s="15"/>
      <c r="K39" s="14">
        <v>1</v>
      </c>
      <c r="L39" s="17">
        <f>Table3[[#This Row],[CONT_ID]]</f>
        <v>8</v>
      </c>
      <c r="M39" s="15" t="s">
        <v>541</v>
      </c>
      <c r="N39" s="16">
        <v>43000.596226851849</v>
      </c>
      <c r="O39" s="15" t="s">
        <v>541</v>
      </c>
    </row>
    <row r="40" spans="1:15" ht="14.4" hidden="1" x14ac:dyDescent="0.3">
      <c r="A40" s="14">
        <v>3</v>
      </c>
      <c r="B40" s="15" t="s">
        <v>539</v>
      </c>
      <c r="C40" s="15" t="s">
        <v>540</v>
      </c>
      <c r="D40" s="14">
        <v>449</v>
      </c>
      <c r="E40" s="14">
        <v>8</v>
      </c>
      <c r="F40" s="15" t="s">
        <v>615</v>
      </c>
      <c r="G40" s="15" t="s">
        <v>618</v>
      </c>
      <c r="H40" s="15" t="s">
        <v>619</v>
      </c>
      <c r="I40" s="15"/>
      <c r="J40" s="15"/>
      <c r="K40" s="14">
        <v>1</v>
      </c>
      <c r="L40" s="17">
        <f>Table3[[#This Row],[CONT_ID]]</f>
        <v>449</v>
      </c>
      <c r="M40" s="15" t="s">
        <v>541</v>
      </c>
      <c r="N40" s="15"/>
      <c r="O40" s="15"/>
    </row>
    <row r="41" spans="1:15" ht="14.4" hidden="1" x14ac:dyDescent="0.3">
      <c r="A41" s="14">
        <v>3</v>
      </c>
      <c r="B41" s="15" t="s">
        <v>539</v>
      </c>
      <c r="C41" s="15" t="s">
        <v>540</v>
      </c>
      <c r="D41" s="14">
        <v>457</v>
      </c>
      <c r="E41" s="14">
        <v>8</v>
      </c>
      <c r="F41" s="15" t="s">
        <v>615</v>
      </c>
      <c r="G41" s="15" t="s">
        <v>620</v>
      </c>
      <c r="H41" s="15" t="s">
        <v>621</v>
      </c>
      <c r="I41" s="15"/>
      <c r="J41" s="15"/>
      <c r="K41" s="14">
        <v>1</v>
      </c>
      <c r="L41" s="17">
        <f>Table3[[#This Row],[CONT_ID]]</f>
        <v>457</v>
      </c>
      <c r="M41" s="15" t="s">
        <v>541</v>
      </c>
      <c r="N41" s="15"/>
      <c r="O41" s="15"/>
    </row>
    <row r="42" spans="1:15" ht="14.4" hidden="1" x14ac:dyDescent="0.3">
      <c r="A42" s="14">
        <v>3</v>
      </c>
      <c r="B42" s="15" t="s">
        <v>539</v>
      </c>
      <c r="C42" s="15" t="s">
        <v>540</v>
      </c>
      <c r="D42" s="14">
        <v>522</v>
      </c>
      <c r="E42" s="14">
        <v>8</v>
      </c>
      <c r="F42" s="15" t="s">
        <v>615</v>
      </c>
      <c r="G42" s="15" t="s">
        <v>622</v>
      </c>
      <c r="H42" s="15" t="s">
        <v>623</v>
      </c>
      <c r="I42" s="15"/>
      <c r="J42" s="15"/>
      <c r="K42" s="14">
        <v>1</v>
      </c>
      <c r="L42" s="17">
        <f>Table3[[#This Row],[CONT_ID]]</f>
        <v>522</v>
      </c>
      <c r="M42" s="15" t="s">
        <v>541</v>
      </c>
      <c r="N42" s="15"/>
      <c r="O42" s="15"/>
    </row>
    <row r="43" spans="1:15" ht="14.4" hidden="1" x14ac:dyDescent="0.3">
      <c r="A43" s="14">
        <v>3</v>
      </c>
      <c r="B43" s="15" t="s">
        <v>539</v>
      </c>
      <c r="C43" s="15" t="s">
        <v>540</v>
      </c>
      <c r="D43" s="14">
        <v>541</v>
      </c>
      <c r="E43" s="14">
        <v>8</v>
      </c>
      <c r="F43" s="15" t="s">
        <v>615</v>
      </c>
      <c r="G43" s="15" t="s">
        <v>624</v>
      </c>
      <c r="H43" s="15" t="s">
        <v>625</v>
      </c>
      <c r="I43" s="15"/>
      <c r="J43" s="15"/>
      <c r="K43" s="14">
        <v>1</v>
      </c>
      <c r="L43" s="17">
        <f>Table3[[#This Row],[CONT_ID]]</f>
        <v>541</v>
      </c>
      <c r="M43" s="15" t="s">
        <v>541</v>
      </c>
      <c r="N43" s="15"/>
      <c r="O43" s="15"/>
    </row>
    <row r="44" spans="1:15" ht="14.4" hidden="1" x14ac:dyDescent="0.3">
      <c r="A44" s="14">
        <v>3</v>
      </c>
      <c r="B44" s="15" t="s">
        <v>539</v>
      </c>
      <c r="C44" s="15" t="s">
        <v>540</v>
      </c>
      <c r="D44" s="14">
        <v>542</v>
      </c>
      <c r="E44" s="14">
        <v>8</v>
      </c>
      <c r="F44" s="15" t="s">
        <v>615</v>
      </c>
      <c r="G44" s="15" t="s">
        <v>626</v>
      </c>
      <c r="H44" s="15" t="s">
        <v>627</v>
      </c>
      <c r="I44" s="15"/>
      <c r="J44" s="15"/>
      <c r="K44" s="14">
        <v>1</v>
      </c>
      <c r="L44" s="17">
        <f>Table3[[#This Row],[CONT_ID]]</f>
        <v>542</v>
      </c>
      <c r="M44" s="15" t="s">
        <v>541</v>
      </c>
      <c r="N44" s="15"/>
      <c r="O44" s="15"/>
    </row>
    <row r="45" spans="1:15" ht="14.4" hidden="1" x14ac:dyDescent="0.3">
      <c r="A45" s="14">
        <v>3</v>
      </c>
      <c r="B45" s="15" t="s">
        <v>539</v>
      </c>
      <c r="C45" s="15" t="s">
        <v>540</v>
      </c>
      <c r="D45" s="14">
        <v>552</v>
      </c>
      <c r="E45" s="14">
        <v>8</v>
      </c>
      <c r="F45" s="15" t="s">
        <v>615</v>
      </c>
      <c r="G45" s="15" t="s">
        <v>628</v>
      </c>
      <c r="H45" s="15" t="s">
        <v>629</v>
      </c>
      <c r="I45" s="15"/>
      <c r="J45" s="15"/>
      <c r="K45" s="14">
        <v>1</v>
      </c>
      <c r="L45" s="17">
        <f>Table3[[#This Row],[CONT_ID]]</f>
        <v>552</v>
      </c>
      <c r="M45" s="15" t="s">
        <v>541</v>
      </c>
      <c r="N45" s="15"/>
      <c r="O45" s="15"/>
    </row>
    <row r="46" spans="1:15" ht="14.4" hidden="1" x14ac:dyDescent="0.3">
      <c r="A46" s="14">
        <v>3</v>
      </c>
      <c r="B46" s="15" t="s">
        <v>539</v>
      </c>
      <c r="C46" s="15" t="s">
        <v>540</v>
      </c>
      <c r="D46" s="14">
        <v>602</v>
      </c>
      <c r="E46" s="14">
        <v>8</v>
      </c>
      <c r="F46" s="15" t="s">
        <v>615</v>
      </c>
      <c r="G46" s="15" t="s">
        <v>630</v>
      </c>
      <c r="H46" s="15" t="s">
        <v>631</v>
      </c>
      <c r="I46" s="15"/>
      <c r="J46" s="15"/>
      <c r="K46" s="14">
        <v>1</v>
      </c>
      <c r="L46" s="17">
        <f>Table3[[#This Row],[CONT_ID]]</f>
        <v>602</v>
      </c>
      <c r="M46" s="15" t="s">
        <v>541</v>
      </c>
      <c r="N46" s="15"/>
      <c r="O46" s="15"/>
    </row>
    <row r="47" spans="1:15" ht="14.4" hidden="1" x14ac:dyDescent="0.3">
      <c r="A47" s="14">
        <v>3</v>
      </c>
      <c r="B47" s="15" t="s">
        <v>539</v>
      </c>
      <c r="C47" s="15" t="s">
        <v>540</v>
      </c>
      <c r="D47" s="14">
        <v>632</v>
      </c>
      <c r="E47" s="14">
        <v>8</v>
      </c>
      <c r="F47" s="15" t="s">
        <v>615</v>
      </c>
      <c r="G47" s="15" t="s">
        <v>632</v>
      </c>
      <c r="H47" s="15" t="s">
        <v>633</v>
      </c>
      <c r="I47" s="15"/>
      <c r="J47" s="15"/>
      <c r="K47" s="14">
        <v>1</v>
      </c>
      <c r="L47" s="17">
        <f>Table3[[#This Row],[CONT_ID]]</f>
        <v>632</v>
      </c>
      <c r="M47" s="15" t="s">
        <v>547</v>
      </c>
      <c r="N47" s="16">
        <v>42800.615891203706</v>
      </c>
      <c r="O47" s="15" t="s">
        <v>547</v>
      </c>
    </row>
    <row r="48" spans="1:15" ht="14.4" hidden="1" x14ac:dyDescent="0.3">
      <c r="A48" s="14">
        <v>1</v>
      </c>
      <c r="B48" s="15" t="s">
        <v>634</v>
      </c>
      <c r="C48" s="15" t="s">
        <v>635</v>
      </c>
      <c r="D48" s="14">
        <v>2</v>
      </c>
      <c r="E48" s="15"/>
      <c r="F48" s="15" t="s">
        <v>634</v>
      </c>
      <c r="G48" s="15" t="s">
        <v>635</v>
      </c>
      <c r="H48" s="15" t="s">
        <v>635</v>
      </c>
      <c r="I48" s="15"/>
      <c r="J48" s="15"/>
      <c r="K48" s="14">
        <v>1</v>
      </c>
      <c r="L48" s="17">
        <f>Table3[[#This Row],[CONT_ID]]</f>
        <v>2</v>
      </c>
      <c r="M48" s="15" t="s">
        <v>541</v>
      </c>
      <c r="N48" s="15"/>
      <c r="O48" s="15"/>
    </row>
    <row r="49" spans="1:15" ht="14.4" hidden="1" x14ac:dyDescent="0.3">
      <c r="A49" s="14">
        <v>2</v>
      </c>
      <c r="B49" s="15" t="s">
        <v>634</v>
      </c>
      <c r="C49" s="15" t="s">
        <v>635</v>
      </c>
      <c r="D49" s="14">
        <v>9</v>
      </c>
      <c r="E49" s="14">
        <v>2</v>
      </c>
      <c r="F49" s="15" t="s">
        <v>636</v>
      </c>
      <c r="G49" s="15" t="s">
        <v>637</v>
      </c>
      <c r="H49" s="15" t="s">
        <v>637</v>
      </c>
      <c r="I49" s="15"/>
      <c r="J49" s="15"/>
      <c r="K49" s="14">
        <v>1</v>
      </c>
      <c r="L49" s="17">
        <f>Table3[[#This Row],[CONT_ID]]</f>
        <v>9</v>
      </c>
      <c r="M49" s="15" t="s">
        <v>541</v>
      </c>
      <c r="N49" s="16">
        <v>43000.596226851849</v>
      </c>
      <c r="O49" s="15" t="s">
        <v>541</v>
      </c>
    </row>
    <row r="50" spans="1:15" ht="14.4" hidden="1" x14ac:dyDescent="0.3">
      <c r="A50" s="14">
        <v>3</v>
      </c>
      <c r="B50" s="15" t="s">
        <v>634</v>
      </c>
      <c r="C50" s="15" t="s">
        <v>635</v>
      </c>
      <c r="D50" s="14">
        <v>49</v>
      </c>
      <c r="E50" s="14">
        <v>9</v>
      </c>
      <c r="F50" s="15" t="s">
        <v>638</v>
      </c>
      <c r="G50" s="15" t="s">
        <v>639</v>
      </c>
      <c r="H50" s="15" t="s">
        <v>640</v>
      </c>
      <c r="I50" s="15"/>
      <c r="J50" s="15"/>
      <c r="K50" s="14">
        <v>1</v>
      </c>
      <c r="L50" s="17">
        <f>Table3[[#This Row],[CONT_ID]]</f>
        <v>49</v>
      </c>
      <c r="M50" s="15" t="s">
        <v>541</v>
      </c>
      <c r="N50" s="15"/>
      <c r="O50" s="15"/>
    </row>
    <row r="51" spans="1:15" ht="14.4" hidden="1" x14ac:dyDescent="0.3">
      <c r="A51" s="14">
        <v>3</v>
      </c>
      <c r="B51" s="15" t="s">
        <v>634</v>
      </c>
      <c r="C51" s="15" t="s">
        <v>635</v>
      </c>
      <c r="D51" s="14">
        <v>444</v>
      </c>
      <c r="E51" s="14">
        <v>9</v>
      </c>
      <c r="F51" s="15" t="s">
        <v>641</v>
      </c>
      <c r="G51" s="15" t="s">
        <v>642</v>
      </c>
      <c r="H51" s="15" t="s">
        <v>643</v>
      </c>
      <c r="I51" s="15"/>
      <c r="J51" s="15"/>
      <c r="K51" s="14">
        <v>1</v>
      </c>
      <c r="L51" s="17">
        <f>Table3[[#This Row],[CONT_ID]]</f>
        <v>444</v>
      </c>
      <c r="M51" s="15" t="s">
        <v>541</v>
      </c>
      <c r="N51" s="15"/>
      <c r="O51" s="15"/>
    </row>
    <row r="52" spans="1:15" ht="14.4" hidden="1" x14ac:dyDescent="0.3">
      <c r="A52" s="14">
        <v>3</v>
      </c>
      <c r="B52" s="15" t="s">
        <v>634</v>
      </c>
      <c r="C52" s="15" t="s">
        <v>635</v>
      </c>
      <c r="D52" s="14">
        <v>548</v>
      </c>
      <c r="E52" s="14">
        <v>9</v>
      </c>
      <c r="F52" s="15" t="s">
        <v>644</v>
      </c>
      <c r="G52" s="15" t="s">
        <v>645</v>
      </c>
      <c r="H52" s="15" t="s">
        <v>646</v>
      </c>
      <c r="I52" s="15"/>
      <c r="J52" s="15"/>
      <c r="K52" s="14">
        <v>1</v>
      </c>
      <c r="L52" s="17">
        <f>Table3[[#This Row],[CONT_ID]]</f>
        <v>548</v>
      </c>
      <c r="M52" s="15" t="s">
        <v>541</v>
      </c>
      <c r="N52" s="15"/>
      <c r="O52" s="15"/>
    </row>
    <row r="53" spans="1:15" ht="14.4" hidden="1" x14ac:dyDescent="0.3">
      <c r="A53" s="14">
        <v>3</v>
      </c>
      <c r="B53" s="15" t="s">
        <v>634</v>
      </c>
      <c r="C53" s="15" t="s">
        <v>635</v>
      </c>
      <c r="D53" s="14">
        <v>549</v>
      </c>
      <c r="E53" s="14">
        <v>9</v>
      </c>
      <c r="F53" s="15" t="s">
        <v>647</v>
      </c>
      <c r="G53" s="15" t="s">
        <v>648</v>
      </c>
      <c r="H53" s="15" t="s">
        <v>649</v>
      </c>
      <c r="I53" s="15"/>
      <c r="J53" s="15"/>
      <c r="K53" s="14">
        <v>1</v>
      </c>
      <c r="L53" s="17">
        <f>Table3[[#This Row],[CONT_ID]]</f>
        <v>549</v>
      </c>
      <c r="M53" s="15" t="s">
        <v>541</v>
      </c>
      <c r="N53" s="15"/>
      <c r="O53" s="15"/>
    </row>
    <row r="54" spans="1:15" ht="14.4" hidden="1" x14ac:dyDescent="0.3">
      <c r="A54" s="14">
        <v>3</v>
      </c>
      <c r="B54" s="15" t="s">
        <v>634</v>
      </c>
      <c r="C54" s="15" t="s">
        <v>635</v>
      </c>
      <c r="D54" s="14">
        <v>567</v>
      </c>
      <c r="E54" s="14">
        <v>9</v>
      </c>
      <c r="F54" s="15" t="s">
        <v>650</v>
      </c>
      <c r="G54" s="15" t="s">
        <v>651</v>
      </c>
      <c r="H54" s="15" t="s">
        <v>652</v>
      </c>
      <c r="I54" s="15"/>
      <c r="J54" s="15"/>
      <c r="K54" s="14">
        <v>1</v>
      </c>
      <c r="L54" s="17">
        <f>Table3[[#This Row],[CONT_ID]]</f>
        <v>567</v>
      </c>
      <c r="M54" s="15" t="s">
        <v>541</v>
      </c>
      <c r="N54" s="15"/>
      <c r="O54" s="15"/>
    </row>
    <row r="55" spans="1:15" ht="14.4" hidden="1" x14ac:dyDescent="0.3">
      <c r="A55" s="14">
        <v>3</v>
      </c>
      <c r="B55" s="15" t="s">
        <v>634</v>
      </c>
      <c r="C55" s="15" t="s">
        <v>635</v>
      </c>
      <c r="D55" s="14">
        <v>570</v>
      </c>
      <c r="E55" s="14">
        <v>9</v>
      </c>
      <c r="F55" s="15" t="s">
        <v>636</v>
      </c>
      <c r="G55" s="15" t="s">
        <v>653</v>
      </c>
      <c r="H55" s="15" t="s">
        <v>654</v>
      </c>
      <c r="I55" s="15"/>
      <c r="J55" s="15"/>
      <c r="K55" s="14">
        <v>1</v>
      </c>
      <c r="L55" s="17">
        <f>Table3[[#This Row],[CONT_ID]]</f>
        <v>570</v>
      </c>
      <c r="M55" s="15" t="s">
        <v>541</v>
      </c>
      <c r="N55" s="15"/>
      <c r="O55" s="15"/>
    </row>
    <row r="56" spans="1:15" ht="14.4" hidden="1" x14ac:dyDescent="0.3">
      <c r="A56" s="14">
        <v>3</v>
      </c>
      <c r="B56" s="15" t="s">
        <v>634</v>
      </c>
      <c r="C56" s="15" t="s">
        <v>635</v>
      </c>
      <c r="D56" s="14">
        <v>580</v>
      </c>
      <c r="E56" s="14">
        <v>9</v>
      </c>
      <c r="F56" s="15" t="s">
        <v>636</v>
      </c>
      <c r="G56" s="15" t="s">
        <v>655</v>
      </c>
      <c r="H56" s="15" t="s">
        <v>656</v>
      </c>
      <c r="I56" s="15"/>
      <c r="J56" s="15"/>
      <c r="K56" s="14">
        <v>1</v>
      </c>
      <c r="L56" s="17">
        <f>Table3[[#This Row],[CONT_ID]]</f>
        <v>580</v>
      </c>
      <c r="M56" s="15" t="s">
        <v>541</v>
      </c>
      <c r="N56" s="15"/>
      <c r="O56" s="15"/>
    </row>
    <row r="57" spans="1:15" ht="14.4" hidden="1" x14ac:dyDescent="0.3">
      <c r="A57" s="14">
        <v>3</v>
      </c>
      <c r="B57" s="15" t="s">
        <v>634</v>
      </c>
      <c r="C57" s="15" t="s">
        <v>635</v>
      </c>
      <c r="D57" s="14">
        <v>587</v>
      </c>
      <c r="E57" s="14">
        <v>9</v>
      </c>
      <c r="F57" s="15" t="s">
        <v>657</v>
      </c>
      <c r="G57" s="15" t="s">
        <v>658</v>
      </c>
      <c r="H57" s="15" t="s">
        <v>658</v>
      </c>
      <c r="I57" s="15"/>
      <c r="J57" s="15"/>
      <c r="K57" s="14">
        <v>1</v>
      </c>
      <c r="L57" s="17">
        <f>Table3[[#This Row],[CONT_ID]]</f>
        <v>587</v>
      </c>
      <c r="M57" s="15" t="s">
        <v>541</v>
      </c>
      <c r="N57" s="15"/>
      <c r="O57" s="15"/>
    </row>
    <row r="58" spans="1:15" ht="14.4" hidden="1" x14ac:dyDescent="0.3">
      <c r="A58" s="14">
        <v>3</v>
      </c>
      <c r="B58" s="15" t="s">
        <v>634</v>
      </c>
      <c r="C58" s="15" t="s">
        <v>635</v>
      </c>
      <c r="D58" s="14">
        <v>595</v>
      </c>
      <c r="E58" s="14">
        <v>9</v>
      </c>
      <c r="F58" s="15" t="s">
        <v>636</v>
      </c>
      <c r="G58" s="15" t="s">
        <v>659</v>
      </c>
      <c r="H58" s="15" t="s">
        <v>660</v>
      </c>
      <c r="I58" s="15"/>
      <c r="J58" s="15"/>
      <c r="K58" s="14">
        <v>1</v>
      </c>
      <c r="L58" s="17">
        <f>Table3[[#This Row],[CONT_ID]]</f>
        <v>595</v>
      </c>
      <c r="M58" s="15" t="s">
        <v>541</v>
      </c>
      <c r="N58" s="15"/>
      <c r="O58" s="15"/>
    </row>
    <row r="59" spans="1:15" ht="14.4" hidden="1" x14ac:dyDescent="0.3">
      <c r="A59" s="14">
        <v>3</v>
      </c>
      <c r="B59" s="15" t="s">
        <v>634</v>
      </c>
      <c r="C59" s="15" t="s">
        <v>635</v>
      </c>
      <c r="D59" s="14">
        <v>681</v>
      </c>
      <c r="E59" s="14">
        <v>9</v>
      </c>
      <c r="F59" s="15" t="s">
        <v>636</v>
      </c>
      <c r="G59" s="15" t="s">
        <v>661</v>
      </c>
      <c r="H59" s="15" t="s">
        <v>661</v>
      </c>
      <c r="I59" s="15"/>
      <c r="J59" s="15"/>
      <c r="K59" s="14">
        <v>1</v>
      </c>
      <c r="L59" s="17">
        <f>Table3[[#This Row],[CONT_ID]]</f>
        <v>681</v>
      </c>
      <c r="M59" s="15" t="s">
        <v>547</v>
      </c>
      <c r="N59" s="16">
        <v>43185.611932870372</v>
      </c>
      <c r="O59" s="15" t="s">
        <v>547</v>
      </c>
    </row>
    <row r="60" spans="1:15" ht="14.4" hidden="1" x14ac:dyDescent="0.3">
      <c r="A60" s="14">
        <v>3</v>
      </c>
      <c r="B60" s="15" t="s">
        <v>634</v>
      </c>
      <c r="C60" s="15" t="s">
        <v>635</v>
      </c>
      <c r="D60" s="14">
        <v>682</v>
      </c>
      <c r="E60" s="14">
        <v>9</v>
      </c>
      <c r="F60" s="15" t="s">
        <v>636</v>
      </c>
      <c r="G60" s="15" t="s">
        <v>662</v>
      </c>
      <c r="H60" s="15" t="s">
        <v>662</v>
      </c>
      <c r="I60" s="15"/>
      <c r="J60" s="15"/>
      <c r="K60" s="14">
        <v>1</v>
      </c>
      <c r="L60" s="17">
        <f>Table3[[#This Row],[CONT_ID]]</f>
        <v>682</v>
      </c>
      <c r="M60" s="15" t="s">
        <v>547</v>
      </c>
      <c r="N60" s="15"/>
      <c r="O60" s="15"/>
    </row>
    <row r="61" spans="1:15" ht="14.4" hidden="1" x14ac:dyDescent="0.3">
      <c r="A61" s="14">
        <v>3</v>
      </c>
      <c r="B61" s="15" t="s">
        <v>634</v>
      </c>
      <c r="C61" s="15" t="s">
        <v>635</v>
      </c>
      <c r="D61" s="14">
        <v>683</v>
      </c>
      <c r="E61" s="14">
        <v>9</v>
      </c>
      <c r="F61" s="15" t="s">
        <v>636</v>
      </c>
      <c r="G61" s="15" t="s">
        <v>663</v>
      </c>
      <c r="H61" s="15" t="s">
        <v>663</v>
      </c>
      <c r="I61" s="15"/>
      <c r="J61" s="15"/>
      <c r="K61" s="14">
        <v>1</v>
      </c>
      <c r="L61" s="17">
        <f>Table3[[#This Row],[CONT_ID]]</f>
        <v>683</v>
      </c>
      <c r="M61" s="15" t="s">
        <v>547</v>
      </c>
      <c r="N61" s="15"/>
      <c r="O61" s="15"/>
    </row>
    <row r="62" spans="1:15" ht="14.4" hidden="1" x14ac:dyDescent="0.3">
      <c r="A62" s="14">
        <v>3</v>
      </c>
      <c r="B62" s="15" t="s">
        <v>634</v>
      </c>
      <c r="C62" s="15" t="s">
        <v>635</v>
      </c>
      <c r="D62" s="14">
        <v>691</v>
      </c>
      <c r="E62" s="14">
        <v>9</v>
      </c>
      <c r="F62" s="15" t="s">
        <v>636</v>
      </c>
      <c r="G62" s="15" t="s">
        <v>664</v>
      </c>
      <c r="H62" s="15" t="s">
        <v>665</v>
      </c>
      <c r="I62" s="15"/>
      <c r="J62" s="15"/>
      <c r="K62" s="14">
        <v>1</v>
      </c>
      <c r="L62" s="17">
        <f>Table3[[#This Row],[CONT_ID]]</f>
        <v>691</v>
      </c>
      <c r="M62" s="15" t="s">
        <v>547</v>
      </c>
      <c r="N62" s="15"/>
      <c r="O62" s="15"/>
    </row>
    <row r="63" spans="1:15" ht="14.4" hidden="1" x14ac:dyDescent="0.3">
      <c r="A63" s="14">
        <v>3</v>
      </c>
      <c r="B63" s="15" t="s">
        <v>634</v>
      </c>
      <c r="C63" s="15" t="s">
        <v>635</v>
      </c>
      <c r="D63" s="14">
        <v>692</v>
      </c>
      <c r="E63" s="14">
        <v>9</v>
      </c>
      <c r="F63" s="15" t="s">
        <v>636</v>
      </c>
      <c r="G63" s="15" t="s">
        <v>666</v>
      </c>
      <c r="H63" s="15" t="s">
        <v>667</v>
      </c>
      <c r="I63" s="15"/>
      <c r="J63" s="15"/>
      <c r="K63" s="14">
        <v>1</v>
      </c>
      <c r="L63" s="17">
        <f>Table3[[#This Row],[CONT_ID]]</f>
        <v>692</v>
      </c>
      <c r="M63" s="15" t="s">
        <v>547</v>
      </c>
      <c r="N63" s="15"/>
      <c r="O63" s="15"/>
    </row>
    <row r="64" spans="1:15" ht="14.4" hidden="1" x14ac:dyDescent="0.3">
      <c r="A64" s="14">
        <v>2</v>
      </c>
      <c r="B64" s="15" t="s">
        <v>634</v>
      </c>
      <c r="C64" s="15" t="s">
        <v>635</v>
      </c>
      <c r="D64" s="14">
        <v>10</v>
      </c>
      <c r="E64" s="14">
        <v>2</v>
      </c>
      <c r="F64" s="15" t="s">
        <v>636</v>
      </c>
      <c r="G64" s="15" t="s">
        <v>668</v>
      </c>
      <c r="H64" s="15" t="s">
        <v>669</v>
      </c>
      <c r="I64" s="15"/>
      <c r="J64" s="15"/>
      <c r="K64" s="14">
        <v>1</v>
      </c>
      <c r="L64" s="17">
        <f>Table3[[#This Row],[CONT_ID]]</f>
        <v>10</v>
      </c>
      <c r="M64" s="15" t="s">
        <v>541</v>
      </c>
      <c r="N64" s="16">
        <v>43000.596226851849</v>
      </c>
      <c r="O64" s="15" t="s">
        <v>541</v>
      </c>
    </row>
    <row r="65" spans="1:15" ht="14.4" hidden="1" x14ac:dyDescent="0.3">
      <c r="A65" s="14">
        <v>3</v>
      </c>
      <c r="B65" s="15" t="s">
        <v>634</v>
      </c>
      <c r="C65" s="15" t="s">
        <v>635</v>
      </c>
      <c r="D65" s="14">
        <v>34</v>
      </c>
      <c r="E65" s="14">
        <v>10</v>
      </c>
      <c r="F65" s="15" t="s">
        <v>636</v>
      </c>
      <c r="G65" s="15" t="s">
        <v>670</v>
      </c>
      <c r="H65" s="15" t="s">
        <v>671</v>
      </c>
      <c r="I65" s="15"/>
      <c r="J65" s="15"/>
      <c r="K65" s="14">
        <v>1</v>
      </c>
      <c r="L65" s="17">
        <f>Table3[[#This Row],[CONT_ID]]</f>
        <v>34</v>
      </c>
      <c r="M65" s="15" t="s">
        <v>541</v>
      </c>
      <c r="N65" s="16">
        <v>42867.49895833333</v>
      </c>
      <c r="O65" s="15" t="s">
        <v>547</v>
      </c>
    </row>
    <row r="66" spans="1:15" ht="14.4" hidden="1" x14ac:dyDescent="0.3">
      <c r="A66" s="14">
        <v>3</v>
      </c>
      <c r="B66" s="15" t="s">
        <v>634</v>
      </c>
      <c r="C66" s="15" t="s">
        <v>635</v>
      </c>
      <c r="D66" s="14">
        <v>97</v>
      </c>
      <c r="E66" s="14">
        <v>10</v>
      </c>
      <c r="F66" s="15" t="s">
        <v>636</v>
      </c>
      <c r="G66" s="15" t="s">
        <v>672</v>
      </c>
      <c r="H66" s="15" t="s">
        <v>673</v>
      </c>
      <c r="I66" s="15"/>
      <c r="J66" s="15"/>
      <c r="K66" s="14">
        <v>1</v>
      </c>
      <c r="L66" s="17">
        <f>Table3[[#This Row],[CONT_ID]]</f>
        <v>97</v>
      </c>
      <c r="M66" s="15" t="s">
        <v>541</v>
      </c>
      <c r="N66" s="15"/>
      <c r="O66" s="15"/>
    </row>
    <row r="67" spans="1:15" ht="14.4" hidden="1" x14ac:dyDescent="0.3">
      <c r="A67" s="14">
        <v>3</v>
      </c>
      <c r="B67" s="15" t="s">
        <v>634</v>
      </c>
      <c r="C67" s="15" t="s">
        <v>635</v>
      </c>
      <c r="D67" s="14">
        <v>98</v>
      </c>
      <c r="E67" s="14">
        <v>10</v>
      </c>
      <c r="F67" s="15" t="s">
        <v>636</v>
      </c>
      <c r="G67" s="15" t="s">
        <v>674</v>
      </c>
      <c r="H67" s="15" t="s">
        <v>675</v>
      </c>
      <c r="I67" s="15"/>
      <c r="J67" s="15"/>
      <c r="K67" s="14">
        <v>1</v>
      </c>
      <c r="L67" s="17">
        <f>Table3[[#This Row],[CONT_ID]]</f>
        <v>98</v>
      </c>
      <c r="M67" s="15" t="s">
        <v>541</v>
      </c>
      <c r="N67" s="15"/>
      <c r="O67" s="15"/>
    </row>
    <row r="68" spans="1:15" ht="14.4" hidden="1" x14ac:dyDescent="0.3">
      <c r="A68" s="14">
        <v>3</v>
      </c>
      <c r="B68" s="15" t="s">
        <v>634</v>
      </c>
      <c r="C68" s="15" t="s">
        <v>635</v>
      </c>
      <c r="D68" s="14">
        <v>99</v>
      </c>
      <c r="E68" s="14">
        <v>10</v>
      </c>
      <c r="F68" s="15" t="s">
        <v>636</v>
      </c>
      <c r="G68" s="15" t="s">
        <v>676</v>
      </c>
      <c r="H68" s="15" t="s">
        <v>677</v>
      </c>
      <c r="I68" s="15"/>
      <c r="J68" s="15"/>
      <c r="K68" s="14">
        <v>1</v>
      </c>
      <c r="L68" s="17">
        <f>Table3[[#This Row],[CONT_ID]]</f>
        <v>99</v>
      </c>
      <c r="M68" s="15" t="s">
        <v>541</v>
      </c>
      <c r="N68" s="15"/>
      <c r="O68" s="15"/>
    </row>
    <row r="69" spans="1:15" ht="14.4" hidden="1" x14ac:dyDescent="0.3">
      <c r="A69" s="14">
        <v>3</v>
      </c>
      <c r="B69" s="15" t="s">
        <v>634</v>
      </c>
      <c r="C69" s="15" t="s">
        <v>635</v>
      </c>
      <c r="D69" s="14">
        <v>100</v>
      </c>
      <c r="E69" s="14">
        <v>10</v>
      </c>
      <c r="F69" s="15" t="s">
        <v>636</v>
      </c>
      <c r="G69" s="15" t="s">
        <v>678</v>
      </c>
      <c r="H69" s="15" t="s">
        <v>679</v>
      </c>
      <c r="I69" s="15"/>
      <c r="J69" s="15"/>
      <c r="K69" s="14">
        <v>1</v>
      </c>
      <c r="L69" s="17">
        <f>Table3[[#This Row],[CONT_ID]]</f>
        <v>100</v>
      </c>
      <c r="M69" s="15" t="s">
        <v>541</v>
      </c>
      <c r="N69" s="15"/>
      <c r="O69" s="15"/>
    </row>
    <row r="70" spans="1:15" ht="14.4" hidden="1" x14ac:dyDescent="0.3">
      <c r="A70" s="14">
        <v>3</v>
      </c>
      <c r="B70" s="15" t="s">
        <v>634</v>
      </c>
      <c r="C70" s="15" t="s">
        <v>635</v>
      </c>
      <c r="D70" s="14">
        <v>101</v>
      </c>
      <c r="E70" s="14">
        <v>10</v>
      </c>
      <c r="F70" s="15" t="s">
        <v>636</v>
      </c>
      <c r="G70" s="15" t="s">
        <v>680</v>
      </c>
      <c r="H70" s="15" t="s">
        <v>681</v>
      </c>
      <c r="I70" s="15"/>
      <c r="J70" s="15"/>
      <c r="K70" s="14">
        <v>1</v>
      </c>
      <c r="L70" s="17">
        <f>Table3[[#This Row],[CONT_ID]]</f>
        <v>101</v>
      </c>
      <c r="M70" s="15" t="s">
        <v>541</v>
      </c>
      <c r="N70" s="15"/>
      <c r="O70" s="15"/>
    </row>
    <row r="71" spans="1:15" ht="14.4" hidden="1" x14ac:dyDescent="0.3">
      <c r="A71" s="14">
        <v>3</v>
      </c>
      <c r="B71" s="15" t="s">
        <v>634</v>
      </c>
      <c r="C71" s="15" t="s">
        <v>635</v>
      </c>
      <c r="D71" s="14">
        <v>102</v>
      </c>
      <c r="E71" s="14">
        <v>10</v>
      </c>
      <c r="F71" s="15" t="s">
        <v>636</v>
      </c>
      <c r="G71" s="15" t="s">
        <v>682</v>
      </c>
      <c r="H71" s="15" t="s">
        <v>683</v>
      </c>
      <c r="I71" s="15"/>
      <c r="J71" s="15"/>
      <c r="K71" s="14">
        <v>1</v>
      </c>
      <c r="L71" s="17">
        <f>Table3[[#This Row],[CONT_ID]]</f>
        <v>102</v>
      </c>
      <c r="M71" s="15" t="s">
        <v>541</v>
      </c>
      <c r="N71" s="15"/>
      <c r="O71" s="15"/>
    </row>
    <row r="72" spans="1:15" ht="14.4" hidden="1" x14ac:dyDescent="0.3">
      <c r="A72" s="14">
        <v>3</v>
      </c>
      <c r="B72" s="15" t="s">
        <v>634</v>
      </c>
      <c r="C72" s="15" t="s">
        <v>635</v>
      </c>
      <c r="D72" s="14">
        <v>103</v>
      </c>
      <c r="E72" s="14">
        <v>10</v>
      </c>
      <c r="F72" s="15" t="s">
        <v>636</v>
      </c>
      <c r="G72" s="15" t="s">
        <v>684</v>
      </c>
      <c r="H72" s="15" t="s">
        <v>685</v>
      </c>
      <c r="I72" s="15"/>
      <c r="J72" s="15"/>
      <c r="K72" s="14">
        <v>1</v>
      </c>
      <c r="L72" s="17">
        <f>Table3[[#This Row],[CONT_ID]]</f>
        <v>103</v>
      </c>
      <c r="M72" s="15" t="s">
        <v>541</v>
      </c>
      <c r="N72" s="15"/>
      <c r="O72" s="15"/>
    </row>
    <row r="73" spans="1:15" ht="14.4" hidden="1" x14ac:dyDescent="0.3">
      <c r="A73" s="14">
        <v>3</v>
      </c>
      <c r="B73" s="15" t="s">
        <v>634</v>
      </c>
      <c r="C73" s="15" t="s">
        <v>635</v>
      </c>
      <c r="D73" s="14">
        <v>104</v>
      </c>
      <c r="E73" s="14">
        <v>10</v>
      </c>
      <c r="F73" s="15" t="s">
        <v>636</v>
      </c>
      <c r="G73" s="15" t="s">
        <v>686</v>
      </c>
      <c r="H73" s="15" t="s">
        <v>687</v>
      </c>
      <c r="I73" s="15"/>
      <c r="J73" s="15"/>
      <c r="K73" s="14">
        <v>1</v>
      </c>
      <c r="L73" s="17">
        <f>Table3[[#This Row],[CONT_ID]]</f>
        <v>104</v>
      </c>
      <c r="M73" s="15" t="s">
        <v>541</v>
      </c>
      <c r="N73" s="15"/>
      <c r="O73" s="15"/>
    </row>
    <row r="74" spans="1:15" ht="14.4" hidden="1" x14ac:dyDescent="0.3">
      <c r="A74" s="14">
        <v>3</v>
      </c>
      <c r="B74" s="15" t="s">
        <v>634</v>
      </c>
      <c r="C74" s="15" t="s">
        <v>635</v>
      </c>
      <c r="D74" s="14">
        <v>105</v>
      </c>
      <c r="E74" s="14">
        <v>10</v>
      </c>
      <c r="F74" s="15" t="s">
        <v>636</v>
      </c>
      <c r="G74" s="15" t="s">
        <v>688</v>
      </c>
      <c r="H74" s="15" t="s">
        <v>689</v>
      </c>
      <c r="I74" s="15"/>
      <c r="J74" s="15"/>
      <c r="K74" s="14">
        <v>1</v>
      </c>
      <c r="L74" s="17">
        <f>Table3[[#This Row],[CONT_ID]]</f>
        <v>105</v>
      </c>
      <c r="M74" s="15" t="s">
        <v>541</v>
      </c>
      <c r="N74" s="15"/>
      <c r="O74" s="15"/>
    </row>
    <row r="75" spans="1:15" ht="14.4" hidden="1" x14ac:dyDescent="0.3">
      <c r="A75" s="14">
        <v>3</v>
      </c>
      <c r="B75" s="15" t="s">
        <v>634</v>
      </c>
      <c r="C75" s="15" t="s">
        <v>635</v>
      </c>
      <c r="D75" s="14">
        <v>106</v>
      </c>
      <c r="E75" s="14">
        <v>10</v>
      </c>
      <c r="F75" s="15" t="s">
        <v>636</v>
      </c>
      <c r="G75" s="15" t="s">
        <v>690</v>
      </c>
      <c r="H75" s="15" t="s">
        <v>691</v>
      </c>
      <c r="I75" s="15"/>
      <c r="J75" s="15"/>
      <c r="K75" s="14">
        <v>1</v>
      </c>
      <c r="L75" s="17">
        <f>Table3[[#This Row],[CONT_ID]]</f>
        <v>106</v>
      </c>
      <c r="M75" s="15" t="s">
        <v>541</v>
      </c>
      <c r="N75" s="15"/>
      <c r="O75" s="15"/>
    </row>
    <row r="76" spans="1:15" ht="14.4" hidden="1" x14ac:dyDescent="0.3">
      <c r="A76" s="14">
        <v>3</v>
      </c>
      <c r="B76" s="15" t="s">
        <v>634</v>
      </c>
      <c r="C76" s="15" t="s">
        <v>635</v>
      </c>
      <c r="D76" s="14">
        <v>107</v>
      </c>
      <c r="E76" s="14">
        <v>10</v>
      </c>
      <c r="F76" s="15" t="s">
        <v>636</v>
      </c>
      <c r="G76" s="15" t="s">
        <v>692</v>
      </c>
      <c r="H76" s="15" t="s">
        <v>693</v>
      </c>
      <c r="I76" s="15"/>
      <c r="J76" s="15"/>
      <c r="K76" s="14">
        <v>1</v>
      </c>
      <c r="L76" s="17">
        <f>Table3[[#This Row],[CONT_ID]]</f>
        <v>107</v>
      </c>
      <c r="M76" s="15" t="s">
        <v>541</v>
      </c>
      <c r="N76" s="16">
        <v>42867.498923611114</v>
      </c>
      <c r="O76" s="15" t="s">
        <v>547</v>
      </c>
    </row>
    <row r="77" spans="1:15" ht="14.4" hidden="1" x14ac:dyDescent="0.3">
      <c r="A77" s="14">
        <v>3</v>
      </c>
      <c r="B77" s="15" t="s">
        <v>634</v>
      </c>
      <c r="C77" s="15" t="s">
        <v>635</v>
      </c>
      <c r="D77" s="14">
        <v>108</v>
      </c>
      <c r="E77" s="14">
        <v>10</v>
      </c>
      <c r="F77" s="15" t="s">
        <v>636</v>
      </c>
      <c r="G77" s="15" t="s">
        <v>694</v>
      </c>
      <c r="H77" s="15" t="s">
        <v>695</v>
      </c>
      <c r="I77" s="15"/>
      <c r="J77" s="15"/>
      <c r="K77" s="14">
        <v>1</v>
      </c>
      <c r="L77" s="17">
        <f>Table3[[#This Row],[CONT_ID]]</f>
        <v>108</v>
      </c>
      <c r="M77" s="15" t="s">
        <v>541</v>
      </c>
      <c r="N77" s="15"/>
      <c r="O77" s="15"/>
    </row>
    <row r="78" spans="1:15" ht="14.4" hidden="1" x14ac:dyDescent="0.3">
      <c r="A78" s="14">
        <v>3</v>
      </c>
      <c r="B78" s="15" t="s">
        <v>634</v>
      </c>
      <c r="C78" s="15" t="s">
        <v>635</v>
      </c>
      <c r="D78" s="14">
        <v>109</v>
      </c>
      <c r="E78" s="14">
        <v>10</v>
      </c>
      <c r="F78" s="15" t="s">
        <v>636</v>
      </c>
      <c r="G78" s="15" t="s">
        <v>696</v>
      </c>
      <c r="H78" s="15" t="s">
        <v>697</v>
      </c>
      <c r="I78" s="15"/>
      <c r="J78" s="15"/>
      <c r="K78" s="14">
        <v>1</v>
      </c>
      <c r="L78" s="17">
        <f>Table3[[#This Row],[CONT_ID]]</f>
        <v>109</v>
      </c>
      <c r="M78" s="15" t="s">
        <v>541</v>
      </c>
      <c r="N78" s="15"/>
      <c r="O78" s="15"/>
    </row>
    <row r="79" spans="1:15" ht="14.4" hidden="1" x14ac:dyDescent="0.3">
      <c r="A79" s="14">
        <v>3</v>
      </c>
      <c r="B79" s="15" t="s">
        <v>634</v>
      </c>
      <c r="C79" s="15" t="s">
        <v>635</v>
      </c>
      <c r="D79" s="14">
        <v>110</v>
      </c>
      <c r="E79" s="14">
        <v>10</v>
      </c>
      <c r="F79" s="15" t="s">
        <v>636</v>
      </c>
      <c r="G79" s="15" t="s">
        <v>698</v>
      </c>
      <c r="H79" s="15" t="s">
        <v>699</v>
      </c>
      <c r="I79" s="15"/>
      <c r="J79" s="15"/>
      <c r="K79" s="14">
        <v>1</v>
      </c>
      <c r="L79" s="17">
        <f>Table3[[#This Row],[CONT_ID]]</f>
        <v>110</v>
      </c>
      <c r="M79" s="15" t="s">
        <v>541</v>
      </c>
      <c r="N79" s="15"/>
      <c r="O79" s="15"/>
    </row>
    <row r="80" spans="1:15" ht="14.4" hidden="1" x14ac:dyDescent="0.3">
      <c r="A80" s="14">
        <v>3</v>
      </c>
      <c r="B80" s="15" t="s">
        <v>634</v>
      </c>
      <c r="C80" s="15" t="s">
        <v>635</v>
      </c>
      <c r="D80" s="14">
        <v>111</v>
      </c>
      <c r="E80" s="14">
        <v>10</v>
      </c>
      <c r="F80" s="15" t="s">
        <v>636</v>
      </c>
      <c r="G80" s="15" t="s">
        <v>700</v>
      </c>
      <c r="H80" s="15" t="s">
        <v>701</v>
      </c>
      <c r="I80" s="15"/>
      <c r="J80" s="15"/>
      <c r="K80" s="14">
        <v>1</v>
      </c>
      <c r="L80" s="17">
        <f>Table3[[#This Row],[CONT_ID]]</f>
        <v>111</v>
      </c>
      <c r="M80" s="15" t="s">
        <v>541</v>
      </c>
      <c r="N80" s="15"/>
      <c r="O80" s="15"/>
    </row>
    <row r="81" spans="1:15" ht="14.4" hidden="1" x14ac:dyDescent="0.3">
      <c r="A81" s="14">
        <v>3</v>
      </c>
      <c r="B81" s="15" t="s">
        <v>634</v>
      </c>
      <c r="C81" s="15" t="s">
        <v>635</v>
      </c>
      <c r="D81" s="14">
        <v>112</v>
      </c>
      <c r="E81" s="14">
        <v>10</v>
      </c>
      <c r="F81" s="15" t="s">
        <v>636</v>
      </c>
      <c r="G81" s="15" t="s">
        <v>702</v>
      </c>
      <c r="H81" s="15" t="s">
        <v>703</v>
      </c>
      <c r="I81" s="15"/>
      <c r="J81" s="15"/>
      <c r="K81" s="14">
        <v>1</v>
      </c>
      <c r="L81" s="17">
        <f>Table3[[#This Row],[CONT_ID]]</f>
        <v>112</v>
      </c>
      <c r="M81" s="15" t="s">
        <v>541</v>
      </c>
      <c r="N81" s="15"/>
      <c r="O81" s="15"/>
    </row>
    <row r="82" spans="1:15" ht="14.4" hidden="1" x14ac:dyDescent="0.3">
      <c r="A82" s="14">
        <v>3</v>
      </c>
      <c r="B82" s="15" t="s">
        <v>634</v>
      </c>
      <c r="C82" s="15" t="s">
        <v>635</v>
      </c>
      <c r="D82" s="14">
        <v>113</v>
      </c>
      <c r="E82" s="14">
        <v>10</v>
      </c>
      <c r="F82" s="15" t="s">
        <v>636</v>
      </c>
      <c r="G82" s="15" t="s">
        <v>704</v>
      </c>
      <c r="H82" s="15" t="s">
        <v>705</v>
      </c>
      <c r="I82" s="15"/>
      <c r="J82" s="15"/>
      <c r="K82" s="14">
        <v>1</v>
      </c>
      <c r="L82" s="17">
        <f>Table3[[#This Row],[CONT_ID]]</f>
        <v>113</v>
      </c>
      <c r="M82" s="15" t="s">
        <v>541</v>
      </c>
      <c r="N82" s="15"/>
      <c r="O82" s="15"/>
    </row>
    <row r="83" spans="1:15" ht="14.4" hidden="1" x14ac:dyDescent="0.3">
      <c r="A83" s="14">
        <v>3</v>
      </c>
      <c r="B83" s="15" t="s">
        <v>634</v>
      </c>
      <c r="C83" s="15" t="s">
        <v>635</v>
      </c>
      <c r="D83" s="14">
        <v>114</v>
      </c>
      <c r="E83" s="14">
        <v>10</v>
      </c>
      <c r="F83" s="15" t="s">
        <v>636</v>
      </c>
      <c r="G83" s="15" t="s">
        <v>706</v>
      </c>
      <c r="H83" s="15" t="s">
        <v>707</v>
      </c>
      <c r="I83" s="15"/>
      <c r="J83" s="15"/>
      <c r="K83" s="14">
        <v>1</v>
      </c>
      <c r="L83" s="17">
        <f>Table3[[#This Row],[CONT_ID]]</f>
        <v>114</v>
      </c>
      <c r="M83" s="15" t="s">
        <v>541</v>
      </c>
      <c r="N83" s="15"/>
      <c r="O83" s="15"/>
    </row>
    <row r="84" spans="1:15" ht="14.4" hidden="1" x14ac:dyDescent="0.3">
      <c r="A84" s="14">
        <v>3</v>
      </c>
      <c r="B84" s="15" t="s">
        <v>634</v>
      </c>
      <c r="C84" s="15" t="s">
        <v>635</v>
      </c>
      <c r="D84" s="14">
        <v>115</v>
      </c>
      <c r="E84" s="14">
        <v>10</v>
      </c>
      <c r="F84" s="15" t="s">
        <v>636</v>
      </c>
      <c r="G84" s="15" t="s">
        <v>708</v>
      </c>
      <c r="H84" s="15" t="s">
        <v>709</v>
      </c>
      <c r="I84" s="15"/>
      <c r="J84" s="15"/>
      <c r="K84" s="14">
        <v>0</v>
      </c>
      <c r="L84" s="17">
        <f>Table3[[#This Row],[CONT_ID]]</f>
        <v>115</v>
      </c>
      <c r="M84" s="15" t="s">
        <v>541</v>
      </c>
      <c r="N84" s="16">
        <v>42782.598043981481</v>
      </c>
      <c r="O84" s="15" t="s">
        <v>547</v>
      </c>
    </row>
    <row r="85" spans="1:15" ht="14.4" hidden="1" x14ac:dyDescent="0.3">
      <c r="A85" s="14">
        <v>3</v>
      </c>
      <c r="B85" s="15" t="s">
        <v>634</v>
      </c>
      <c r="C85" s="15" t="s">
        <v>635</v>
      </c>
      <c r="D85" s="14">
        <v>116</v>
      </c>
      <c r="E85" s="14">
        <v>10</v>
      </c>
      <c r="F85" s="15" t="s">
        <v>636</v>
      </c>
      <c r="G85" s="15" t="s">
        <v>710</v>
      </c>
      <c r="H85" s="15" t="s">
        <v>711</v>
      </c>
      <c r="I85" s="15"/>
      <c r="J85" s="15"/>
      <c r="K85" s="14">
        <v>1</v>
      </c>
      <c r="L85" s="17">
        <f>Table3[[#This Row],[CONT_ID]]</f>
        <v>116</v>
      </c>
      <c r="M85" s="15" t="s">
        <v>541</v>
      </c>
      <c r="N85" s="15"/>
      <c r="O85" s="15"/>
    </row>
    <row r="86" spans="1:15" ht="14.4" hidden="1" x14ac:dyDescent="0.3">
      <c r="A86" s="14">
        <v>3</v>
      </c>
      <c r="B86" s="15" t="s">
        <v>634</v>
      </c>
      <c r="C86" s="15" t="s">
        <v>635</v>
      </c>
      <c r="D86" s="14">
        <v>117</v>
      </c>
      <c r="E86" s="14">
        <v>10</v>
      </c>
      <c r="F86" s="15" t="s">
        <v>636</v>
      </c>
      <c r="G86" s="15" t="s">
        <v>712</v>
      </c>
      <c r="H86" s="15" t="s">
        <v>713</v>
      </c>
      <c r="I86" s="15"/>
      <c r="J86" s="15"/>
      <c r="K86" s="14">
        <v>0</v>
      </c>
      <c r="L86" s="17">
        <f>Table3[[#This Row],[CONT_ID]]</f>
        <v>117</v>
      </c>
      <c r="M86" s="15" t="s">
        <v>541</v>
      </c>
      <c r="N86" s="16">
        <v>42782.598055555558</v>
      </c>
      <c r="O86" s="15" t="s">
        <v>547</v>
      </c>
    </row>
    <row r="87" spans="1:15" ht="14.4" hidden="1" x14ac:dyDescent="0.3">
      <c r="A87" s="14">
        <v>3</v>
      </c>
      <c r="B87" s="15" t="s">
        <v>634</v>
      </c>
      <c r="C87" s="15" t="s">
        <v>635</v>
      </c>
      <c r="D87" s="14">
        <v>163</v>
      </c>
      <c r="E87" s="14">
        <v>10</v>
      </c>
      <c r="F87" s="15" t="s">
        <v>636</v>
      </c>
      <c r="G87" s="15" t="s">
        <v>714</v>
      </c>
      <c r="H87" s="15" t="s">
        <v>715</v>
      </c>
      <c r="I87" s="15"/>
      <c r="J87" s="15"/>
      <c r="K87" s="14">
        <v>1</v>
      </c>
      <c r="L87" s="17">
        <f>Table3[[#This Row],[CONT_ID]]</f>
        <v>163</v>
      </c>
      <c r="M87" s="15" t="s">
        <v>541</v>
      </c>
      <c r="N87" s="15"/>
      <c r="O87" s="15"/>
    </row>
    <row r="88" spans="1:15" ht="14.4" hidden="1" x14ac:dyDescent="0.3">
      <c r="A88" s="14">
        <v>3</v>
      </c>
      <c r="B88" s="15" t="s">
        <v>634</v>
      </c>
      <c r="C88" s="15" t="s">
        <v>635</v>
      </c>
      <c r="D88" s="14">
        <v>166</v>
      </c>
      <c r="E88" s="14">
        <v>10</v>
      </c>
      <c r="F88" s="15" t="s">
        <v>636</v>
      </c>
      <c r="G88" s="15" t="s">
        <v>716</v>
      </c>
      <c r="H88" s="15" t="s">
        <v>717</v>
      </c>
      <c r="I88" s="15"/>
      <c r="J88" s="15"/>
      <c r="K88" s="14">
        <v>1</v>
      </c>
      <c r="L88" s="17">
        <f>Table3[[#This Row],[CONT_ID]]</f>
        <v>166</v>
      </c>
      <c r="M88" s="15" t="s">
        <v>541</v>
      </c>
      <c r="N88" s="16">
        <v>42782.598055555558</v>
      </c>
      <c r="O88" s="15" t="s">
        <v>547</v>
      </c>
    </row>
    <row r="89" spans="1:15" ht="14.4" hidden="1" x14ac:dyDescent="0.3">
      <c r="A89" s="14">
        <v>3</v>
      </c>
      <c r="B89" s="15" t="s">
        <v>634</v>
      </c>
      <c r="C89" s="15" t="s">
        <v>635</v>
      </c>
      <c r="D89" s="14">
        <v>168</v>
      </c>
      <c r="E89" s="14">
        <v>10</v>
      </c>
      <c r="F89" s="15" t="s">
        <v>636</v>
      </c>
      <c r="G89" s="15" t="s">
        <v>718</v>
      </c>
      <c r="H89" s="15" t="s">
        <v>719</v>
      </c>
      <c r="I89" s="15"/>
      <c r="J89" s="15"/>
      <c r="K89" s="14">
        <v>0</v>
      </c>
      <c r="L89" s="17">
        <f>Table3[[#This Row],[CONT_ID]]</f>
        <v>168</v>
      </c>
      <c r="M89" s="15" t="s">
        <v>541</v>
      </c>
      <c r="N89" s="16">
        <v>42782.598055555558</v>
      </c>
      <c r="O89" s="15" t="s">
        <v>547</v>
      </c>
    </row>
    <row r="90" spans="1:15" ht="14.4" hidden="1" x14ac:dyDescent="0.3">
      <c r="A90" s="14">
        <v>3</v>
      </c>
      <c r="B90" s="15" t="s">
        <v>634</v>
      </c>
      <c r="C90" s="15" t="s">
        <v>635</v>
      </c>
      <c r="D90" s="14">
        <v>169</v>
      </c>
      <c r="E90" s="14">
        <v>10</v>
      </c>
      <c r="F90" s="15" t="s">
        <v>636</v>
      </c>
      <c r="G90" s="15" t="s">
        <v>226</v>
      </c>
      <c r="H90" s="15" t="s">
        <v>720</v>
      </c>
      <c r="I90" s="15"/>
      <c r="J90" s="15"/>
      <c r="K90" s="14">
        <v>1</v>
      </c>
      <c r="L90" s="17">
        <f>Table3[[#This Row],[CONT_ID]]</f>
        <v>169</v>
      </c>
      <c r="M90" s="15" t="s">
        <v>541</v>
      </c>
      <c r="N90" s="16">
        <v>43241.725787037038</v>
      </c>
      <c r="O90" s="15" t="s">
        <v>547</v>
      </c>
    </row>
    <row r="91" spans="1:15" ht="14.4" hidden="1" x14ac:dyDescent="0.3">
      <c r="A91" s="14">
        <v>3</v>
      </c>
      <c r="B91" s="15" t="s">
        <v>634</v>
      </c>
      <c r="C91" s="15" t="s">
        <v>635</v>
      </c>
      <c r="D91" s="14">
        <v>181</v>
      </c>
      <c r="E91" s="14">
        <v>10</v>
      </c>
      <c r="F91" s="15" t="s">
        <v>636</v>
      </c>
      <c r="G91" s="15" t="s">
        <v>721</v>
      </c>
      <c r="H91" s="15" t="s">
        <v>722</v>
      </c>
      <c r="I91" s="15"/>
      <c r="J91" s="15"/>
      <c r="K91" s="14">
        <v>1</v>
      </c>
      <c r="L91" s="17">
        <f>Table3[[#This Row],[CONT_ID]]</f>
        <v>181</v>
      </c>
      <c r="M91" s="15" t="s">
        <v>541</v>
      </c>
      <c r="N91" s="15"/>
      <c r="O91" s="15"/>
    </row>
    <row r="92" spans="1:15" ht="14.4" hidden="1" x14ac:dyDescent="0.3">
      <c r="A92" s="14">
        <v>3</v>
      </c>
      <c r="B92" s="15" t="s">
        <v>634</v>
      </c>
      <c r="C92" s="15" t="s">
        <v>635</v>
      </c>
      <c r="D92" s="14">
        <v>182</v>
      </c>
      <c r="E92" s="14">
        <v>10</v>
      </c>
      <c r="F92" s="15" t="s">
        <v>636</v>
      </c>
      <c r="G92" s="15" t="s">
        <v>723</v>
      </c>
      <c r="H92" s="15" t="s">
        <v>724</v>
      </c>
      <c r="I92" s="15"/>
      <c r="J92" s="15"/>
      <c r="K92" s="14">
        <v>1</v>
      </c>
      <c r="L92" s="17">
        <f>Table3[[#This Row],[CONT_ID]]</f>
        <v>182</v>
      </c>
      <c r="M92" s="15" t="s">
        <v>541</v>
      </c>
      <c r="N92" s="16">
        <v>42867.498935185184</v>
      </c>
      <c r="O92" s="15" t="s">
        <v>547</v>
      </c>
    </row>
    <row r="93" spans="1:15" ht="14.4" hidden="1" x14ac:dyDescent="0.3">
      <c r="A93" s="14">
        <v>3</v>
      </c>
      <c r="B93" s="15" t="s">
        <v>634</v>
      </c>
      <c r="C93" s="15" t="s">
        <v>635</v>
      </c>
      <c r="D93" s="14">
        <v>183</v>
      </c>
      <c r="E93" s="14">
        <v>10</v>
      </c>
      <c r="F93" s="15" t="s">
        <v>636</v>
      </c>
      <c r="G93" s="15" t="s">
        <v>725</v>
      </c>
      <c r="H93" s="15" t="s">
        <v>726</v>
      </c>
      <c r="I93" s="15"/>
      <c r="J93" s="15"/>
      <c r="K93" s="14">
        <v>1</v>
      </c>
      <c r="L93" s="17">
        <f>Table3[[#This Row],[CONT_ID]]</f>
        <v>183</v>
      </c>
      <c r="M93" s="15" t="s">
        <v>541</v>
      </c>
      <c r="N93" s="15"/>
      <c r="O93" s="15"/>
    </row>
    <row r="94" spans="1:15" ht="14.4" hidden="1" x14ac:dyDescent="0.3">
      <c r="A94" s="14">
        <v>3</v>
      </c>
      <c r="B94" s="15" t="s">
        <v>634</v>
      </c>
      <c r="C94" s="15" t="s">
        <v>635</v>
      </c>
      <c r="D94" s="14">
        <v>184</v>
      </c>
      <c r="E94" s="14">
        <v>10</v>
      </c>
      <c r="F94" s="15" t="s">
        <v>636</v>
      </c>
      <c r="G94" s="15" t="s">
        <v>727</v>
      </c>
      <c r="H94" s="15" t="s">
        <v>728</v>
      </c>
      <c r="I94" s="15"/>
      <c r="J94" s="15"/>
      <c r="K94" s="14">
        <v>1</v>
      </c>
      <c r="L94" s="17">
        <f>Table3[[#This Row],[CONT_ID]]</f>
        <v>184</v>
      </c>
      <c r="M94" s="15" t="s">
        <v>541</v>
      </c>
      <c r="N94" s="16">
        <v>42867.498935185184</v>
      </c>
      <c r="O94" s="15" t="s">
        <v>547</v>
      </c>
    </row>
    <row r="95" spans="1:15" ht="14.4" hidden="1" x14ac:dyDescent="0.3">
      <c r="A95" s="14">
        <v>3</v>
      </c>
      <c r="B95" s="15" t="s">
        <v>634</v>
      </c>
      <c r="C95" s="15" t="s">
        <v>635</v>
      </c>
      <c r="D95" s="14">
        <v>185</v>
      </c>
      <c r="E95" s="14">
        <v>10</v>
      </c>
      <c r="F95" s="15" t="s">
        <v>636</v>
      </c>
      <c r="G95" s="15" t="s">
        <v>729</v>
      </c>
      <c r="H95" s="15" t="s">
        <v>730</v>
      </c>
      <c r="I95" s="15"/>
      <c r="J95" s="15"/>
      <c r="K95" s="14">
        <v>0</v>
      </c>
      <c r="L95" s="17">
        <f>Table3[[#This Row],[CONT_ID]]</f>
        <v>185</v>
      </c>
      <c r="M95" s="15" t="s">
        <v>541</v>
      </c>
      <c r="N95" s="16">
        <v>42782.598055555558</v>
      </c>
      <c r="O95" s="15" t="s">
        <v>547</v>
      </c>
    </row>
    <row r="96" spans="1:15" ht="14.4" hidden="1" x14ac:dyDescent="0.3">
      <c r="A96" s="14">
        <v>3</v>
      </c>
      <c r="B96" s="15" t="s">
        <v>634</v>
      </c>
      <c r="C96" s="15" t="s">
        <v>635</v>
      </c>
      <c r="D96" s="14">
        <v>186</v>
      </c>
      <c r="E96" s="14">
        <v>10</v>
      </c>
      <c r="F96" s="15" t="s">
        <v>636</v>
      </c>
      <c r="G96" s="15" t="s">
        <v>731</v>
      </c>
      <c r="H96" s="15" t="s">
        <v>732</v>
      </c>
      <c r="I96" s="15"/>
      <c r="J96" s="15"/>
      <c r="K96" s="14">
        <v>1</v>
      </c>
      <c r="L96" s="17">
        <f>Table3[[#This Row],[CONT_ID]]</f>
        <v>186</v>
      </c>
      <c r="M96" s="15" t="s">
        <v>541</v>
      </c>
      <c r="N96" s="15"/>
      <c r="O96" s="15"/>
    </row>
    <row r="97" spans="1:15" ht="14.4" hidden="1" x14ac:dyDescent="0.3">
      <c r="A97" s="14">
        <v>3</v>
      </c>
      <c r="B97" s="15" t="s">
        <v>634</v>
      </c>
      <c r="C97" s="15" t="s">
        <v>635</v>
      </c>
      <c r="D97" s="14">
        <v>187</v>
      </c>
      <c r="E97" s="14">
        <v>10</v>
      </c>
      <c r="F97" s="15" t="s">
        <v>636</v>
      </c>
      <c r="G97" s="15" t="s">
        <v>733</v>
      </c>
      <c r="H97" s="15" t="s">
        <v>734</v>
      </c>
      <c r="I97" s="15"/>
      <c r="J97" s="15"/>
      <c r="K97" s="14">
        <v>0</v>
      </c>
      <c r="L97" s="17">
        <f>Table3[[#This Row],[CONT_ID]]</f>
        <v>187</v>
      </c>
      <c r="M97" s="15" t="s">
        <v>541</v>
      </c>
      <c r="N97" s="16">
        <v>42782.455914351849</v>
      </c>
      <c r="O97" s="15" t="s">
        <v>547</v>
      </c>
    </row>
    <row r="98" spans="1:15" ht="14.4" hidden="1" x14ac:dyDescent="0.3">
      <c r="A98" s="14">
        <v>3</v>
      </c>
      <c r="B98" s="15" t="s">
        <v>634</v>
      </c>
      <c r="C98" s="15" t="s">
        <v>635</v>
      </c>
      <c r="D98" s="14">
        <v>188</v>
      </c>
      <c r="E98" s="14">
        <v>10</v>
      </c>
      <c r="F98" s="15" t="s">
        <v>636</v>
      </c>
      <c r="G98" s="15" t="s">
        <v>735</v>
      </c>
      <c r="H98" s="15" t="s">
        <v>736</v>
      </c>
      <c r="I98" s="15"/>
      <c r="J98" s="15"/>
      <c r="K98" s="14">
        <v>0</v>
      </c>
      <c r="L98" s="17">
        <f>Table3[[#This Row],[CONT_ID]]</f>
        <v>188</v>
      </c>
      <c r="M98" s="15" t="s">
        <v>541</v>
      </c>
      <c r="N98" s="16">
        <v>42782.598055555558</v>
      </c>
      <c r="O98" s="15" t="s">
        <v>547</v>
      </c>
    </row>
    <row r="99" spans="1:15" ht="14.4" hidden="1" x14ac:dyDescent="0.3">
      <c r="A99" s="14">
        <v>3</v>
      </c>
      <c r="B99" s="15" t="s">
        <v>634</v>
      </c>
      <c r="C99" s="15" t="s">
        <v>635</v>
      </c>
      <c r="D99" s="14">
        <v>189</v>
      </c>
      <c r="E99" s="14">
        <v>10</v>
      </c>
      <c r="F99" s="15" t="s">
        <v>636</v>
      </c>
      <c r="G99" s="15" t="s">
        <v>737</v>
      </c>
      <c r="H99" s="15" t="s">
        <v>738</v>
      </c>
      <c r="I99" s="15"/>
      <c r="J99" s="15"/>
      <c r="K99" s="14">
        <v>1</v>
      </c>
      <c r="L99" s="17">
        <f>Table3[[#This Row],[CONT_ID]]</f>
        <v>189</v>
      </c>
      <c r="M99" s="15" t="s">
        <v>541</v>
      </c>
      <c r="N99" s="15"/>
      <c r="O99" s="15"/>
    </row>
    <row r="100" spans="1:15" ht="14.4" hidden="1" x14ac:dyDescent="0.3">
      <c r="A100" s="14">
        <v>3</v>
      </c>
      <c r="B100" s="15" t="s">
        <v>634</v>
      </c>
      <c r="C100" s="15" t="s">
        <v>635</v>
      </c>
      <c r="D100" s="14">
        <v>190</v>
      </c>
      <c r="E100" s="14">
        <v>10</v>
      </c>
      <c r="F100" s="15" t="s">
        <v>636</v>
      </c>
      <c r="G100" s="15" t="s">
        <v>739</v>
      </c>
      <c r="H100" s="15" t="s">
        <v>740</v>
      </c>
      <c r="I100" s="15"/>
      <c r="J100" s="15"/>
      <c r="K100" s="14">
        <v>1</v>
      </c>
      <c r="L100" s="17">
        <f>Table3[[#This Row],[CONT_ID]]</f>
        <v>190</v>
      </c>
      <c r="M100" s="15" t="s">
        <v>541</v>
      </c>
      <c r="N100" s="15"/>
      <c r="O100" s="15"/>
    </row>
    <row r="101" spans="1:15" ht="14.4" hidden="1" x14ac:dyDescent="0.3">
      <c r="A101" s="14">
        <v>3</v>
      </c>
      <c r="B101" s="15" t="s">
        <v>634</v>
      </c>
      <c r="C101" s="15" t="s">
        <v>635</v>
      </c>
      <c r="D101" s="14">
        <v>191</v>
      </c>
      <c r="E101" s="14">
        <v>10</v>
      </c>
      <c r="F101" s="15" t="s">
        <v>636</v>
      </c>
      <c r="G101" s="15" t="s">
        <v>741</v>
      </c>
      <c r="H101" s="15" t="s">
        <v>742</v>
      </c>
      <c r="I101" s="15"/>
      <c r="J101" s="15"/>
      <c r="K101" s="14">
        <v>1</v>
      </c>
      <c r="L101" s="17">
        <f>Table3[[#This Row],[CONT_ID]]</f>
        <v>191</v>
      </c>
      <c r="M101" s="15" t="s">
        <v>541</v>
      </c>
      <c r="N101" s="15"/>
      <c r="O101" s="15"/>
    </row>
    <row r="102" spans="1:15" ht="14.4" hidden="1" x14ac:dyDescent="0.3">
      <c r="A102" s="14">
        <v>3</v>
      </c>
      <c r="B102" s="15" t="s">
        <v>634</v>
      </c>
      <c r="C102" s="15" t="s">
        <v>635</v>
      </c>
      <c r="D102" s="14">
        <v>192</v>
      </c>
      <c r="E102" s="14">
        <v>10</v>
      </c>
      <c r="F102" s="15" t="s">
        <v>636</v>
      </c>
      <c r="G102" s="15" t="s">
        <v>743</v>
      </c>
      <c r="H102" s="15" t="s">
        <v>744</v>
      </c>
      <c r="I102" s="15"/>
      <c r="J102" s="15"/>
      <c r="K102" s="14">
        <v>1</v>
      </c>
      <c r="L102" s="17">
        <f>Table3[[#This Row],[CONT_ID]]</f>
        <v>192</v>
      </c>
      <c r="M102" s="15" t="s">
        <v>541</v>
      </c>
      <c r="N102" s="16">
        <v>42867.49894675926</v>
      </c>
      <c r="O102" s="15" t="s">
        <v>547</v>
      </c>
    </row>
    <row r="103" spans="1:15" ht="14.4" hidden="1" x14ac:dyDescent="0.3">
      <c r="A103" s="14">
        <v>3</v>
      </c>
      <c r="B103" s="15" t="s">
        <v>634</v>
      </c>
      <c r="C103" s="15" t="s">
        <v>635</v>
      </c>
      <c r="D103" s="14">
        <v>193</v>
      </c>
      <c r="E103" s="14">
        <v>10</v>
      </c>
      <c r="F103" s="15" t="s">
        <v>636</v>
      </c>
      <c r="G103" s="15" t="s">
        <v>745</v>
      </c>
      <c r="H103" s="15" t="s">
        <v>746</v>
      </c>
      <c r="I103" s="15"/>
      <c r="J103" s="15"/>
      <c r="K103" s="14">
        <v>0</v>
      </c>
      <c r="L103" s="17">
        <f>Table3[[#This Row],[CONT_ID]]</f>
        <v>193</v>
      </c>
      <c r="M103" s="15" t="s">
        <v>541</v>
      </c>
      <c r="N103" s="16">
        <v>42782.598055555558</v>
      </c>
      <c r="O103" s="15" t="s">
        <v>547</v>
      </c>
    </row>
    <row r="104" spans="1:15" ht="14.4" hidden="1" x14ac:dyDescent="0.3">
      <c r="A104" s="14">
        <v>3</v>
      </c>
      <c r="B104" s="15" t="s">
        <v>634</v>
      </c>
      <c r="C104" s="15" t="s">
        <v>635</v>
      </c>
      <c r="D104" s="14">
        <v>194</v>
      </c>
      <c r="E104" s="14">
        <v>10</v>
      </c>
      <c r="F104" s="15" t="s">
        <v>636</v>
      </c>
      <c r="G104" s="15" t="s">
        <v>747</v>
      </c>
      <c r="H104" s="15" t="s">
        <v>748</v>
      </c>
      <c r="I104" s="15"/>
      <c r="J104" s="15"/>
      <c r="K104" s="14">
        <v>1</v>
      </c>
      <c r="L104" s="17">
        <f>Table3[[#This Row],[CONT_ID]]</f>
        <v>194</v>
      </c>
      <c r="M104" s="15" t="s">
        <v>541</v>
      </c>
      <c r="N104" s="15"/>
      <c r="O104" s="15"/>
    </row>
    <row r="105" spans="1:15" ht="14.4" hidden="1" x14ac:dyDescent="0.3">
      <c r="A105" s="14">
        <v>3</v>
      </c>
      <c r="B105" s="15" t="s">
        <v>634</v>
      </c>
      <c r="C105" s="15" t="s">
        <v>635</v>
      </c>
      <c r="D105" s="14">
        <v>195</v>
      </c>
      <c r="E105" s="14">
        <v>10</v>
      </c>
      <c r="F105" s="15" t="s">
        <v>636</v>
      </c>
      <c r="G105" s="15" t="s">
        <v>749</v>
      </c>
      <c r="H105" s="15" t="s">
        <v>750</v>
      </c>
      <c r="I105" s="15"/>
      <c r="J105" s="15"/>
      <c r="K105" s="14">
        <v>1</v>
      </c>
      <c r="L105" s="17">
        <f>Table3[[#This Row],[CONT_ID]]</f>
        <v>195</v>
      </c>
      <c r="M105" s="15" t="s">
        <v>541</v>
      </c>
      <c r="N105" s="15"/>
      <c r="O105" s="15"/>
    </row>
    <row r="106" spans="1:15" ht="14.4" hidden="1" x14ac:dyDescent="0.3">
      <c r="A106" s="14">
        <v>3</v>
      </c>
      <c r="B106" s="15" t="s">
        <v>634</v>
      </c>
      <c r="C106" s="15" t="s">
        <v>635</v>
      </c>
      <c r="D106" s="14">
        <v>196</v>
      </c>
      <c r="E106" s="14">
        <v>10</v>
      </c>
      <c r="F106" s="15" t="s">
        <v>636</v>
      </c>
      <c r="G106" s="15" t="s">
        <v>751</v>
      </c>
      <c r="H106" s="15" t="s">
        <v>752</v>
      </c>
      <c r="I106" s="15"/>
      <c r="J106" s="15"/>
      <c r="K106" s="14">
        <v>1</v>
      </c>
      <c r="L106" s="17">
        <f>Table3[[#This Row],[CONT_ID]]</f>
        <v>196</v>
      </c>
      <c r="M106" s="15" t="s">
        <v>541</v>
      </c>
      <c r="N106" s="16">
        <v>42867.498923611114</v>
      </c>
      <c r="O106" s="15" t="s">
        <v>547</v>
      </c>
    </row>
    <row r="107" spans="1:15" ht="14.4" hidden="1" x14ac:dyDescent="0.3">
      <c r="A107" s="14">
        <v>3</v>
      </c>
      <c r="B107" s="15" t="s">
        <v>634</v>
      </c>
      <c r="C107" s="15" t="s">
        <v>635</v>
      </c>
      <c r="D107" s="14">
        <v>197</v>
      </c>
      <c r="E107" s="14">
        <v>10</v>
      </c>
      <c r="F107" s="15" t="s">
        <v>636</v>
      </c>
      <c r="G107" s="15" t="s">
        <v>753</v>
      </c>
      <c r="H107" s="15" t="s">
        <v>754</v>
      </c>
      <c r="I107" s="15"/>
      <c r="J107" s="15"/>
      <c r="K107" s="14">
        <v>1</v>
      </c>
      <c r="L107" s="17">
        <f>Table3[[#This Row],[CONT_ID]]</f>
        <v>197</v>
      </c>
      <c r="M107" s="15" t="s">
        <v>541</v>
      </c>
      <c r="N107" s="16">
        <v>42782.598055555558</v>
      </c>
      <c r="O107" s="15" t="s">
        <v>547</v>
      </c>
    </row>
    <row r="108" spans="1:15" ht="14.4" hidden="1" x14ac:dyDescent="0.3">
      <c r="A108" s="14">
        <v>3</v>
      </c>
      <c r="B108" s="15" t="s">
        <v>634</v>
      </c>
      <c r="C108" s="15" t="s">
        <v>635</v>
      </c>
      <c r="D108" s="14">
        <v>198</v>
      </c>
      <c r="E108" s="14">
        <v>10</v>
      </c>
      <c r="F108" s="15" t="s">
        <v>636</v>
      </c>
      <c r="G108" s="15" t="s">
        <v>755</v>
      </c>
      <c r="H108" s="15" t="s">
        <v>756</v>
      </c>
      <c r="I108" s="15"/>
      <c r="J108" s="15"/>
      <c r="K108" s="14">
        <v>1</v>
      </c>
      <c r="L108" s="17">
        <f>Table3[[#This Row],[CONT_ID]]</f>
        <v>198</v>
      </c>
      <c r="M108" s="15" t="s">
        <v>541</v>
      </c>
      <c r="N108" s="15"/>
      <c r="O108" s="15"/>
    </row>
    <row r="109" spans="1:15" ht="14.4" hidden="1" x14ac:dyDescent="0.3">
      <c r="A109" s="14">
        <v>3</v>
      </c>
      <c r="B109" s="15" t="s">
        <v>634</v>
      </c>
      <c r="C109" s="15" t="s">
        <v>635</v>
      </c>
      <c r="D109" s="14">
        <v>199</v>
      </c>
      <c r="E109" s="14">
        <v>10</v>
      </c>
      <c r="F109" s="15" t="s">
        <v>636</v>
      </c>
      <c r="G109" s="15" t="s">
        <v>757</v>
      </c>
      <c r="H109" s="15" t="s">
        <v>758</v>
      </c>
      <c r="I109" s="15"/>
      <c r="J109" s="15"/>
      <c r="K109" s="14">
        <v>0</v>
      </c>
      <c r="L109" s="17">
        <f>Table3[[#This Row],[CONT_ID]]</f>
        <v>199</v>
      </c>
      <c r="M109" s="15" t="s">
        <v>541</v>
      </c>
      <c r="N109" s="16">
        <v>42782.598055555558</v>
      </c>
      <c r="O109" s="15" t="s">
        <v>547</v>
      </c>
    </row>
    <row r="110" spans="1:15" ht="14.4" hidden="1" x14ac:dyDescent="0.3">
      <c r="A110" s="14">
        <v>3</v>
      </c>
      <c r="B110" s="15" t="s">
        <v>634</v>
      </c>
      <c r="C110" s="15" t="s">
        <v>635</v>
      </c>
      <c r="D110" s="14">
        <v>200</v>
      </c>
      <c r="E110" s="14">
        <v>10</v>
      </c>
      <c r="F110" s="15" t="s">
        <v>636</v>
      </c>
      <c r="G110" s="15" t="s">
        <v>759</v>
      </c>
      <c r="H110" s="15" t="s">
        <v>760</v>
      </c>
      <c r="I110" s="15"/>
      <c r="J110" s="15"/>
      <c r="K110" s="14">
        <v>0</v>
      </c>
      <c r="L110" s="17">
        <f>Table3[[#This Row],[CONT_ID]]</f>
        <v>200</v>
      </c>
      <c r="M110" s="15" t="s">
        <v>541</v>
      </c>
      <c r="N110" s="16">
        <v>42782.455914351849</v>
      </c>
      <c r="O110" s="15" t="s">
        <v>547</v>
      </c>
    </row>
    <row r="111" spans="1:15" ht="14.4" hidden="1" x14ac:dyDescent="0.3">
      <c r="A111" s="14">
        <v>3</v>
      </c>
      <c r="B111" s="15" t="s">
        <v>634</v>
      </c>
      <c r="C111" s="15" t="s">
        <v>635</v>
      </c>
      <c r="D111" s="14">
        <v>201</v>
      </c>
      <c r="E111" s="14">
        <v>10</v>
      </c>
      <c r="F111" s="15" t="s">
        <v>636</v>
      </c>
      <c r="G111" s="15" t="s">
        <v>761</v>
      </c>
      <c r="H111" s="15" t="s">
        <v>762</v>
      </c>
      <c r="I111" s="15"/>
      <c r="J111" s="15"/>
      <c r="K111" s="14">
        <v>0</v>
      </c>
      <c r="L111" s="17">
        <f>Table3[[#This Row],[CONT_ID]]</f>
        <v>201</v>
      </c>
      <c r="M111" s="15" t="s">
        <v>541</v>
      </c>
      <c r="N111" s="16">
        <v>42782.598055555558</v>
      </c>
      <c r="O111" s="15" t="s">
        <v>547</v>
      </c>
    </row>
    <row r="112" spans="1:15" ht="14.4" hidden="1" x14ac:dyDescent="0.3">
      <c r="A112" s="14">
        <v>3</v>
      </c>
      <c r="B112" s="15" t="s">
        <v>634</v>
      </c>
      <c r="C112" s="15" t="s">
        <v>635</v>
      </c>
      <c r="D112" s="14">
        <v>202</v>
      </c>
      <c r="E112" s="14">
        <v>10</v>
      </c>
      <c r="F112" s="15" t="s">
        <v>636</v>
      </c>
      <c r="G112" s="15" t="s">
        <v>763</v>
      </c>
      <c r="H112" s="15" t="s">
        <v>764</v>
      </c>
      <c r="I112" s="15"/>
      <c r="J112" s="15"/>
      <c r="K112" s="14">
        <v>1</v>
      </c>
      <c r="L112" s="17">
        <f>Table3[[#This Row],[CONT_ID]]</f>
        <v>202</v>
      </c>
      <c r="M112" s="15" t="s">
        <v>541</v>
      </c>
      <c r="N112" s="15"/>
      <c r="O112" s="15"/>
    </row>
    <row r="113" spans="1:15" ht="14.4" hidden="1" x14ac:dyDescent="0.3">
      <c r="A113" s="14">
        <v>3</v>
      </c>
      <c r="B113" s="15" t="s">
        <v>634</v>
      </c>
      <c r="C113" s="15" t="s">
        <v>635</v>
      </c>
      <c r="D113" s="14">
        <v>203</v>
      </c>
      <c r="E113" s="14">
        <v>10</v>
      </c>
      <c r="F113" s="15" t="s">
        <v>636</v>
      </c>
      <c r="G113" s="15" t="s">
        <v>765</v>
      </c>
      <c r="H113" s="15" t="s">
        <v>766</v>
      </c>
      <c r="I113" s="15"/>
      <c r="J113" s="15"/>
      <c r="K113" s="14">
        <v>1</v>
      </c>
      <c r="L113" s="17">
        <f>Table3[[#This Row],[CONT_ID]]</f>
        <v>203</v>
      </c>
      <c r="M113" s="15" t="s">
        <v>541</v>
      </c>
      <c r="N113" s="15"/>
      <c r="O113" s="15"/>
    </row>
    <row r="114" spans="1:15" ht="14.4" hidden="1" x14ac:dyDescent="0.3">
      <c r="A114" s="14">
        <v>3</v>
      </c>
      <c r="B114" s="15" t="s">
        <v>634</v>
      </c>
      <c r="C114" s="15" t="s">
        <v>635</v>
      </c>
      <c r="D114" s="14">
        <v>204</v>
      </c>
      <c r="E114" s="14">
        <v>10</v>
      </c>
      <c r="F114" s="15" t="s">
        <v>636</v>
      </c>
      <c r="G114" s="15" t="s">
        <v>767</v>
      </c>
      <c r="H114" s="15" t="s">
        <v>768</v>
      </c>
      <c r="I114" s="15"/>
      <c r="J114" s="15"/>
      <c r="K114" s="14">
        <v>1</v>
      </c>
      <c r="L114" s="17">
        <f>Table3[[#This Row],[CONT_ID]]</f>
        <v>204</v>
      </c>
      <c r="M114" s="15" t="s">
        <v>541</v>
      </c>
      <c r="N114" s="15"/>
      <c r="O114" s="15"/>
    </row>
    <row r="115" spans="1:15" ht="14.4" hidden="1" x14ac:dyDescent="0.3">
      <c r="A115" s="14">
        <v>3</v>
      </c>
      <c r="B115" s="15" t="s">
        <v>634</v>
      </c>
      <c r="C115" s="15" t="s">
        <v>635</v>
      </c>
      <c r="D115" s="14">
        <v>205</v>
      </c>
      <c r="E115" s="14">
        <v>10</v>
      </c>
      <c r="F115" s="15" t="s">
        <v>636</v>
      </c>
      <c r="G115" s="15" t="s">
        <v>769</v>
      </c>
      <c r="H115" s="15" t="s">
        <v>770</v>
      </c>
      <c r="I115" s="15"/>
      <c r="J115" s="15"/>
      <c r="K115" s="14">
        <v>0</v>
      </c>
      <c r="L115" s="17">
        <f>Table3[[#This Row],[CONT_ID]]</f>
        <v>205</v>
      </c>
      <c r="M115" s="15" t="s">
        <v>541</v>
      </c>
      <c r="N115" s="16">
        <v>42782.598055555558</v>
      </c>
      <c r="O115" s="15" t="s">
        <v>547</v>
      </c>
    </row>
    <row r="116" spans="1:15" ht="14.4" hidden="1" x14ac:dyDescent="0.3">
      <c r="A116" s="14">
        <v>3</v>
      </c>
      <c r="B116" s="15" t="s">
        <v>634</v>
      </c>
      <c r="C116" s="15" t="s">
        <v>635</v>
      </c>
      <c r="D116" s="14">
        <v>206</v>
      </c>
      <c r="E116" s="14">
        <v>10</v>
      </c>
      <c r="F116" s="15" t="s">
        <v>636</v>
      </c>
      <c r="G116" s="15" t="s">
        <v>771</v>
      </c>
      <c r="H116" s="15" t="s">
        <v>772</v>
      </c>
      <c r="I116" s="15"/>
      <c r="J116" s="15"/>
      <c r="K116" s="14">
        <v>1</v>
      </c>
      <c r="L116" s="17">
        <f>Table3[[#This Row],[CONT_ID]]</f>
        <v>206</v>
      </c>
      <c r="M116" s="15" t="s">
        <v>541</v>
      </c>
      <c r="N116" s="15"/>
      <c r="O116" s="15"/>
    </row>
    <row r="117" spans="1:15" ht="14.4" hidden="1" x14ac:dyDescent="0.3">
      <c r="A117" s="14">
        <v>3</v>
      </c>
      <c r="B117" s="15" t="s">
        <v>634</v>
      </c>
      <c r="C117" s="15" t="s">
        <v>635</v>
      </c>
      <c r="D117" s="14">
        <v>207</v>
      </c>
      <c r="E117" s="14">
        <v>10</v>
      </c>
      <c r="F117" s="15" t="s">
        <v>636</v>
      </c>
      <c r="G117" s="15" t="s">
        <v>773</v>
      </c>
      <c r="H117" s="15" t="s">
        <v>774</v>
      </c>
      <c r="I117" s="15"/>
      <c r="J117" s="15"/>
      <c r="K117" s="14">
        <v>1</v>
      </c>
      <c r="L117" s="17">
        <f>Table3[[#This Row],[CONT_ID]]</f>
        <v>207</v>
      </c>
      <c r="M117" s="15" t="s">
        <v>541</v>
      </c>
      <c r="N117" s="16">
        <v>42867.498935185184</v>
      </c>
      <c r="O117" s="15" t="s">
        <v>547</v>
      </c>
    </row>
    <row r="118" spans="1:15" ht="14.4" hidden="1" x14ac:dyDescent="0.3">
      <c r="A118" s="14">
        <v>3</v>
      </c>
      <c r="B118" s="15" t="s">
        <v>634</v>
      </c>
      <c r="C118" s="15" t="s">
        <v>635</v>
      </c>
      <c r="D118" s="14">
        <v>208</v>
      </c>
      <c r="E118" s="14">
        <v>10</v>
      </c>
      <c r="F118" s="15" t="s">
        <v>636</v>
      </c>
      <c r="G118" s="15" t="s">
        <v>775</v>
      </c>
      <c r="H118" s="15" t="s">
        <v>776</v>
      </c>
      <c r="I118" s="15"/>
      <c r="J118" s="15"/>
      <c r="K118" s="14">
        <v>1</v>
      </c>
      <c r="L118" s="17">
        <f>Table3[[#This Row],[CONT_ID]]</f>
        <v>208</v>
      </c>
      <c r="M118" s="15" t="s">
        <v>541</v>
      </c>
      <c r="N118" s="16">
        <v>42782.598055555558</v>
      </c>
      <c r="O118" s="15" t="s">
        <v>547</v>
      </c>
    </row>
    <row r="119" spans="1:15" ht="14.4" hidden="1" x14ac:dyDescent="0.3">
      <c r="A119" s="14">
        <v>3</v>
      </c>
      <c r="B119" s="15" t="s">
        <v>634</v>
      </c>
      <c r="C119" s="15" t="s">
        <v>635</v>
      </c>
      <c r="D119" s="14">
        <v>209</v>
      </c>
      <c r="E119" s="14">
        <v>10</v>
      </c>
      <c r="F119" s="15" t="s">
        <v>636</v>
      </c>
      <c r="G119" s="15" t="s">
        <v>777</v>
      </c>
      <c r="H119" s="15" t="s">
        <v>778</v>
      </c>
      <c r="I119" s="15"/>
      <c r="J119" s="15"/>
      <c r="K119" s="14">
        <v>1</v>
      </c>
      <c r="L119" s="17">
        <f>Table3[[#This Row],[CONT_ID]]</f>
        <v>209</v>
      </c>
      <c r="M119" s="15" t="s">
        <v>541</v>
      </c>
      <c r="N119" s="16">
        <v>42867.49895833333</v>
      </c>
      <c r="O119" s="15" t="s">
        <v>547</v>
      </c>
    </row>
    <row r="120" spans="1:15" ht="14.4" hidden="1" x14ac:dyDescent="0.3">
      <c r="A120" s="14">
        <v>3</v>
      </c>
      <c r="B120" s="15" t="s">
        <v>634</v>
      </c>
      <c r="C120" s="15" t="s">
        <v>635</v>
      </c>
      <c r="D120" s="14">
        <v>210</v>
      </c>
      <c r="E120" s="14">
        <v>10</v>
      </c>
      <c r="F120" s="15" t="s">
        <v>636</v>
      </c>
      <c r="G120" s="15" t="s">
        <v>779</v>
      </c>
      <c r="H120" s="15" t="s">
        <v>780</v>
      </c>
      <c r="I120" s="15"/>
      <c r="J120" s="15"/>
      <c r="K120" s="14">
        <v>1</v>
      </c>
      <c r="L120" s="17">
        <f>Table3[[#This Row],[CONT_ID]]</f>
        <v>210</v>
      </c>
      <c r="M120" s="15" t="s">
        <v>541</v>
      </c>
      <c r="N120" s="15"/>
      <c r="O120" s="15"/>
    </row>
    <row r="121" spans="1:15" ht="14.4" hidden="1" x14ac:dyDescent="0.3">
      <c r="A121" s="14">
        <v>3</v>
      </c>
      <c r="B121" s="15" t="s">
        <v>634</v>
      </c>
      <c r="C121" s="15" t="s">
        <v>635</v>
      </c>
      <c r="D121" s="14">
        <v>211</v>
      </c>
      <c r="E121" s="14">
        <v>10</v>
      </c>
      <c r="F121" s="15" t="s">
        <v>636</v>
      </c>
      <c r="G121" s="15" t="s">
        <v>781</v>
      </c>
      <c r="H121" s="15" t="s">
        <v>782</v>
      </c>
      <c r="I121" s="15"/>
      <c r="J121" s="15"/>
      <c r="K121" s="14">
        <v>1</v>
      </c>
      <c r="L121" s="17">
        <f>Table3[[#This Row],[CONT_ID]]</f>
        <v>211</v>
      </c>
      <c r="M121" s="15" t="s">
        <v>541</v>
      </c>
      <c r="N121" s="15"/>
      <c r="O121" s="15"/>
    </row>
    <row r="122" spans="1:15" ht="14.4" hidden="1" x14ac:dyDescent="0.3">
      <c r="A122" s="14">
        <v>3</v>
      </c>
      <c r="B122" s="15" t="s">
        <v>634</v>
      </c>
      <c r="C122" s="15" t="s">
        <v>635</v>
      </c>
      <c r="D122" s="14">
        <v>212</v>
      </c>
      <c r="E122" s="14">
        <v>10</v>
      </c>
      <c r="F122" s="15" t="s">
        <v>636</v>
      </c>
      <c r="G122" s="15" t="s">
        <v>783</v>
      </c>
      <c r="H122" s="15" t="s">
        <v>784</v>
      </c>
      <c r="I122" s="15"/>
      <c r="J122" s="15"/>
      <c r="K122" s="14">
        <v>1</v>
      </c>
      <c r="L122" s="17">
        <f>Table3[[#This Row],[CONT_ID]]</f>
        <v>212</v>
      </c>
      <c r="M122" s="15" t="s">
        <v>541</v>
      </c>
      <c r="N122" s="16">
        <v>42867.49894675926</v>
      </c>
      <c r="O122" s="15" t="s">
        <v>547</v>
      </c>
    </row>
    <row r="123" spans="1:15" ht="14.4" hidden="1" x14ac:dyDescent="0.3">
      <c r="A123" s="14">
        <v>3</v>
      </c>
      <c r="B123" s="15" t="s">
        <v>634</v>
      </c>
      <c r="C123" s="15" t="s">
        <v>635</v>
      </c>
      <c r="D123" s="14">
        <v>213</v>
      </c>
      <c r="E123" s="14">
        <v>10</v>
      </c>
      <c r="F123" s="15" t="s">
        <v>636</v>
      </c>
      <c r="G123" s="15" t="s">
        <v>785</v>
      </c>
      <c r="H123" s="15" t="s">
        <v>786</v>
      </c>
      <c r="I123" s="15"/>
      <c r="J123" s="15"/>
      <c r="K123" s="14">
        <v>1</v>
      </c>
      <c r="L123" s="17">
        <f>Table3[[#This Row],[CONT_ID]]</f>
        <v>213</v>
      </c>
      <c r="M123" s="15" t="s">
        <v>541</v>
      </c>
      <c r="N123" s="15"/>
      <c r="O123" s="15"/>
    </row>
    <row r="124" spans="1:15" ht="14.4" hidden="1" x14ac:dyDescent="0.3">
      <c r="A124" s="14">
        <v>3</v>
      </c>
      <c r="B124" s="15" t="s">
        <v>634</v>
      </c>
      <c r="C124" s="15" t="s">
        <v>635</v>
      </c>
      <c r="D124" s="14">
        <v>214</v>
      </c>
      <c r="E124" s="14">
        <v>10</v>
      </c>
      <c r="F124" s="15" t="s">
        <v>636</v>
      </c>
      <c r="G124" s="15" t="s">
        <v>787</v>
      </c>
      <c r="H124" s="15" t="s">
        <v>788</v>
      </c>
      <c r="I124" s="15"/>
      <c r="J124" s="15"/>
      <c r="K124" s="14">
        <v>1</v>
      </c>
      <c r="L124" s="17">
        <f>Table3[[#This Row],[CONT_ID]]</f>
        <v>214</v>
      </c>
      <c r="M124" s="15" t="s">
        <v>541</v>
      </c>
      <c r="N124" s="16">
        <v>42867.49895833333</v>
      </c>
      <c r="O124" s="15" t="s">
        <v>547</v>
      </c>
    </row>
    <row r="125" spans="1:15" ht="14.4" hidden="1" x14ac:dyDescent="0.3">
      <c r="A125" s="14">
        <v>3</v>
      </c>
      <c r="B125" s="15" t="s">
        <v>634</v>
      </c>
      <c r="C125" s="15" t="s">
        <v>635</v>
      </c>
      <c r="D125" s="14">
        <v>215</v>
      </c>
      <c r="E125" s="14">
        <v>10</v>
      </c>
      <c r="F125" s="15" t="s">
        <v>636</v>
      </c>
      <c r="G125" s="15" t="s">
        <v>789</v>
      </c>
      <c r="H125" s="15" t="s">
        <v>790</v>
      </c>
      <c r="I125" s="15"/>
      <c r="J125" s="15"/>
      <c r="K125" s="14">
        <v>1</v>
      </c>
      <c r="L125" s="17">
        <f>Table3[[#This Row],[CONT_ID]]</f>
        <v>215</v>
      </c>
      <c r="M125" s="15" t="s">
        <v>541</v>
      </c>
      <c r="N125" s="16">
        <v>42867.49895833333</v>
      </c>
      <c r="O125" s="15" t="s">
        <v>547</v>
      </c>
    </row>
    <row r="126" spans="1:15" ht="14.4" hidden="1" x14ac:dyDescent="0.3">
      <c r="A126" s="14">
        <v>3</v>
      </c>
      <c r="B126" s="15" t="s">
        <v>634</v>
      </c>
      <c r="C126" s="15" t="s">
        <v>635</v>
      </c>
      <c r="D126" s="14">
        <v>216</v>
      </c>
      <c r="E126" s="14">
        <v>10</v>
      </c>
      <c r="F126" s="15" t="s">
        <v>636</v>
      </c>
      <c r="G126" s="15" t="s">
        <v>791</v>
      </c>
      <c r="H126" s="15" t="s">
        <v>792</v>
      </c>
      <c r="I126" s="15"/>
      <c r="J126" s="15"/>
      <c r="K126" s="14">
        <v>1</v>
      </c>
      <c r="L126" s="17">
        <f>Table3[[#This Row],[CONT_ID]]</f>
        <v>216</v>
      </c>
      <c r="M126" s="15" t="s">
        <v>541</v>
      </c>
      <c r="N126" s="15"/>
      <c r="O126" s="15"/>
    </row>
    <row r="127" spans="1:15" ht="14.4" hidden="1" x14ac:dyDescent="0.3">
      <c r="A127" s="14">
        <v>3</v>
      </c>
      <c r="B127" s="15" t="s">
        <v>634</v>
      </c>
      <c r="C127" s="15" t="s">
        <v>635</v>
      </c>
      <c r="D127" s="14">
        <v>217</v>
      </c>
      <c r="E127" s="14">
        <v>10</v>
      </c>
      <c r="F127" s="15" t="s">
        <v>636</v>
      </c>
      <c r="G127" s="15" t="s">
        <v>793</v>
      </c>
      <c r="H127" s="15" t="s">
        <v>794</v>
      </c>
      <c r="I127" s="15"/>
      <c r="J127" s="15"/>
      <c r="K127" s="14">
        <v>1</v>
      </c>
      <c r="L127" s="17">
        <f>Table3[[#This Row],[CONT_ID]]</f>
        <v>217</v>
      </c>
      <c r="M127" s="15" t="s">
        <v>541</v>
      </c>
      <c r="N127" s="16">
        <v>42867.49895833333</v>
      </c>
      <c r="O127" s="15" t="s">
        <v>547</v>
      </c>
    </row>
    <row r="128" spans="1:15" ht="14.4" hidden="1" x14ac:dyDescent="0.3">
      <c r="A128" s="14">
        <v>3</v>
      </c>
      <c r="B128" s="15" t="s">
        <v>634</v>
      </c>
      <c r="C128" s="15" t="s">
        <v>635</v>
      </c>
      <c r="D128" s="14">
        <v>218</v>
      </c>
      <c r="E128" s="14">
        <v>10</v>
      </c>
      <c r="F128" s="15" t="s">
        <v>636</v>
      </c>
      <c r="G128" s="15" t="s">
        <v>795</v>
      </c>
      <c r="H128" s="15" t="s">
        <v>796</v>
      </c>
      <c r="I128" s="15"/>
      <c r="J128" s="15"/>
      <c r="K128" s="14">
        <v>1</v>
      </c>
      <c r="L128" s="17">
        <f>Table3[[#This Row],[CONT_ID]]</f>
        <v>218</v>
      </c>
      <c r="M128" s="15" t="s">
        <v>541</v>
      </c>
      <c r="N128" s="15"/>
      <c r="O128" s="15"/>
    </row>
    <row r="129" spans="1:15" ht="14.4" hidden="1" x14ac:dyDescent="0.3">
      <c r="A129" s="14">
        <v>3</v>
      </c>
      <c r="B129" s="15" t="s">
        <v>634</v>
      </c>
      <c r="C129" s="15" t="s">
        <v>635</v>
      </c>
      <c r="D129" s="14">
        <v>226</v>
      </c>
      <c r="E129" s="14">
        <v>10</v>
      </c>
      <c r="F129" s="15" t="s">
        <v>636</v>
      </c>
      <c r="G129" s="15" t="s">
        <v>797</v>
      </c>
      <c r="H129" s="15" t="s">
        <v>798</v>
      </c>
      <c r="I129" s="15"/>
      <c r="J129" s="15"/>
      <c r="K129" s="14">
        <v>1</v>
      </c>
      <c r="L129" s="17">
        <f>Table3[[#This Row],[CONT_ID]]</f>
        <v>226</v>
      </c>
      <c r="M129" s="15" t="s">
        <v>541</v>
      </c>
      <c r="N129" s="16">
        <v>42782.598055555558</v>
      </c>
      <c r="O129" s="15" t="s">
        <v>547</v>
      </c>
    </row>
    <row r="130" spans="1:15" ht="14.4" hidden="1" x14ac:dyDescent="0.3">
      <c r="A130" s="14">
        <v>3</v>
      </c>
      <c r="B130" s="15" t="s">
        <v>634</v>
      </c>
      <c r="C130" s="15" t="s">
        <v>635</v>
      </c>
      <c r="D130" s="14">
        <v>227</v>
      </c>
      <c r="E130" s="14">
        <v>10</v>
      </c>
      <c r="F130" s="15" t="s">
        <v>636</v>
      </c>
      <c r="G130" s="15" t="s">
        <v>799</v>
      </c>
      <c r="H130" s="15" t="s">
        <v>800</v>
      </c>
      <c r="I130" s="15"/>
      <c r="J130" s="15"/>
      <c r="K130" s="14">
        <v>1</v>
      </c>
      <c r="L130" s="17">
        <f>Table3[[#This Row],[CONT_ID]]</f>
        <v>227</v>
      </c>
      <c r="M130" s="15" t="s">
        <v>541</v>
      </c>
      <c r="N130" s="16">
        <v>42782.598055555558</v>
      </c>
      <c r="O130" s="15" t="s">
        <v>547</v>
      </c>
    </row>
    <row r="131" spans="1:15" ht="14.4" hidden="1" x14ac:dyDescent="0.3">
      <c r="A131" s="14">
        <v>3</v>
      </c>
      <c r="B131" s="15" t="s">
        <v>634</v>
      </c>
      <c r="C131" s="15" t="s">
        <v>635</v>
      </c>
      <c r="D131" s="14">
        <v>228</v>
      </c>
      <c r="E131" s="14">
        <v>10</v>
      </c>
      <c r="F131" s="15" t="s">
        <v>636</v>
      </c>
      <c r="G131" s="15" t="s">
        <v>801</v>
      </c>
      <c r="H131" s="15" t="s">
        <v>802</v>
      </c>
      <c r="I131" s="15"/>
      <c r="J131" s="15"/>
      <c r="K131" s="14">
        <v>1</v>
      </c>
      <c r="L131" s="17">
        <f>Table3[[#This Row],[CONT_ID]]</f>
        <v>228</v>
      </c>
      <c r="M131" s="15" t="s">
        <v>541</v>
      </c>
      <c r="N131" s="16">
        <v>42782.598055555558</v>
      </c>
      <c r="O131" s="15" t="s">
        <v>547</v>
      </c>
    </row>
    <row r="132" spans="1:15" ht="14.4" hidden="1" x14ac:dyDescent="0.3">
      <c r="A132" s="14">
        <v>3</v>
      </c>
      <c r="B132" s="15" t="s">
        <v>634</v>
      </c>
      <c r="C132" s="15" t="s">
        <v>635</v>
      </c>
      <c r="D132" s="14">
        <v>229</v>
      </c>
      <c r="E132" s="14">
        <v>10</v>
      </c>
      <c r="F132" s="15" t="s">
        <v>636</v>
      </c>
      <c r="G132" s="15" t="s">
        <v>239</v>
      </c>
      <c r="H132" s="15" t="s">
        <v>803</v>
      </c>
      <c r="I132" s="15"/>
      <c r="J132" s="15"/>
      <c r="K132" s="14">
        <v>1</v>
      </c>
      <c r="L132" s="17">
        <f>Table3[[#This Row],[CONT_ID]]</f>
        <v>229</v>
      </c>
      <c r="M132" s="15" t="s">
        <v>541</v>
      </c>
      <c r="N132" s="16">
        <v>43241.743842592594</v>
      </c>
      <c r="O132" s="15" t="s">
        <v>547</v>
      </c>
    </row>
    <row r="133" spans="1:15" ht="14.4" hidden="1" x14ac:dyDescent="0.3">
      <c r="A133" s="14">
        <v>3</v>
      </c>
      <c r="B133" s="15" t="s">
        <v>634</v>
      </c>
      <c r="C133" s="15" t="s">
        <v>635</v>
      </c>
      <c r="D133" s="14">
        <v>230</v>
      </c>
      <c r="E133" s="14">
        <v>10</v>
      </c>
      <c r="F133" s="15" t="s">
        <v>636</v>
      </c>
      <c r="G133" s="15" t="s">
        <v>804</v>
      </c>
      <c r="H133" s="15" t="s">
        <v>805</v>
      </c>
      <c r="I133" s="15"/>
      <c r="J133" s="15"/>
      <c r="K133" s="14">
        <v>1</v>
      </c>
      <c r="L133" s="17">
        <f>Table3[[#This Row],[CONT_ID]]</f>
        <v>230</v>
      </c>
      <c r="M133" s="15" t="s">
        <v>541</v>
      </c>
      <c r="N133" s="15"/>
      <c r="O133" s="15"/>
    </row>
    <row r="134" spans="1:15" ht="14.4" hidden="1" x14ac:dyDescent="0.3">
      <c r="A134" s="14">
        <v>3</v>
      </c>
      <c r="B134" s="15" t="s">
        <v>634</v>
      </c>
      <c r="C134" s="15" t="s">
        <v>635</v>
      </c>
      <c r="D134" s="14">
        <v>231</v>
      </c>
      <c r="E134" s="14">
        <v>10</v>
      </c>
      <c r="F134" s="15" t="s">
        <v>636</v>
      </c>
      <c r="G134" s="15" t="s">
        <v>806</v>
      </c>
      <c r="H134" s="15" t="s">
        <v>807</v>
      </c>
      <c r="I134" s="15"/>
      <c r="J134" s="15"/>
      <c r="K134" s="14">
        <v>1</v>
      </c>
      <c r="L134" s="17">
        <f>Table3[[#This Row],[CONT_ID]]</f>
        <v>231</v>
      </c>
      <c r="M134" s="15" t="s">
        <v>541</v>
      </c>
      <c r="N134" s="16">
        <v>42867.49894675926</v>
      </c>
      <c r="O134" s="15" t="s">
        <v>547</v>
      </c>
    </row>
    <row r="135" spans="1:15" ht="14.4" hidden="1" x14ac:dyDescent="0.3">
      <c r="A135" s="14">
        <v>3</v>
      </c>
      <c r="B135" s="15" t="s">
        <v>634</v>
      </c>
      <c r="C135" s="15" t="s">
        <v>635</v>
      </c>
      <c r="D135" s="14">
        <v>232</v>
      </c>
      <c r="E135" s="14">
        <v>10</v>
      </c>
      <c r="F135" s="15" t="s">
        <v>636</v>
      </c>
      <c r="G135" s="15" t="s">
        <v>808</v>
      </c>
      <c r="H135" s="15" t="s">
        <v>809</v>
      </c>
      <c r="I135" s="15"/>
      <c r="J135" s="15"/>
      <c r="K135" s="14">
        <v>1</v>
      </c>
      <c r="L135" s="17">
        <f>Table3[[#This Row],[CONT_ID]]</f>
        <v>232</v>
      </c>
      <c r="M135" s="15" t="s">
        <v>541</v>
      </c>
      <c r="N135" s="15"/>
      <c r="O135" s="15"/>
    </row>
    <row r="136" spans="1:15" ht="14.4" hidden="1" x14ac:dyDescent="0.3">
      <c r="A136" s="14">
        <v>3</v>
      </c>
      <c r="B136" s="15" t="s">
        <v>634</v>
      </c>
      <c r="C136" s="15" t="s">
        <v>635</v>
      </c>
      <c r="D136" s="14">
        <v>233</v>
      </c>
      <c r="E136" s="14">
        <v>10</v>
      </c>
      <c r="F136" s="15" t="s">
        <v>810</v>
      </c>
      <c r="G136" s="15" t="s">
        <v>811</v>
      </c>
      <c r="H136" s="15" t="s">
        <v>812</v>
      </c>
      <c r="I136" s="15"/>
      <c r="J136" s="15"/>
      <c r="K136" s="14">
        <v>1</v>
      </c>
      <c r="L136" s="17">
        <f>Table3[[#This Row],[CONT_ID]]</f>
        <v>233</v>
      </c>
      <c r="M136" s="15" t="s">
        <v>541</v>
      </c>
      <c r="N136" s="16">
        <v>42867.49894675926</v>
      </c>
      <c r="O136" s="15" t="s">
        <v>547</v>
      </c>
    </row>
    <row r="137" spans="1:15" ht="14.4" hidden="1" x14ac:dyDescent="0.3">
      <c r="A137" s="14">
        <v>3</v>
      </c>
      <c r="B137" s="15" t="s">
        <v>634</v>
      </c>
      <c r="C137" s="15" t="s">
        <v>635</v>
      </c>
      <c r="D137" s="14">
        <v>234</v>
      </c>
      <c r="E137" s="14">
        <v>10</v>
      </c>
      <c r="F137" s="15" t="s">
        <v>636</v>
      </c>
      <c r="G137" s="15" t="s">
        <v>813</v>
      </c>
      <c r="H137" s="15" t="s">
        <v>814</v>
      </c>
      <c r="I137" s="15"/>
      <c r="J137" s="15"/>
      <c r="K137" s="14">
        <v>1</v>
      </c>
      <c r="L137" s="17">
        <f>Table3[[#This Row],[CONT_ID]]</f>
        <v>234</v>
      </c>
      <c r="M137" s="15" t="s">
        <v>541</v>
      </c>
      <c r="N137" s="15"/>
      <c r="O137" s="15"/>
    </row>
    <row r="138" spans="1:15" ht="14.4" hidden="1" x14ac:dyDescent="0.3">
      <c r="A138" s="14">
        <v>3</v>
      </c>
      <c r="B138" s="15" t="s">
        <v>634</v>
      </c>
      <c r="C138" s="15" t="s">
        <v>635</v>
      </c>
      <c r="D138" s="14">
        <v>235</v>
      </c>
      <c r="E138" s="14">
        <v>10</v>
      </c>
      <c r="F138" s="15" t="s">
        <v>636</v>
      </c>
      <c r="G138" s="15" t="s">
        <v>815</v>
      </c>
      <c r="H138" s="15" t="s">
        <v>816</v>
      </c>
      <c r="I138" s="15"/>
      <c r="J138" s="15"/>
      <c r="K138" s="14">
        <v>1</v>
      </c>
      <c r="L138" s="17">
        <f>Table3[[#This Row],[CONT_ID]]</f>
        <v>235</v>
      </c>
      <c r="M138" s="15" t="s">
        <v>541</v>
      </c>
      <c r="N138" s="16">
        <v>42867.49895833333</v>
      </c>
      <c r="O138" s="15" t="s">
        <v>547</v>
      </c>
    </row>
    <row r="139" spans="1:15" ht="14.4" hidden="1" x14ac:dyDescent="0.3">
      <c r="A139" s="14">
        <v>3</v>
      </c>
      <c r="B139" s="15" t="s">
        <v>634</v>
      </c>
      <c r="C139" s="15" t="s">
        <v>635</v>
      </c>
      <c r="D139" s="14">
        <v>236</v>
      </c>
      <c r="E139" s="14">
        <v>10</v>
      </c>
      <c r="F139" s="15" t="s">
        <v>636</v>
      </c>
      <c r="G139" s="15" t="s">
        <v>817</v>
      </c>
      <c r="H139" s="15" t="s">
        <v>818</v>
      </c>
      <c r="I139" s="15"/>
      <c r="J139" s="15"/>
      <c r="K139" s="14">
        <v>1</v>
      </c>
      <c r="L139" s="17">
        <f>Table3[[#This Row],[CONT_ID]]</f>
        <v>236</v>
      </c>
      <c r="M139" s="15" t="s">
        <v>541</v>
      </c>
      <c r="N139" s="15"/>
      <c r="O139" s="15"/>
    </row>
    <row r="140" spans="1:15" ht="14.4" hidden="1" x14ac:dyDescent="0.3">
      <c r="A140" s="14">
        <v>3</v>
      </c>
      <c r="B140" s="15" t="s">
        <v>634</v>
      </c>
      <c r="C140" s="15" t="s">
        <v>635</v>
      </c>
      <c r="D140" s="14">
        <v>237</v>
      </c>
      <c r="E140" s="14">
        <v>10</v>
      </c>
      <c r="F140" s="15" t="s">
        <v>636</v>
      </c>
      <c r="G140" s="15" t="s">
        <v>819</v>
      </c>
      <c r="H140" s="15" t="s">
        <v>820</v>
      </c>
      <c r="I140" s="15"/>
      <c r="J140" s="15"/>
      <c r="K140" s="14">
        <v>1</v>
      </c>
      <c r="L140" s="17">
        <f>Table3[[#This Row],[CONT_ID]]</f>
        <v>237</v>
      </c>
      <c r="M140" s="15" t="s">
        <v>541</v>
      </c>
      <c r="N140" s="16">
        <v>42867.49894675926</v>
      </c>
      <c r="O140" s="15" t="s">
        <v>547</v>
      </c>
    </row>
    <row r="141" spans="1:15" ht="14.4" hidden="1" x14ac:dyDescent="0.3">
      <c r="A141" s="14">
        <v>3</v>
      </c>
      <c r="B141" s="15" t="s">
        <v>634</v>
      </c>
      <c r="C141" s="15" t="s">
        <v>635</v>
      </c>
      <c r="D141" s="14">
        <v>238</v>
      </c>
      <c r="E141" s="14">
        <v>10</v>
      </c>
      <c r="F141" s="15" t="s">
        <v>636</v>
      </c>
      <c r="G141" s="15" t="s">
        <v>821</v>
      </c>
      <c r="H141" s="15" t="s">
        <v>822</v>
      </c>
      <c r="I141" s="15"/>
      <c r="J141" s="15"/>
      <c r="K141" s="14">
        <v>1</v>
      </c>
      <c r="L141" s="17">
        <f>Table3[[#This Row],[CONT_ID]]</f>
        <v>238</v>
      </c>
      <c r="M141" s="15" t="s">
        <v>541</v>
      </c>
      <c r="N141" s="15"/>
      <c r="O141" s="15"/>
    </row>
    <row r="142" spans="1:15" ht="14.4" x14ac:dyDescent="0.3">
      <c r="A142" s="14">
        <v>3</v>
      </c>
      <c r="B142" s="15" t="s">
        <v>634</v>
      </c>
      <c r="C142" s="15" t="s">
        <v>635</v>
      </c>
      <c r="D142" s="14">
        <v>239</v>
      </c>
      <c r="E142" s="14">
        <v>10</v>
      </c>
      <c r="F142" s="15" t="s">
        <v>636</v>
      </c>
      <c r="G142" s="15" t="s">
        <v>823</v>
      </c>
      <c r="H142" s="15" t="s">
        <v>824</v>
      </c>
      <c r="I142" s="15"/>
      <c r="J142" s="15"/>
      <c r="K142" s="14">
        <v>1</v>
      </c>
      <c r="L142" s="17">
        <f>Table3[[#This Row],[CONT_ID]]</f>
        <v>239</v>
      </c>
      <c r="M142" s="15" t="s">
        <v>541</v>
      </c>
      <c r="N142" s="16">
        <v>43216.753252314818</v>
      </c>
      <c r="O142" s="15" t="s">
        <v>547</v>
      </c>
    </row>
    <row r="143" spans="1:15" ht="14.4" hidden="1" x14ac:dyDescent="0.3">
      <c r="A143" s="14">
        <v>3</v>
      </c>
      <c r="B143" s="15" t="s">
        <v>634</v>
      </c>
      <c r="C143" s="15" t="s">
        <v>635</v>
      </c>
      <c r="D143" s="14">
        <v>240</v>
      </c>
      <c r="E143" s="14">
        <v>10</v>
      </c>
      <c r="F143" s="15" t="s">
        <v>636</v>
      </c>
      <c r="G143" s="15" t="s">
        <v>191</v>
      </c>
      <c r="H143" s="15" t="s">
        <v>825</v>
      </c>
      <c r="I143" s="15"/>
      <c r="J143" s="15"/>
      <c r="K143" s="14">
        <v>1</v>
      </c>
      <c r="L143" s="17">
        <f>Table3[[#This Row],[CONT_ID]]</f>
        <v>240</v>
      </c>
      <c r="M143" s="15" t="s">
        <v>541</v>
      </c>
      <c r="N143" s="16">
        <v>42867.498935185184</v>
      </c>
      <c r="O143" s="15" t="s">
        <v>547</v>
      </c>
    </row>
    <row r="144" spans="1:15" ht="14.4" hidden="1" x14ac:dyDescent="0.3">
      <c r="A144" s="14">
        <v>3</v>
      </c>
      <c r="B144" s="15" t="s">
        <v>634</v>
      </c>
      <c r="C144" s="15" t="s">
        <v>635</v>
      </c>
      <c r="D144" s="14">
        <v>241</v>
      </c>
      <c r="E144" s="14">
        <v>10</v>
      </c>
      <c r="F144" s="15" t="s">
        <v>636</v>
      </c>
      <c r="G144" s="15" t="s">
        <v>826</v>
      </c>
      <c r="H144" s="15" t="s">
        <v>827</v>
      </c>
      <c r="I144" s="15"/>
      <c r="J144" s="15"/>
      <c r="K144" s="14">
        <v>1</v>
      </c>
      <c r="L144" s="17">
        <f>Table3[[#This Row],[CONT_ID]]</f>
        <v>241</v>
      </c>
      <c r="M144" s="15" t="s">
        <v>541</v>
      </c>
      <c r="N144" s="15"/>
      <c r="O144" s="15"/>
    </row>
    <row r="145" spans="1:15" ht="14.4" hidden="1" x14ac:dyDescent="0.3">
      <c r="A145" s="14">
        <v>3</v>
      </c>
      <c r="B145" s="15" t="s">
        <v>634</v>
      </c>
      <c r="C145" s="15" t="s">
        <v>635</v>
      </c>
      <c r="D145" s="14">
        <v>242</v>
      </c>
      <c r="E145" s="14">
        <v>10</v>
      </c>
      <c r="F145" s="15" t="s">
        <v>636</v>
      </c>
      <c r="G145" s="15" t="s">
        <v>828</v>
      </c>
      <c r="H145" s="15" t="s">
        <v>829</v>
      </c>
      <c r="I145" s="15"/>
      <c r="J145" s="15"/>
      <c r="K145" s="14">
        <v>0</v>
      </c>
      <c r="L145" s="17">
        <f>Table3[[#This Row],[CONT_ID]]</f>
        <v>242</v>
      </c>
      <c r="M145" s="15" t="s">
        <v>541</v>
      </c>
      <c r="N145" s="16">
        <v>42782.598055555558</v>
      </c>
      <c r="O145" s="15" t="s">
        <v>547</v>
      </c>
    </row>
    <row r="146" spans="1:15" ht="14.4" hidden="1" x14ac:dyDescent="0.3">
      <c r="A146" s="14">
        <v>3</v>
      </c>
      <c r="B146" s="15" t="s">
        <v>634</v>
      </c>
      <c r="C146" s="15" t="s">
        <v>635</v>
      </c>
      <c r="D146" s="14">
        <v>243</v>
      </c>
      <c r="E146" s="14">
        <v>10</v>
      </c>
      <c r="F146" s="15" t="s">
        <v>636</v>
      </c>
      <c r="G146" s="15" t="s">
        <v>830</v>
      </c>
      <c r="H146" s="15" t="s">
        <v>831</v>
      </c>
      <c r="I146" s="15"/>
      <c r="J146" s="15"/>
      <c r="K146" s="14">
        <v>1</v>
      </c>
      <c r="L146" s="17">
        <f>Table3[[#This Row],[CONT_ID]]</f>
        <v>243</v>
      </c>
      <c r="M146" s="15" t="s">
        <v>541</v>
      </c>
      <c r="N146" s="15"/>
      <c r="O146" s="15"/>
    </row>
    <row r="147" spans="1:15" ht="14.4" hidden="1" x14ac:dyDescent="0.3">
      <c r="A147" s="14">
        <v>3</v>
      </c>
      <c r="B147" s="15" t="s">
        <v>634</v>
      </c>
      <c r="C147" s="15" t="s">
        <v>635</v>
      </c>
      <c r="D147" s="14">
        <v>244</v>
      </c>
      <c r="E147" s="14">
        <v>10</v>
      </c>
      <c r="F147" s="15" t="s">
        <v>636</v>
      </c>
      <c r="G147" s="15" t="s">
        <v>832</v>
      </c>
      <c r="H147" s="15" t="s">
        <v>833</v>
      </c>
      <c r="I147" s="15"/>
      <c r="J147" s="15"/>
      <c r="K147" s="14">
        <v>1</v>
      </c>
      <c r="L147" s="17">
        <f>Table3[[#This Row],[CONT_ID]]</f>
        <v>244</v>
      </c>
      <c r="M147" s="15" t="s">
        <v>541</v>
      </c>
      <c r="N147" s="16">
        <v>42867.49895833333</v>
      </c>
      <c r="O147" s="15" t="s">
        <v>547</v>
      </c>
    </row>
    <row r="148" spans="1:15" ht="14.4" hidden="1" x14ac:dyDescent="0.3">
      <c r="A148" s="14">
        <v>3</v>
      </c>
      <c r="B148" s="15" t="s">
        <v>634</v>
      </c>
      <c r="C148" s="15" t="s">
        <v>635</v>
      </c>
      <c r="D148" s="14">
        <v>245</v>
      </c>
      <c r="E148" s="14">
        <v>10</v>
      </c>
      <c r="F148" s="15" t="s">
        <v>636</v>
      </c>
      <c r="G148" s="15" t="s">
        <v>834</v>
      </c>
      <c r="H148" s="15" t="s">
        <v>835</v>
      </c>
      <c r="I148" s="15"/>
      <c r="J148" s="15"/>
      <c r="K148" s="14">
        <v>1</v>
      </c>
      <c r="L148" s="17">
        <f>Table3[[#This Row],[CONT_ID]]</f>
        <v>245</v>
      </c>
      <c r="M148" s="15" t="s">
        <v>541</v>
      </c>
      <c r="N148" s="16">
        <v>42867.498935185184</v>
      </c>
      <c r="O148" s="15" t="s">
        <v>547</v>
      </c>
    </row>
    <row r="149" spans="1:15" ht="14.4" hidden="1" x14ac:dyDescent="0.3">
      <c r="A149" s="14">
        <v>3</v>
      </c>
      <c r="B149" s="15" t="s">
        <v>634</v>
      </c>
      <c r="C149" s="15" t="s">
        <v>635</v>
      </c>
      <c r="D149" s="14">
        <v>246</v>
      </c>
      <c r="E149" s="14">
        <v>10</v>
      </c>
      <c r="F149" s="15" t="s">
        <v>636</v>
      </c>
      <c r="G149" s="15" t="s">
        <v>836</v>
      </c>
      <c r="H149" s="15" t="s">
        <v>837</v>
      </c>
      <c r="I149" s="15"/>
      <c r="J149" s="15"/>
      <c r="K149" s="14">
        <v>1</v>
      </c>
      <c r="L149" s="17">
        <f>Table3[[#This Row],[CONT_ID]]</f>
        <v>246</v>
      </c>
      <c r="M149" s="15" t="s">
        <v>541</v>
      </c>
      <c r="N149" s="15"/>
      <c r="O149" s="15"/>
    </row>
    <row r="150" spans="1:15" ht="14.4" hidden="1" x14ac:dyDescent="0.3">
      <c r="A150" s="14">
        <v>3</v>
      </c>
      <c r="B150" s="15" t="s">
        <v>634</v>
      </c>
      <c r="C150" s="15" t="s">
        <v>635</v>
      </c>
      <c r="D150" s="14">
        <v>247</v>
      </c>
      <c r="E150" s="14">
        <v>10</v>
      </c>
      <c r="F150" s="15" t="s">
        <v>636</v>
      </c>
      <c r="G150" s="15" t="s">
        <v>838</v>
      </c>
      <c r="H150" s="15" t="s">
        <v>839</v>
      </c>
      <c r="I150" s="15"/>
      <c r="J150" s="15"/>
      <c r="K150" s="14">
        <v>1</v>
      </c>
      <c r="L150" s="17">
        <f>Table3[[#This Row],[CONT_ID]]</f>
        <v>247</v>
      </c>
      <c r="M150" s="15" t="s">
        <v>541</v>
      </c>
      <c r="N150" s="15"/>
      <c r="O150" s="15"/>
    </row>
    <row r="151" spans="1:15" ht="14.4" hidden="1" x14ac:dyDescent="0.3">
      <c r="A151" s="14">
        <v>3</v>
      </c>
      <c r="B151" s="15" t="s">
        <v>634</v>
      </c>
      <c r="C151" s="15" t="s">
        <v>635</v>
      </c>
      <c r="D151" s="14">
        <v>248</v>
      </c>
      <c r="E151" s="14">
        <v>10</v>
      </c>
      <c r="F151" s="15" t="s">
        <v>636</v>
      </c>
      <c r="G151" s="15" t="s">
        <v>840</v>
      </c>
      <c r="H151" s="15" t="s">
        <v>841</v>
      </c>
      <c r="I151" s="15"/>
      <c r="J151" s="15"/>
      <c r="K151" s="14">
        <v>1</v>
      </c>
      <c r="L151" s="17">
        <f>Table3[[#This Row],[CONT_ID]]</f>
        <v>248</v>
      </c>
      <c r="M151" s="15" t="s">
        <v>541</v>
      </c>
      <c r="N151" s="15"/>
      <c r="O151" s="15"/>
    </row>
    <row r="152" spans="1:15" ht="14.4" hidden="1" x14ac:dyDescent="0.3">
      <c r="A152" s="14">
        <v>3</v>
      </c>
      <c r="B152" s="15" t="s">
        <v>634</v>
      </c>
      <c r="C152" s="15" t="s">
        <v>635</v>
      </c>
      <c r="D152" s="14">
        <v>249</v>
      </c>
      <c r="E152" s="14">
        <v>10</v>
      </c>
      <c r="F152" s="15" t="s">
        <v>636</v>
      </c>
      <c r="G152" s="15" t="s">
        <v>842</v>
      </c>
      <c r="H152" s="15" t="s">
        <v>843</v>
      </c>
      <c r="I152" s="15"/>
      <c r="J152" s="15"/>
      <c r="K152" s="14">
        <v>1</v>
      </c>
      <c r="L152" s="17">
        <f>Table3[[#This Row],[CONT_ID]]</f>
        <v>249</v>
      </c>
      <c r="M152" s="15" t="s">
        <v>541</v>
      </c>
      <c r="N152" s="15"/>
      <c r="O152" s="15"/>
    </row>
    <row r="153" spans="1:15" ht="14.4" hidden="1" x14ac:dyDescent="0.3">
      <c r="A153" s="14">
        <v>3</v>
      </c>
      <c r="B153" s="15" t="s">
        <v>634</v>
      </c>
      <c r="C153" s="15" t="s">
        <v>635</v>
      </c>
      <c r="D153" s="14">
        <v>250</v>
      </c>
      <c r="E153" s="14">
        <v>10</v>
      </c>
      <c r="F153" s="15" t="s">
        <v>636</v>
      </c>
      <c r="G153" s="15" t="s">
        <v>844</v>
      </c>
      <c r="H153" s="15" t="s">
        <v>845</v>
      </c>
      <c r="I153" s="15"/>
      <c r="J153" s="15"/>
      <c r="K153" s="14">
        <v>1</v>
      </c>
      <c r="L153" s="17">
        <f>Table3[[#This Row],[CONT_ID]]</f>
        <v>250</v>
      </c>
      <c r="M153" s="15" t="s">
        <v>541</v>
      </c>
      <c r="N153" s="15"/>
      <c r="O153" s="15"/>
    </row>
    <row r="154" spans="1:15" ht="14.4" hidden="1" x14ac:dyDescent="0.3">
      <c r="A154" s="14">
        <v>3</v>
      </c>
      <c r="B154" s="15" t="s">
        <v>634</v>
      </c>
      <c r="C154" s="15" t="s">
        <v>635</v>
      </c>
      <c r="D154" s="14">
        <v>251</v>
      </c>
      <c r="E154" s="14">
        <v>10</v>
      </c>
      <c r="F154" s="15" t="s">
        <v>636</v>
      </c>
      <c r="G154" s="15" t="s">
        <v>238</v>
      </c>
      <c r="H154" s="15" t="s">
        <v>846</v>
      </c>
      <c r="I154" s="15"/>
      <c r="J154" s="15"/>
      <c r="K154" s="14">
        <v>1</v>
      </c>
      <c r="L154" s="17">
        <f>Table3[[#This Row],[CONT_ID]]</f>
        <v>251</v>
      </c>
      <c r="M154" s="15" t="s">
        <v>541</v>
      </c>
      <c r="N154" s="16">
        <v>42867.49895833333</v>
      </c>
      <c r="O154" s="15" t="s">
        <v>547</v>
      </c>
    </row>
    <row r="155" spans="1:15" ht="14.4" hidden="1" x14ac:dyDescent="0.3">
      <c r="A155" s="14">
        <v>3</v>
      </c>
      <c r="B155" s="15" t="s">
        <v>634</v>
      </c>
      <c r="C155" s="15" t="s">
        <v>635</v>
      </c>
      <c r="D155" s="14">
        <v>252</v>
      </c>
      <c r="E155" s="14">
        <v>10</v>
      </c>
      <c r="F155" s="15" t="s">
        <v>636</v>
      </c>
      <c r="G155" s="15" t="s">
        <v>847</v>
      </c>
      <c r="H155" s="15" t="s">
        <v>848</v>
      </c>
      <c r="I155" s="15"/>
      <c r="J155" s="15"/>
      <c r="K155" s="14">
        <v>1</v>
      </c>
      <c r="L155" s="17">
        <f>Table3[[#This Row],[CONT_ID]]</f>
        <v>252</v>
      </c>
      <c r="M155" s="15" t="s">
        <v>541</v>
      </c>
      <c r="N155" s="15"/>
      <c r="O155" s="15"/>
    </row>
    <row r="156" spans="1:15" ht="14.4" hidden="1" x14ac:dyDescent="0.3">
      <c r="A156" s="14">
        <v>3</v>
      </c>
      <c r="B156" s="15" t="s">
        <v>634</v>
      </c>
      <c r="C156" s="15" t="s">
        <v>635</v>
      </c>
      <c r="D156" s="14">
        <v>253</v>
      </c>
      <c r="E156" s="14">
        <v>10</v>
      </c>
      <c r="F156" s="15" t="s">
        <v>636</v>
      </c>
      <c r="G156" s="15" t="s">
        <v>849</v>
      </c>
      <c r="H156" s="15" t="s">
        <v>850</v>
      </c>
      <c r="I156" s="15"/>
      <c r="J156" s="15"/>
      <c r="K156" s="14">
        <v>1</v>
      </c>
      <c r="L156" s="17">
        <f>Table3[[#This Row],[CONT_ID]]</f>
        <v>253</v>
      </c>
      <c r="M156" s="15" t="s">
        <v>541</v>
      </c>
      <c r="N156" s="15"/>
      <c r="O156" s="15"/>
    </row>
    <row r="157" spans="1:15" ht="14.4" hidden="1" x14ac:dyDescent="0.3">
      <c r="A157" s="14">
        <v>3</v>
      </c>
      <c r="B157" s="15" t="s">
        <v>634</v>
      </c>
      <c r="C157" s="15" t="s">
        <v>635</v>
      </c>
      <c r="D157" s="14">
        <v>254</v>
      </c>
      <c r="E157" s="14">
        <v>10</v>
      </c>
      <c r="F157" s="15" t="s">
        <v>636</v>
      </c>
      <c r="G157" s="15" t="s">
        <v>851</v>
      </c>
      <c r="H157" s="15" t="s">
        <v>852</v>
      </c>
      <c r="I157" s="15"/>
      <c r="J157" s="15"/>
      <c r="K157" s="14">
        <v>1</v>
      </c>
      <c r="L157" s="17">
        <f>Table3[[#This Row],[CONT_ID]]</f>
        <v>254</v>
      </c>
      <c r="M157" s="15" t="s">
        <v>541</v>
      </c>
      <c r="N157" s="16">
        <v>42867.49895833333</v>
      </c>
      <c r="O157" s="15" t="s">
        <v>547</v>
      </c>
    </row>
    <row r="158" spans="1:15" ht="14.4" hidden="1" x14ac:dyDescent="0.3">
      <c r="A158" s="14">
        <v>3</v>
      </c>
      <c r="B158" s="15" t="s">
        <v>634</v>
      </c>
      <c r="C158" s="15" t="s">
        <v>635</v>
      </c>
      <c r="D158" s="14">
        <v>255</v>
      </c>
      <c r="E158" s="14">
        <v>10</v>
      </c>
      <c r="F158" s="15" t="s">
        <v>636</v>
      </c>
      <c r="G158" s="15" t="s">
        <v>853</v>
      </c>
      <c r="H158" s="15" t="s">
        <v>854</v>
      </c>
      <c r="I158" s="15"/>
      <c r="J158" s="15"/>
      <c r="K158" s="14">
        <v>1</v>
      </c>
      <c r="L158" s="17">
        <f>Table3[[#This Row],[CONT_ID]]</f>
        <v>255</v>
      </c>
      <c r="M158" s="15" t="s">
        <v>541</v>
      </c>
      <c r="N158" s="16">
        <v>42782.598055555558</v>
      </c>
      <c r="O158" s="15" t="s">
        <v>547</v>
      </c>
    </row>
    <row r="159" spans="1:15" ht="14.4" hidden="1" x14ac:dyDescent="0.3">
      <c r="A159" s="14">
        <v>3</v>
      </c>
      <c r="B159" s="15" t="s">
        <v>634</v>
      </c>
      <c r="C159" s="15" t="s">
        <v>635</v>
      </c>
      <c r="D159" s="14">
        <v>256</v>
      </c>
      <c r="E159" s="14">
        <v>10</v>
      </c>
      <c r="F159" s="15" t="s">
        <v>636</v>
      </c>
      <c r="G159" s="15" t="s">
        <v>855</v>
      </c>
      <c r="H159" s="15" t="s">
        <v>856</v>
      </c>
      <c r="I159" s="15"/>
      <c r="J159" s="15"/>
      <c r="K159" s="14">
        <v>1</v>
      </c>
      <c r="L159" s="17">
        <f>Table3[[#This Row],[CONT_ID]]</f>
        <v>256</v>
      </c>
      <c r="M159" s="15" t="s">
        <v>541</v>
      </c>
      <c r="N159" s="16">
        <v>42782.598055555558</v>
      </c>
      <c r="O159" s="15" t="s">
        <v>547</v>
      </c>
    </row>
    <row r="160" spans="1:15" ht="14.4" hidden="1" x14ac:dyDescent="0.3">
      <c r="A160" s="14">
        <v>3</v>
      </c>
      <c r="B160" s="15" t="s">
        <v>634</v>
      </c>
      <c r="C160" s="15" t="s">
        <v>635</v>
      </c>
      <c r="D160" s="14">
        <v>257</v>
      </c>
      <c r="E160" s="14">
        <v>10</v>
      </c>
      <c r="F160" s="15" t="s">
        <v>636</v>
      </c>
      <c r="G160" s="15" t="s">
        <v>219</v>
      </c>
      <c r="H160" s="15" t="s">
        <v>857</v>
      </c>
      <c r="I160" s="15"/>
      <c r="J160" s="15"/>
      <c r="K160" s="14">
        <v>1</v>
      </c>
      <c r="L160" s="17">
        <f>Table3[[#This Row],[CONT_ID]]</f>
        <v>257</v>
      </c>
      <c r="M160" s="15" t="s">
        <v>541</v>
      </c>
      <c r="N160" s="16">
        <v>42867.49894675926</v>
      </c>
      <c r="O160" s="15" t="s">
        <v>547</v>
      </c>
    </row>
    <row r="161" spans="1:15" ht="14.4" hidden="1" x14ac:dyDescent="0.3">
      <c r="A161" s="14">
        <v>3</v>
      </c>
      <c r="B161" s="15" t="s">
        <v>634</v>
      </c>
      <c r="C161" s="15" t="s">
        <v>635</v>
      </c>
      <c r="D161" s="14">
        <v>258</v>
      </c>
      <c r="E161" s="14">
        <v>10</v>
      </c>
      <c r="F161" s="15" t="s">
        <v>636</v>
      </c>
      <c r="G161" s="15" t="s">
        <v>858</v>
      </c>
      <c r="H161" s="15" t="s">
        <v>859</v>
      </c>
      <c r="I161" s="15"/>
      <c r="J161" s="15"/>
      <c r="K161" s="14">
        <v>0</v>
      </c>
      <c r="L161" s="17">
        <f>Table3[[#This Row],[CONT_ID]]</f>
        <v>258</v>
      </c>
      <c r="M161" s="15" t="s">
        <v>541</v>
      </c>
      <c r="N161" s="16">
        <v>42782.598055555558</v>
      </c>
      <c r="O161" s="15" t="s">
        <v>547</v>
      </c>
    </row>
    <row r="162" spans="1:15" ht="14.4" hidden="1" x14ac:dyDescent="0.3">
      <c r="A162" s="14">
        <v>3</v>
      </c>
      <c r="B162" s="15" t="s">
        <v>634</v>
      </c>
      <c r="C162" s="15" t="s">
        <v>635</v>
      </c>
      <c r="D162" s="14">
        <v>259</v>
      </c>
      <c r="E162" s="14">
        <v>10</v>
      </c>
      <c r="F162" s="15" t="s">
        <v>636</v>
      </c>
      <c r="G162" s="15" t="s">
        <v>860</v>
      </c>
      <c r="H162" s="15" t="s">
        <v>861</v>
      </c>
      <c r="I162" s="15"/>
      <c r="J162" s="15"/>
      <c r="K162" s="14">
        <v>1</v>
      </c>
      <c r="L162" s="17">
        <f>Table3[[#This Row],[CONT_ID]]</f>
        <v>259</v>
      </c>
      <c r="M162" s="15" t="s">
        <v>541</v>
      </c>
      <c r="N162" s="15"/>
      <c r="O162" s="15"/>
    </row>
    <row r="163" spans="1:15" ht="14.4" hidden="1" x14ac:dyDescent="0.3">
      <c r="A163" s="14">
        <v>3</v>
      </c>
      <c r="B163" s="15" t="s">
        <v>634</v>
      </c>
      <c r="C163" s="15" t="s">
        <v>635</v>
      </c>
      <c r="D163" s="14">
        <v>260</v>
      </c>
      <c r="E163" s="14">
        <v>10</v>
      </c>
      <c r="F163" s="15" t="s">
        <v>636</v>
      </c>
      <c r="G163" s="15" t="s">
        <v>862</v>
      </c>
      <c r="H163" s="15" t="s">
        <v>863</v>
      </c>
      <c r="I163" s="15"/>
      <c r="J163" s="15"/>
      <c r="K163" s="14">
        <v>1</v>
      </c>
      <c r="L163" s="17">
        <f>Table3[[#This Row],[CONT_ID]]</f>
        <v>260</v>
      </c>
      <c r="M163" s="15" t="s">
        <v>541</v>
      </c>
      <c r="N163" s="16">
        <v>42867.498923611114</v>
      </c>
      <c r="O163" s="15" t="s">
        <v>547</v>
      </c>
    </row>
    <row r="164" spans="1:15" ht="14.4" hidden="1" x14ac:dyDescent="0.3">
      <c r="A164" s="14">
        <v>3</v>
      </c>
      <c r="B164" s="15" t="s">
        <v>634</v>
      </c>
      <c r="C164" s="15" t="s">
        <v>635</v>
      </c>
      <c r="D164" s="14">
        <v>261</v>
      </c>
      <c r="E164" s="14">
        <v>10</v>
      </c>
      <c r="F164" s="15" t="s">
        <v>810</v>
      </c>
      <c r="G164" s="15" t="s">
        <v>864</v>
      </c>
      <c r="H164" s="15" t="s">
        <v>865</v>
      </c>
      <c r="I164" s="15"/>
      <c r="J164" s="15"/>
      <c r="K164" s="14">
        <v>1</v>
      </c>
      <c r="L164" s="17">
        <f>Table3[[#This Row],[CONT_ID]]</f>
        <v>261</v>
      </c>
      <c r="M164" s="15" t="s">
        <v>541</v>
      </c>
      <c r="N164" s="16">
        <v>42867.49894675926</v>
      </c>
      <c r="O164" s="15" t="s">
        <v>547</v>
      </c>
    </row>
    <row r="165" spans="1:15" ht="14.4" hidden="1" x14ac:dyDescent="0.3">
      <c r="A165" s="14">
        <v>3</v>
      </c>
      <c r="B165" s="15" t="s">
        <v>634</v>
      </c>
      <c r="C165" s="15" t="s">
        <v>635</v>
      </c>
      <c r="D165" s="14">
        <v>262</v>
      </c>
      <c r="E165" s="14">
        <v>10</v>
      </c>
      <c r="F165" s="15" t="s">
        <v>636</v>
      </c>
      <c r="G165" s="15" t="s">
        <v>228</v>
      </c>
      <c r="H165" s="15" t="s">
        <v>866</v>
      </c>
      <c r="I165" s="15"/>
      <c r="J165" s="15"/>
      <c r="K165" s="14">
        <v>1</v>
      </c>
      <c r="L165" s="17">
        <f>Table3[[#This Row],[CONT_ID]]</f>
        <v>262</v>
      </c>
      <c r="M165" s="15" t="s">
        <v>541</v>
      </c>
      <c r="N165" s="16">
        <v>42867.510578703703</v>
      </c>
      <c r="O165" s="15" t="s">
        <v>547</v>
      </c>
    </row>
    <row r="166" spans="1:15" ht="14.4" hidden="1" x14ac:dyDescent="0.3">
      <c r="A166" s="14">
        <v>3</v>
      </c>
      <c r="B166" s="15" t="s">
        <v>634</v>
      </c>
      <c r="C166" s="15" t="s">
        <v>635</v>
      </c>
      <c r="D166" s="14">
        <v>263</v>
      </c>
      <c r="E166" s="14">
        <v>10</v>
      </c>
      <c r="F166" s="15" t="s">
        <v>636</v>
      </c>
      <c r="G166" s="15" t="s">
        <v>867</v>
      </c>
      <c r="H166" s="15" t="s">
        <v>868</v>
      </c>
      <c r="I166" s="15"/>
      <c r="J166" s="15"/>
      <c r="K166" s="14">
        <v>0</v>
      </c>
      <c r="L166" s="17">
        <f>Table3[[#This Row],[CONT_ID]]</f>
        <v>263</v>
      </c>
      <c r="M166" s="15" t="s">
        <v>541</v>
      </c>
      <c r="N166" s="16">
        <v>42782.598055555558</v>
      </c>
      <c r="O166" s="15" t="s">
        <v>547</v>
      </c>
    </row>
    <row r="167" spans="1:15" ht="14.4" hidden="1" x14ac:dyDescent="0.3">
      <c r="A167" s="14">
        <v>3</v>
      </c>
      <c r="B167" s="15" t="s">
        <v>634</v>
      </c>
      <c r="C167" s="15" t="s">
        <v>635</v>
      </c>
      <c r="D167" s="14">
        <v>264</v>
      </c>
      <c r="E167" s="14">
        <v>10</v>
      </c>
      <c r="F167" s="15" t="s">
        <v>636</v>
      </c>
      <c r="G167" s="15" t="s">
        <v>869</v>
      </c>
      <c r="H167" s="15" t="s">
        <v>870</v>
      </c>
      <c r="I167" s="15"/>
      <c r="J167" s="15"/>
      <c r="K167" s="14">
        <v>1</v>
      </c>
      <c r="L167" s="17">
        <f>Table3[[#This Row],[CONT_ID]]</f>
        <v>264</v>
      </c>
      <c r="M167" s="15" t="s">
        <v>541</v>
      </c>
      <c r="N167" s="15"/>
      <c r="O167" s="15"/>
    </row>
    <row r="168" spans="1:15" ht="14.4" hidden="1" x14ac:dyDescent="0.3">
      <c r="A168" s="14">
        <v>3</v>
      </c>
      <c r="B168" s="15" t="s">
        <v>634</v>
      </c>
      <c r="C168" s="15" t="s">
        <v>635</v>
      </c>
      <c r="D168" s="14">
        <v>265</v>
      </c>
      <c r="E168" s="14">
        <v>10</v>
      </c>
      <c r="F168" s="15" t="s">
        <v>636</v>
      </c>
      <c r="G168" s="15" t="s">
        <v>871</v>
      </c>
      <c r="H168" s="15" t="s">
        <v>872</v>
      </c>
      <c r="I168" s="15"/>
      <c r="J168" s="15"/>
      <c r="K168" s="14">
        <v>1</v>
      </c>
      <c r="L168" s="17">
        <f>Table3[[#This Row],[CONT_ID]]</f>
        <v>265</v>
      </c>
      <c r="M168" s="15" t="s">
        <v>541</v>
      </c>
      <c r="N168" s="15"/>
      <c r="O168" s="15"/>
    </row>
    <row r="169" spans="1:15" ht="14.4" hidden="1" x14ac:dyDescent="0.3">
      <c r="A169" s="14">
        <v>3</v>
      </c>
      <c r="B169" s="15" t="s">
        <v>634</v>
      </c>
      <c r="C169" s="15" t="s">
        <v>635</v>
      </c>
      <c r="D169" s="14">
        <v>266</v>
      </c>
      <c r="E169" s="14">
        <v>10</v>
      </c>
      <c r="F169" s="15" t="s">
        <v>636</v>
      </c>
      <c r="G169" s="15" t="s">
        <v>873</v>
      </c>
      <c r="H169" s="15" t="s">
        <v>874</v>
      </c>
      <c r="I169" s="15"/>
      <c r="J169" s="15"/>
      <c r="K169" s="14">
        <v>1</v>
      </c>
      <c r="L169" s="17">
        <f>Table3[[#This Row],[CONT_ID]]</f>
        <v>266</v>
      </c>
      <c r="M169" s="15" t="s">
        <v>541</v>
      </c>
      <c r="N169" s="15"/>
      <c r="O169" s="15"/>
    </row>
    <row r="170" spans="1:15" ht="14.4" hidden="1" x14ac:dyDescent="0.3">
      <c r="A170" s="14">
        <v>3</v>
      </c>
      <c r="B170" s="15" t="s">
        <v>634</v>
      </c>
      <c r="C170" s="15" t="s">
        <v>635</v>
      </c>
      <c r="D170" s="14">
        <v>267</v>
      </c>
      <c r="E170" s="14">
        <v>10</v>
      </c>
      <c r="F170" s="15" t="s">
        <v>636</v>
      </c>
      <c r="G170" s="15" t="s">
        <v>875</v>
      </c>
      <c r="H170" s="15" t="s">
        <v>876</v>
      </c>
      <c r="I170" s="15"/>
      <c r="J170" s="15"/>
      <c r="K170" s="14">
        <v>1</v>
      </c>
      <c r="L170" s="17">
        <f>Table3[[#This Row],[CONT_ID]]</f>
        <v>267</v>
      </c>
      <c r="M170" s="15" t="s">
        <v>541</v>
      </c>
      <c r="N170" s="15"/>
      <c r="O170" s="15"/>
    </row>
    <row r="171" spans="1:15" ht="14.4" hidden="1" x14ac:dyDescent="0.3">
      <c r="A171" s="14">
        <v>3</v>
      </c>
      <c r="B171" s="15" t="s">
        <v>634</v>
      </c>
      <c r="C171" s="15" t="s">
        <v>635</v>
      </c>
      <c r="D171" s="14">
        <v>268</v>
      </c>
      <c r="E171" s="14">
        <v>10</v>
      </c>
      <c r="F171" s="15" t="s">
        <v>636</v>
      </c>
      <c r="G171" s="15" t="s">
        <v>877</v>
      </c>
      <c r="H171" s="15" t="s">
        <v>878</v>
      </c>
      <c r="I171" s="15"/>
      <c r="J171" s="15"/>
      <c r="K171" s="14">
        <v>1</v>
      </c>
      <c r="L171" s="17">
        <f>Table3[[#This Row],[CONT_ID]]</f>
        <v>268</v>
      </c>
      <c r="M171" s="15" t="s">
        <v>541</v>
      </c>
      <c r="N171" s="16">
        <v>42867.49894675926</v>
      </c>
      <c r="O171" s="15" t="s">
        <v>547</v>
      </c>
    </row>
    <row r="172" spans="1:15" ht="14.4" hidden="1" x14ac:dyDescent="0.3">
      <c r="A172" s="14">
        <v>3</v>
      </c>
      <c r="B172" s="15" t="s">
        <v>634</v>
      </c>
      <c r="C172" s="15" t="s">
        <v>635</v>
      </c>
      <c r="D172" s="14">
        <v>269</v>
      </c>
      <c r="E172" s="14">
        <v>10</v>
      </c>
      <c r="F172" s="15" t="s">
        <v>636</v>
      </c>
      <c r="G172" s="15" t="s">
        <v>879</v>
      </c>
      <c r="H172" s="15" t="s">
        <v>880</v>
      </c>
      <c r="I172" s="15"/>
      <c r="J172" s="15"/>
      <c r="K172" s="14">
        <v>1</v>
      </c>
      <c r="L172" s="17">
        <f>Table3[[#This Row],[CONT_ID]]</f>
        <v>269</v>
      </c>
      <c r="M172" s="15" t="s">
        <v>541</v>
      </c>
      <c r="N172" s="16">
        <v>42867.498935185184</v>
      </c>
      <c r="O172" s="15" t="s">
        <v>547</v>
      </c>
    </row>
    <row r="173" spans="1:15" ht="14.4" hidden="1" x14ac:dyDescent="0.3">
      <c r="A173" s="14">
        <v>3</v>
      </c>
      <c r="B173" s="15" t="s">
        <v>634</v>
      </c>
      <c r="C173" s="15" t="s">
        <v>635</v>
      </c>
      <c r="D173" s="14">
        <v>270</v>
      </c>
      <c r="E173" s="14">
        <v>10</v>
      </c>
      <c r="F173" s="15" t="s">
        <v>636</v>
      </c>
      <c r="G173" s="15" t="s">
        <v>881</v>
      </c>
      <c r="H173" s="15" t="s">
        <v>882</v>
      </c>
      <c r="I173" s="15"/>
      <c r="J173" s="15"/>
      <c r="K173" s="14">
        <v>1</v>
      </c>
      <c r="L173" s="17">
        <f>Table3[[#This Row],[CONT_ID]]</f>
        <v>270</v>
      </c>
      <c r="M173" s="15" t="s">
        <v>541</v>
      </c>
      <c r="N173" s="15"/>
      <c r="O173" s="15"/>
    </row>
    <row r="174" spans="1:15" ht="14.4" hidden="1" x14ac:dyDescent="0.3">
      <c r="A174" s="14">
        <v>3</v>
      </c>
      <c r="B174" s="15" t="s">
        <v>634</v>
      </c>
      <c r="C174" s="15" t="s">
        <v>635</v>
      </c>
      <c r="D174" s="14">
        <v>271</v>
      </c>
      <c r="E174" s="14">
        <v>10</v>
      </c>
      <c r="F174" s="15" t="s">
        <v>636</v>
      </c>
      <c r="G174" s="15" t="s">
        <v>883</v>
      </c>
      <c r="H174" s="15" t="s">
        <v>884</v>
      </c>
      <c r="I174" s="15"/>
      <c r="J174" s="15"/>
      <c r="K174" s="14">
        <v>1</v>
      </c>
      <c r="L174" s="17">
        <f>Table3[[#This Row],[CONT_ID]]</f>
        <v>271</v>
      </c>
      <c r="M174" s="15" t="s">
        <v>541</v>
      </c>
      <c r="N174" s="15"/>
      <c r="O174" s="15"/>
    </row>
    <row r="175" spans="1:15" ht="14.4" hidden="1" x14ac:dyDescent="0.3">
      <c r="A175" s="14">
        <v>3</v>
      </c>
      <c r="B175" s="15" t="s">
        <v>634</v>
      </c>
      <c r="C175" s="15" t="s">
        <v>635</v>
      </c>
      <c r="D175" s="14">
        <v>272</v>
      </c>
      <c r="E175" s="14">
        <v>10</v>
      </c>
      <c r="F175" s="15" t="s">
        <v>636</v>
      </c>
      <c r="G175" s="15" t="s">
        <v>885</v>
      </c>
      <c r="H175" s="15" t="s">
        <v>886</v>
      </c>
      <c r="I175" s="15"/>
      <c r="J175" s="15"/>
      <c r="K175" s="14">
        <v>1</v>
      </c>
      <c r="L175" s="17">
        <f>Table3[[#This Row],[CONT_ID]]</f>
        <v>272</v>
      </c>
      <c r="M175" s="15" t="s">
        <v>541</v>
      </c>
      <c r="N175" s="15"/>
      <c r="O175" s="15"/>
    </row>
    <row r="176" spans="1:15" ht="14.4" hidden="1" x14ac:dyDescent="0.3">
      <c r="A176" s="14">
        <v>3</v>
      </c>
      <c r="B176" s="15" t="s">
        <v>634</v>
      </c>
      <c r="C176" s="15" t="s">
        <v>635</v>
      </c>
      <c r="D176" s="14">
        <v>273</v>
      </c>
      <c r="E176" s="14">
        <v>10</v>
      </c>
      <c r="F176" s="15" t="s">
        <v>636</v>
      </c>
      <c r="G176" s="15" t="s">
        <v>887</v>
      </c>
      <c r="H176" s="15" t="s">
        <v>888</v>
      </c>
      <c r="I176" s="15"/>
      <c r="J176" s="15"/>
      <c r="K176" s="14">
        <v>1</v>
      </c>
      <c r="L176" s="17">
        <f>Table3[[#This Row],[CONT_ID]]</f>
        <v>273</v>
      </c>
      <c r="M176" s="15" t="s">
        <v>541</v>
      </c>
      <c r="N176" s="15"/>
      <c r="O176" s="15"/>
    </row>
    <row r="177" spans="1:15" ht="14.4" hidden="1" x14ac:dyDescent="0.3">
      <c r="A177" s="14">
        <v>3</v>
      </c>
      <c r="B177" s="15" t="s">
        <v>634</v>
      </c>
      <c r="C177" s="15" t="s">
        <v>635</v>
      </c>
      <c r="D177" s="14">
        <v>274</v>
      </c>
      <c r="E177" s="14">
        <v>10</v>
      </c>
      <c r="F177" s="15" t="s">
        <v>636</v>
      </c>
      <c r="G177" s="15" t="s">
        <v>889</v>
      </c>
      <c r="H177" s="15" t="s">
        <v>890</v>
      </c>
      <c r="I177" s="15"/>
      <c r="J177" s="15"/>
      <c r="K177" s="14">
        <v>1</v>
      </c>
      <c r="L177" s="17">
        <f>Table3[[#This Row],[CONT_ID]]</f>
        <v>274</v>
      </c>
      <c r="M177" s="15" t="s">
        <v>541</v>
      </c>
      <c r="N177" s="16">
        <v>42867.49895833333</v>
      </c>
      <c r="O177" s="15" t="s">
        <v>547</v>
      </c>
    </row>
    <row r="178" spans="1:15" ht="14.4" hidden="1" x14ac:dyDescent="0.3">
      <c r="A178" s="14">
        <v>3</v>
      </c>
      <c r="B178" s="15" t="s">
        <v>634</v>
      </c>
      <c r="C178" s="15" t="s">
        <v>635</v>
      </c>
      <c r="D178" s="14">
        <v>275</v>
      </c>
      <c r="E178" s="14">
        <v>10</v>
      </c>
      <c r="F178" s="15" t="s">
        <v>636</v>
      </c>
      <c r="G178" s="15" t="s">
        <v>891</v>
      </c>
      <c r="H178" s="15" t="s">
        <v>892</v>
      </c>
      <c r="I178" s="15"/>
      <c r="J178" s="15"/>
      <c r="K178" s="14">
        <v>1</v>
      </c>
      <c r="L178" s="17">
        <f>Table3[[#This Row],[CONT_ID]]</f>
        <v>275</v>
      </c>
      <c r="M178" s="15" t="s">
        <v>541</v>
      </c>
      <c r="N178" s="15"/>
      <c r="O178" s="15"/>
    </row>
    <row r="179" spans="1:15" ht="14.4" hidden="1" x14ac:dyDescent="0.3">
      <c r="A179" s="14">
        <v>3</v>
      </c>
      <c r="B179" s="15" t="s">
        <v>634</v>
      </c>
      <c r="C179" s="15" t="s">
        <v>635</v>
      </c>
      <c r="D179" s="14">
        <v>276</v>
      </c>
      <c r="E179" s="14">
        <v>10</v>
      </c>
      <c r="F179" s="15" t="s">
        <v>636</v>
      </c>
      <c r="G179" s="15" t="s">
        <v>893</v>
      </c>
      <c r="H179" s="15" t="s">
        <v>894</v>
      </c>
      <c r="I179" s="15"/>
      <c r="J179" s="15"/>
      <c r="K179" s="14">
        <v>1</v>
      </c>
      <c r="L179" s="17">
        <f>Table3[[#This Row],[CONT_ID]]</f>
        <v>276</v>
      </c>
      <c r="M179" s="15" t="s">
        <v>541</v>
      </c>
      <c r="N179" s="15"/>
      <c r="O179" s="15"/>
    </row>
    <row r="180" spans="1:15" ht="14.4" hidden="1" x14ac:dyDescent="0.3">
      <c r="A180" s="14">
        <v>3</v>
      </c>
      <c r="B180" s="15" t="s">
        <v>634</v>
      </c>
      <c r="C180" s="15" t="s">
        <v>635</v>
      </c>
      <c r="D180" s="14">
        <v>279</v>
      </c>
      <c r="E180" s="14">
        <v>10</v>
      </c>
      <c r="F180" s="15" t="s">
        <v>636</v>
      </c>
      <c r="G180" s="15" t="s">
        <v>895</v>
      </c>
      <c r="H180" s="15" t="s">
        <v>896</v>
      </c>
      <c r="I180" s="15"/>
      <c r="J180" s="15"/>
      <c r="K180" s="14">
        <v>1</v>
      </c>
      <c r="L180" s="17">
        <f>Table3[[#This Row],[CONT_ID]]</f>
        <v>279</v>
      </c>
      <c r="M180" s="15" t="s">
        <v>541</v>
      </c>
      <c r="N180" s="15"/>
      <c r="O180" s="15"/>
    </row>
    <row r="181" spans="1:15" ht="14.4" hidden="1" x14ac:dyDescent="0.3">
      <c r="A181" s="14">
        <v>3</v>
      </c>
      <c r="B181" s="15" t="s">
        <v>634</v>
      </c>
      <c r="C181" s="15" t="s">
        <v>635</v>
      </c>
      <c r="D181" s="14">
        <v>280</v>
      </c>
      <c r="E181" s="14">
        <v>10</v>
      </c>
      <c r="F181" s="15" t="s">
        <v>636</v>
      </c>
      <c r="G181" s="15" t="s">
        <v>897</v>
      </c>
      <c r="H181" s="15" t="s">
        <v>898</v>
      </c>
      <c r="I181" s="15"/>
      <c r="J181" s="15"/>
      <c r="K181" s="14">
        <v>1</v>
      </c>
      <c r="L181" s="17">
        <f>Table3[[#This Row],[CONT_ID]]</f>
        <v>280</v>
      </c>
      <c r="M181" s="15" t="s">
        <v>541</v>
      </c>
      <c r="N181" s="15"/>
      <c r="O181" s="15"/>
    </row>
    <row r="182" spans="1:15" ht="14.4" hidden="1" x14ac:dyDescent="0.3">
      <c r="A182" s="14">
        <v>3</v>
      </c>
      <c r="B182" s="15" t="s">
        <v>634</v>
      </c>
      <c r="C182" s="15" t="s">
        <v>635</v>
      </c>
      <c r="D182" s="14">
        <v>281</v>
      </c>
      <c r="E182" s="14">
        <v>10</v>
      </c>
      <c r="F182" s="15" t="s">
        <v>636</v>
      </c>
      <c r="G182" s="15" t="s">
        <v>899</v>
      </c>
      <c r="H182" s="15" t="s">
        <v>900</v>
      </c>
      <c r="I182" s="15"/>
      <c r="J182" s="15"/>
      <c r="K182" s="14">
        <v>1</v>
      </c>
      <c r="L182" s="17">
        <f>Table3[[#This Row],[CONT_ID]]</f>
        <v>281</v>
      </c>
      <c r="M182" s="15" t="s">
        <v>541</v>
      </c>
      <c r="N182" s="15"/>
      <c r="O182" s="15"/>
    </row>
    <row r="183" spans="1:15" ht="14.4" hidden="1" x14ac:dyDescent="0.3">
      <c r="A183" s="14">
        <v>3</v>
      </c>
      <c r="B183" s="15" t="s">
        <v>634</v>
      </c>
      <c r="C183" s="15" t="s">
        <v>635</v>
      </c>
      <c r="D183" s="14">
        <v>282</v>
      </c>
      <c r="E183" s="14">
        <v>10</v>
      </c>
      <c r="F183" s="15" t="s">
        <v>636</v>
      </c>
      <c r="G183" s="15" t="s">
        <v>901</v>
      </c>
      <c r="H183" s="15" t="s">
        <v>902</v>
      </c>
      <c r="I183" s="15"/>
      <c r="J183" s="15"/>
      <c r="K183" s="14">
        <v>1</v>
      </c>
      <c r="L183" s="17">
        <f>Table3[[#This Row],[CONT_ID]]</f>
        <v>282</v>
      </c>
      <c r="M183" s="15" t="s">
        <v>541</v>
      </c>
      <c r="N183" s="15"/>
      <c r="O183" s="15"/>
    </row>
    <row r="184" spans="1:15" ht="14.4" hidden="1" x14ac:dyDescent="0.3">
      <c r="A184" s="14">
        <v>3</v>
      </c>
      <c r="B184" s="15" t="s">
        <v>634</v>
      </c>
      <c r="C184" s="15" t="s">
        <v>635</v>
      </c>
      <c r="D184" s="14">
        <v>283</v>
      </c>
      <c r="E184" s="14">
        <v>10</v>
      </c>
      <c r="F184" s="15" t="s">
        <v>636</v>
      </c>
      <c r="G184" s="15" t="s">
        <v>903</v>
      </c>
      <c r="H184" s="15" t="s">
        <v>904</v>
      </c>
      <c r="I184" s="15"/>
      <c r="J184" s="15"/>
      <c r="K184" s="14">
        <v>1</v>
      </c>
      <c r="L184" s="17">
        <f>Table3[[#This Row],[CONT_ID]]</f>
        <v>283</v>
      </c>
      <c r="M184" s="15" t="s">
        <v>541</v>
      </c>
      <c r="N184" s="15"/>
      <c r="O184" s="15"/>
    </row>
    <row r="185" spans="1:15" ht="14.4" hidden="1" x14ac:dyDescent="0.3">
      <c r="A185" s="14">
        <v>3</v>
      </c>
      <c r="B185" s="15" t="s">
        <v>634</v>
      </c>
      <c r="C185" s="15" t="s">
        <v>635</v>
      </c>
      <c r="D185" s="14">
        <v>284</v>
      </c>
      <c r="E185" s="14">
        <v>10</v>
      </c>
      <c r="F185" s="15" t="s">
        <v>636</v>
      </c>
      <c r="G185" s="15" t="s">
        <v>905</v>
      </c>
      <c r="H185" s="15" t="s">
        <v>906</v>
      </c>
      <c r="I185" s="15"/>
      <c r="J185" s="15"/>
      <c r="K185" s="14">
        <v>1</v>
      </c>
      <c r="L185" s="17">
        <f>Table3[[#This Row],[CONT_ID]]</f>
        <v>284</v>
      </c>
      <c r="M185" s="15" t="s">
        <v>541</v>
      </c>
      <c r="N185" s="15"/>
      <c r="O185" s="15"/>
    </row>
    <row r="186" spans="1:15" ht="14.4" hidden="1" x14ac:dyDescent="0.3">
      <c r="A186" s="14">
        <v>3</v>
      </c>
      <c r="B186" s="15" t="s">
        <v>634</v>
      </c>
      <c r="C186" s="15" t="s">
        <v>635</v>
      </c>
      <c r="D186" s="14">
        <v>285</v>
      </c>
      <c r="E186" s="14">
        <v>10</v>
      </c>
      <c r="F186" s="15" t="s">
        <v>636</v>
      </c>
      <c r="G186" s="15" t="s">
        <v>907</v>
      </c>
      <c r="H186" s="15" t="s">
        <v>908</v>
      </c>
      <c r="I186" s="15"/>
      <c r="J186" s="15"/>
      <c r="K186" s="14">
        <v>1</v>
      </c>
      <c r="L186" s="17">
        <f>Table3[[#This Row],[CONT_ID]]</f>
        <v>285</v>
      </c>
      <c r="M186" s="15" t="s">
        <v>541</v>
      </c>
      <c r="N186" s="15"/>
      <c r="O186" s="15"/>
    </row>
    <row r="187" spans="1:15" ht="14.4" hidden="1" x14ac:dyDescent="0.3">
      <c r="A187" s="14">
        <v>3</v>
      </c>
      <c r="B187" s="15" t="s">
        <v>634</v>
      </c>
      <c r="C187" s="15" t="s">
        <v>635</v>
      </c>
      <c r="D187" s="14">
        <v>286</v>
      </c>
      <c r="E187" s="14">
        <v>10</v>
      </c>
      <c r="F187" s="15" t="s">
        <v>636</v>
      </c>
      <c r="G187" s="15" t="s">
        <v>909</v>
      </c>
      <c r="H187" s="15" t="s">
        <v>910</v>
      </c>
      <c r="I187" s="15"/>
      <c r="J187" s="15"/>
      <c r="K187" s="14">
        <v>1</v>
      </c>
      <c r="L187" s="17">
        <f>Table3[[#This Row],[CONT_ID]]</f>
        <v>286</v>
      </c>
      <c r="M187" s="15" t="s">
        <v>541</v>
      </c>
      <c r="N187" s="15"/>
      <c r="O187" s="15"/>
    </row>
    <row r="188" spans="1:15" ht="14.4" hidden="1" x14ac:dyDescent="0.3">
      <c r="A188" s="14">
        <v>3</v>
      </c>
      <c r="B188" s="15" t="s">
        <v>634</v>
      </c>
      <c r="C188" s="15" t="s">
        <v>635</v>
      </c>
      <c r="D188" s="14">
        <v>287</v>
      </c>
      <c r="E188" s="14">
        <v>10</v>
      </c>
      <c r="F188" s="15" t="s">
        <v>636</v>
      </c>
      <c r="G188" s="15" t="s">
        <v>911</v>
      </c>
      <c r="H188" s="15" t="s">
        <v>912</v>
      </c>
      <c r="I188" s="15"/>
      <c r="J188" s="15"/>
      <c r="K188" s="14">
        <v>0</v>
      </c>
      <c r="L188" s="17">
        <f>Table3[[#This Row],[CONT_ID]]</f>
        <v>287</v>
      </c>
      <c r="M188" s="15" t="s">
        <v>541</v>
      </c>
      <c r="N188" s="16">
        <v>42782.455914351849</v>
      </c>
      <c r="O188" s="15" t="s">
        <v>547</v>
      </c>
    </row>
    <row r="189" spans="1:15" ht="14.4" hidden="1" x14ac:dyDescent="0.3">
      <c r="A189" s="14">
        <v>3</v>
      </c>
      <c r="B189" s="15" t="s">
        <v>634</v>
      </c>
      <c r="C189" s="15" t="s">
        <v>635</v>
      </c>
      <c r="D189" s="14">
        <v>288</v>
      </c>
      <c r="E189" s="14">
        <v>10</v>
      </c>
      <c r="F189" s="15" t="s">
        <v>636</v>
      </c>
      <c r="G189" s="15" t="s">
        <v>913</v>
      </c>
      <c r="H189" s="15" t="s">
        <v>914</v>
      </c>
      <c r="I189" s="15"/>
      <c r="J189" s="15"/>
      <c r="K189" s="14">
        <v>1</v>
      </c>
      <c r="L189" s="17">
        <f>Table3[[#This Row],[CONT_ID]]</f>
        <v>288</v>
      </c>
      <c r="M189" s="15" t="s">
        <v>541</v>
      </c>
      <c r="N189" s="15"/>
      <c r="O189" s="15"/>
    </row>
    <row r="190" spans="1:15" ht="14.4" hidden="1" x14ac:dyDescent="0.3">
      <c r="A190" s="14">
        <v>3</v>
      </c>
      <c r="B190" s="15" t="s">
        <v>634</v>
      </c>
      <c r="C190" s="15" t="s">
        <v>635</v>
      </c>
      <c r="D190" s="14">
        <v>289</v>
      </c>
      <c r="E190" s="14">
        <v>10</v>
      </c>
      <c r="F190" s="15" t="s">
        <v>636</v>
      </c>
      <c r="G190" s="15" t="s">
        <v>915</v>
      </c>
      <c r="H190" s="15" t="s">
        <v>916</v>
      </c>
      <c r="I190" s="15"/>
      <c r="J190" s="15"/>
      <c r="K190" s="14">
        <v>1</v>
      </c>
      <c r="L190" s="17">
        <f>Table3[[#This Row],[CONT_ID]]</f>
        <v>289</v>
      </c>
      <c r="M190" s="15" t="s">
        <v>541</v>
      </c>
      <c r="N190" s="15"/>
      <c r="O190" s="15"/>
    </row>
    <row r="191" spans="1:15" ht="14.4" hidden="1" x14ac:dyDescent="0.3">
      <c r="A191" s="14">
        <v>3</v>
      </c>
      <c r="B191" s="15" t="s">
        <v>634</v>
      </c>
      <c r="C191" s="15" t="s">
        <v>635</v>
      </c>
      <c r="D191" s="14">
        <v>290</v>
      </c>
      <c r="E191" s="14">
        <v>10</v>
      </c>
      <c r="F191" s="15" t="s">
        <v>636</v>
      </c>
      <c r="G191" s="15" t="s">
        <v>917</v>
      </c>
      <c r="H191" s="15" t="s">
        <v>918</v>
      </c>
      <c r="I191" s="15"/>
      <c r="J191" s="15"/>
      <c r="K191" s="14">
        <v>1</v>
      </c>
      <c r="L191" s="17">
        <f>Table3[[#This Row],[CONT_ID]]</f>
        <v>290</v>
      </c>
      <c r="M191" s="15" t="s">
        <v>541</v>
      </c>
      <c r="N191" s="16">
        <v>42867.498935185184</v>
      </c>
      <c r="O191" s="15" t="s">
        <v>547</v>
      </c>
    </row>
    <row r="192" spans="1:15" ht="14.4" hidden="1" x14ac:dyDescent="0.3">
      <c r="A192" s="14">
        <v>3</v>
      </c>
      <c r="B192" s="15" t="s">
        <v>634</v>
      </c>
      <c r="C192" s="15" t="s">
        <v>635</v>
      </c>
      <c r="D192" s="14">
        <v>291</v>
      </c>
      <c r="E192" s="14">
        <v>10</v>
      </c>
      <c r="F192" s="15" t="s">
        <v>636</v>
      </c>
      <c r="G192" s="15" t="s">
        <v>919</v>
      </c>
      <c r="H192" s="15" t="s">
        <v>920</v>
      </c>
      <c r="I192" s="15"/>
      <c r="J192" s="15"/>
      <c r="K192" s="14">
        <v>0</v>
      </c>
      <c r="L192" s="17">
        <f>Table3[[#This Row],[CONT_ID]]</f>
        <v>291</v>
      </c>
      <c r="M192" s="15" t="s">
        <v>541</v>
      </c>
      <c r="N192" s="16">
        <v>42782.598055555558</v>
      </c>
      <c r="O192" s="15" t="s">
        <v>547</v>
      </c>
    </row>
    <row r="193" spans="1:15" ht="14.4" hidden="1" x14ac:dyDescent="0.3">
      <c r="A193" s="14">
        <v>3</v>
      </c>
      <c r="B193" s="15" t="s">
        <v>634</v>
      </c>
      <c r="C193" s="15" t="s">
        <v>635</v>
      </c>
      <c r="D193" s="14">
        <v>292</v>
      </c>
      <c r="E193" s="14">
        <v>10</v>
      </c>
      <c r="F193" s="15" t="s">
        <v>636</v>
      </c>
      <c r="G193" s="15" t="s">
        <v>921</v>
      </c>
      <c r="H193" s="15" t="s">
        <v>922</v>
      </c>
      <c r="I193" s="15"/>
      <c r="J193" s="15"/>
      <c r="K193" s="14">
        <v>1</v>
      </c>
      <c r="L193" s="17">
        <f>Table3[[#This Row],[CONT_ID]]</f>
        <v>292</v>
      </c>
      <c r="M193" s="15" t="s">
        <v>541</v>
      </c>
      <c r="N193" s="15"/>
      <c r="O193" s="15"/>
    </row>
    <row r="194" spans="1:15" ht="14.4" hidden="1" x14ac:dyDescent="0.3">
      <c r="A194" s="14">
        <v>3</v>
      </c>
      <c r="B194" s="15" t="s">
        <v>634</v>
      </c>
      <c r="C194" s="15" t="s">
        <v>635</v>
      </c>
      <c r="D194" s="14">
        <v>293</v>
      </c>
      <c r="E194" s="14">
        <v>10</v>
      </c>
      <c r="F194" s="15" t="s">
        <v>636</v>
      </c>
      <c r="G194" s="15" t="s">
        <v>923</v>
      </c>
      <c r="H194" s="15" t="s">
        <v>924</v>
      </c>
      <c r="I194" s="15"/>
      <c r="J194" s="15"/>
      <c r="K194" s="14">
        <v>1</v>
      </c>
      <c r="L194" s="17">
        <f>Table3[[#This Row],[CONT_ID]]</f>
        <v>293</v>
      </c>
      <c r="M194" s="15" t="s">
        <v>541</v>
      </c>
      <c r="N194" s="15"/>
      <c r="O194" s="15"/>
    </row>
    <row r="195" spans="1:15" ht="14.4" hidden="1" x14ac:dyDescent="0.3">
      <c r="A195" s="14">
        <v>3</v>
      </c>
      <c r="B195" s="15" t="s">
        <v>634</v>
      </c>
      <c r="C195" s="15" t="s">
        <v>635</v>
      </c>
      <c r="D195" s="14">
        <v>294</v>
      </c>
      <c r="E195" s="14">
        <v>10</v>
      </c>
      <c r="F195" s="15" t="s">
        <v>636</v>
      </c>
      <c r="G195" s="15" t="s">
        <v>925</v>
      </c>
      <c r="H195" s="15" t="s">
        <v>926</v>
      </c>
      <c r="I195" s="15"/>
      <c r="J195" s="15"/>
      <c r="K195" s="14">
        <v>1</v>
      </c>
      <c r="L195" s="17">
        <f>Table3[[#This Row],[CONT_ID]]</f>
        <v>294</v>
      </c>
      <c r="M195" s="15" t="s">
        <v>541</v>
      </c>
      <c r="N195" s="16">
        <v>42867.49895833333</v>
      </c>
      <c r="O195" s="15" t="s">
        <v>547</v>
      </c>
    </row>
    <row r="196" spans="1:15" ht="14.4" hidden="1" x14ac:dyDescent="0.3">
      <c r="A196" s="14">
        <v>3</v>
      </c>
      <c r="B196" s="15" t="s">
        <v>634</v>
      </c>
      <c r="C196" s="15" t="s">
        <v>635</v>
      </c>
      <c r="D196" s="14">
        <v>295</v>
      </c>
      <c r="E196" s="14">
        <v>10</v>
      </c>
      <c r="F196" s="15" t="s">
        <v>636</v>
      </c>
      <c r="G196" s="15" t="s">
        <v>927</v>
      </c>
      <c r="H196" s="15" t="s">
        <v>928</v>
      </c>
      <c r="I196" s="15"/>
      <c r="J196" s="15"/>
      <c r="K196" s="14">
        <v>1</v>
      </c>
      <c r="L196" s="17">
        <f>Table3[[#This Row],[CONT_ID]]</f>
        <v>295</v>
      </c>
      <c r="M196" s="15" t="s">
        <v>541</v>
      </c>
      <c r="N196" s="15"/>
      <c r="O196" s="15"/>
    </row>
    <row r="197" spans="1:15" ht="14.4" hidden="1" x14ac:dyDescent="0.3">
      <c r="A197" s="14">
        <v>3</v>
      </c>
      <c r="B197" s="15" t="s">
        <v>634</v>
      </c>
      <c r="C197" s="15" t="s">
        <v>635</v>
      </c>
      <c r="D197" s="14">
        <v>296</v>
      </c>
      <c r="E197" s="14">
        <v>10</v>
      </c>
      <c r="F197" s="15" t="s">
        <v>636</v>
      </c>
      <c r="G197" s="15" t="s">
        <v>929</v>
      </c>
      <c r="H197" s="15" t="s">
        <v>930</v>
      </c>
      <c r="I197" s="15"/>
      <c r="J197" s="15"/>
      <c r="K197" s="14">
        <v>1</v>
      </c>
      <c r="L197" s="17">
        <f>Table3[[#This Row],[CONT_ID]]</f>
        <v>296</v>
      </c>
      <c r="M197" s="15" t="s">
        <v>541</v>
      </c>
      <c r="N197" s="16">
        <v>42782.598055555558</v>
      </c>
      <c r="O197" s="15" t="s">
        <v>547</v>
      </c>
    </row>
    <row r="198" spans="1:15" ht="14.4" hidden="1" x14ac:dyDescent="0.3">
      <c r="A198" s="14">
        <v>3</v>
      </c>
      <c r="B198" s="15" t="s">
        <v>634</v>
      </c>
      <c r="C198" s="15" t="s">
        <v>635</v>
      </c>
      <c r="D198" s="14">
        <v>297</v>
      </c>
      <c r="E198" s="14">
        <v>10</v>
      </c>
      <c r="F198" s="15" t="s">
        <v>636</v>
      </c>
      <c r="G198" s="15" t="s">
        <v>931</v>
      </c>
      <c r="H198" s="15" t="s">
        <v>932</v>
      </c>
      <c r="I198" s="15"/>
      <c r="J198" s="15"/>
      <c r="K198" s="14">
        <v>1</v>
      </c>
      <c r="L198" s="17">
        <f>Table3[[#This Row],[CONT_ID]]</f>
        <v>297</v>
      </c>
      <c r="M198" s="15" t="s">
        <v>541</v>
      </c>
      <c r="N198" s="16">
        <v>42782.598067129627</v>
      </c>
      <c r="O198" s="15" t="s">
        <v>547</v>
      </c>
    </row>
    <row r="199" spans="1:15" ht="14.4" hidden="1" x14ac:dyDescent="0.3">
      <c r="A199" s="14">
        <v>3</v>
      </c>
      <c r="B199" s="15" t="s">
        <v>634</v>
      </c>
      <c r="C199" s="15" t="s">
        <v>635</v>
      </c>
      <c r="D199" s="14">
        <v>298</v>
      </c>
      <c r="E199" s="14">
        <v>10</v>
      </c>
      <c r="F199" s="15" t="s">
        <v>636</v>
      </c>
      <c r="G199" s="15" t="s">
        <v>933</v>
      </c>
      <c r="H199" s="15" t="s">
        <v>934</v>
      </c>
      <c r="I199" s="15"/>
      <c r="J199" s="15"/>
      <c r="K199" s="14">
        <v>1</v>
      </c>
      <c r="L199" s="17">
        <f>Table3[[#This Row],[CONT_ID]]</f>
        <v>298</v>
      </c>
      <c r="M199" s="15" t="s">
        <v>541</v>
      </c>
      <c r="N199" s="15"/>
      <c r="O199" s="15"/>
    </row>
    <row r="200" spans="1:15" ht="14.4" hidden="1" x14ac:dyDescent="0.3">
      <c r="A200" s="14">
        <v>3</v>
      </c>
      <c r="B200" s="15" t="s">
        <v>634</v>
      </c>
      <c r="C200" s="15" t="s">
        <v>635</v>
      </c>
      <c r="D200" s="14">
        <v>299</v>
      </c>
      <c r="E200" s="14">
        <v>10</v>
      </c>
      <c r="F200" s="15" t="s">
        <v>636</v>
      </c>
      <c r="G200" s="15" t="s">
        <v>935</v>
      </c>
      <c r="H200" s="15" t="s">
        <v>936</v>
      </c>
      <c r="I200" s="15"/>
      <c r="J200" s="15"/>
      <c r="K200" s="14">
        <v>0</v>
      </c>
      <c r="L200" s="17">
        <f>Table3[[#This Row],[CONT_ID]]</f>
        <v>299</v>
      </c>
      <c r="M200" s="15" t="s">
        <v>541</v>
      </c>
      <c r="N200" s="16">
        <v>42782.455914351849</v>
      </c>
      <c r="O200" s="15" t="s">
        <v>547</v>
      </c>
    </row>
    <row r="201" spans="1:15" ht="14.4" hidden="1" x14ac:dyDescent="0.3">
      <c r="A201" s="14">
        <v>3</v>
      </c>
      <c r="B201" s="15" t="s">
        <v>634</v>
      </c>
      <c r="C201" s="15" t="s">
        <v>635</v>
      </c>
      <c r="D201" s="14">
        <v>300</v>
      </c>
      <c r="E201" s="14">
        <v>10</v>
      </c>
      <c r="F201" s="15" t="s">
        <v>636</v>
      </c>
      <c r="G201" s="15" t="s">
        <v>937</v>
      </c>
      <c r="H201" s="15" t="s">
        <v>938</v>
      </c>
      <c r="I201" s="15"/>
      <c r="J201" s="15"/>
      <c r="K201" s="14">
        <v>1</v>
      </c>
      <c r="L201" s="17">
        <f>Table3[[#This Row],[CONT_ID]]</f>
        <v>300</v>
      </c>
      <c r="M201" s="15" t="s">
        <v>541</v>
      </c>
      <c r="N201" s="16">
        <v>42867.498923611114</v>
      </c>
      <c r="O201" s="15" t="s">
        <v>547</v>
      </c>
    </row>
    <row r="202" spans="1:15" ht="14.4" hidden="1" x14ac:dyDescent="0.3">
      <c r="A202" s="14">
        <v>3</v>
      </c>
      <c r="B202" s="15" t="s">
        <v>634</v>
      </c>
      <c r="C202" s="15" t="s">
        <v>635</v>
      </c>
      <c r="D202" s="14">
        <v>301</v>
      </c>
      <c r="E202" s="14">
        <v>10</v>
      </c>
      <c r="F202" s="15" t="s">
        <v>636</v>
      </c>
      <c r="G202" s="15" t="s">
        <v>939</v>
      </c>
      <c r="H202" s="15" t="s">
        <v>940</v>
      </c>
      <c r="I202" s="15"/>
      <c r="J202" s="15"/>
      <c r="K202" s="14">
        <v>1</v>
      </c>
      <c r="L202" s="17">
        <f>Table3[[#This Row],[CONT_ID]]</f>
        <v>301</v>
      </c>
      <c r="M202" s="15" t="s">
        <v>541</v>
      </c>
      <c r="N202" s="15"/>
      <c r="O202" s="15"/>
    </row>
    <row r="203" spans="1:15" ht="14.4" hidden="1" x14ac:dyDescent="0.3">
      <c r="A203" s="14">
        <v>3</v>
      </c>
      <c r="B203" s="15" t="s">
        <v>634</v>
      </c>
      <c r="C203" s="15" t="s">
        <v>635</v>
      </c>
      <c r="D203" s="14">
        <v>302</v>
      </c>
      <c r="E203" s="14">
        <v>10</v>
      </c>
      <c r="F203" s="15" t="s">
        <v>636</v>
      </c>
      <c r="G203" s="15" t="s">
        <v>231</v>
      </c>
      <c r="H203" s="15" t="s">
        <v>941</v>
      </c>
      <c r="I203" s="15"/>
      <c r="J203" s="15"/>
      <c r="K203" s="14">
        <v>1</v>
      </c>
      <c r="L203" s="17">
        <f>Table3[[#This Row],[CONT_ID]]</f>
        <v>302</v>
      </c>
      <c r="M203" s="15" t="s">
        <v>541</v>
      </c>
      <c r="N203" s="16">
        <v>42867.49895833333</v>
      </c>
      <c r="O203" s="15" t="s">
        <v>547</v>
      </c>
    </row>
    <row r="204" spans="1:15" ht="14.4" hidden="1" x14ac:dyDescent="0.3">
      <c r="A204" s="14">
        <v>3</v>
      </c>
      <c r="B204" s="15" t="s">
        <v>634</v>
      </c>
      <c r="C204" s="15" t="s">
        <v>635</v>
      </c>
      <c r="D204" s="14">
        <v>303</v>
      </c>
      <c r="E204" s="14">
        <v>10</v>
      </c>
      <c r="F204" s="15" t="s">
        <v>636</v>
      </c>
      <c r="G204" s="15" t="s">
        <v>942</v>
      </c>
      <c r="H204" s="15" t="s">
        <v>943</v>
      </c>
      <c r="I204" s="15"/>
      <c r="J204" s="15"/>
      <c r="K204" s="14">
        <v>1</v>
      </c>
      <c r="L204" s="17">
        <f>Table3[[#This Row],[CONT_ID]]</f>
        <v>303</v>
      </c>
      <c r="M204" s="15" t="s">
        <v>541</v>
      </c>
      <c r="N204" s="15"/>
      <c r="O204" s="15"/>
    </row>
    <row r="205" spans="1:15" ht="14.4" hidden="1" x14ac:dyDescent="0.3">
      <c r="A205" s="14">
        <v>3</v>
      </c>
      <c r="B205" s="15" t="s">
        <v>634</v>
      </c>
      <c r="C205" s="15" t="s">
        <v>635</v>
      </c>
      <c r="D205" s="14">
        <v>304</v>
      </c>
      <c r="E205" s="14">
        <v>10</v>
      </c>
      <c r="F205" s="15" t="s">
        <v>636</v>
      </c>
      <c r="G205" s="15" t="s">
        <v>944</v>
      </c>
      <c r="H205" s="15" t="s">
        <v>945</v>
      </c>
      <c r="I205" s="15"/>
      <c r="J205" s="15"/>
      <c r="K205" s="14">
        <v>1</v>
      </c>
      <c r="L205" s="17">
        <f>Table3[[#This Row],[CONT_ID]]</f>
        <v>304</v>
      </c>
      <c r="M205" s="15" t="s">
        <v>541</v>
      </c>
      <c r="N205" s="15"/>
      <c r="O205" s="15"/>
    </row>
    <row r="206" spans="1:15" ht="14.4" hidden="1" x14ac:dyDescent="0.3">
      <c r="A206" s="14">
        <v>3</v>
      </c>
      <c r="B206" s="15" t="s">
        <v>634</v>
      </c>
      <c r="C206" s="15" t="s">
        <v>635</v>
      </c>
      <c r="D206" s="14">
        <v>305</v>
      </c>
      <c r="E206" s="14">
        <v>10</v>
      </c>
      <c r="F206" s="15" t="s">
        <v>636</v>
      </c>
      <c r="G206" s="15" t="s">
        <v>946</v>
      </c>
      <c r="H206" s="15" t="s">
        <v>947</v>
      </c>
      <c r="I206" s="15"/>
      <c r="J206" s="15"/>
      <c r="K206" s="14">
        <v>1</v>
      </c>
      <c r="L206" s="17">
        <f>Table3[[#This Row],[CONT_ID]]</f>
        <v>305</v>
      </c>
      <c r="M206" s="15" t="s">
        <v>541</v>
      </c>
      <c r="N206" s="15"/>
      <c r="O206" s="15"/>
    </row>
    <row r="207" spans="1:15" ht="14.4" hidden="1" x14ac:dyDescent="0.3">
      <c r="A207" s="14">
        <v>3</v>
      </c>
      <c r="B207" s="15" t="s">
        <v>634</v>
      </c>
      <c r="C207" s="15" t="s">
        <v>635</v>
      </c>
      <c r="D207" s="14">
        <v>306</v>
      </c>
      <c r="E207" s="14">
        <v>10</v>
      </c>
      <c r="F207" s="15" t="s">
        <v>636</v>
      </c>
      <c r="G207" s="15" t="s">
        <v>948</v>
      </c>
      <c r="H207" s="15" t="s">
        <v>949</v>
      </c>
      <c r="I207" s="15"/>
      <c r="J207" s="15"/>
      <c r="K207" s="14">
        <v>1</v>
      </c>
      <c r="L207" s="17">
        <f>Table3[[#This Row],[CONT_ID]]</f>
        <v>306</v>
      </c>
      <c r="M207" s="15" t="s">
        <v>541</v>
      </c>
      <c r="N207" s="15"/>
      <c r="O207" s="15"/>
    </row>
    <row r="208" spans="1:15" ht="14.4" hidden="1" x14ac:dyDescent="0.3">
      <c r="A208" s="14">
        <v>3</v>
      </c>
      <c r="B208" s="15" t="s">
        <v>634</v>
      </c>
      <c r="C208" s="15" t="s">
        <v>635</v>
      </c>
      <c r="D208" s="14">
        <v>307</v>
      </c>
      <c r="E208" s="14">
        <v>10</v>
      </c>
      <c r="F208" s="15" t="s">
        <v>636</v>
      </c>
      <c r="G208" s="15" t="s">
        <v>950</v>
      </c>
      <c r="H208" s="15" t="s">
        <v>951</v>
      </c>
      <c r="I208" s="15"/>
      <c r="J208" s="15"/>
      <c r="K208" s="14">
        <v>1</v>
      </c>
      <c r="L208" s="17">
        <f>Table3[[#This Row],[CONT_ID]]</f>
        <v>307</v>
      </c>
      <c r="M208" s="15" t="s">
        <v>541</v>
      </c>
      <c r="N208" s="15"/>
      <c r="O208" s="15"/>
    </row>
    <row r="209" spans="1:15" ht="14.4" hidden="1" x14ac:dyDescent="0.3">
      <c r="A209" s="14">
        <v>3</v>
      </c>
      <c r="B209" s="15" t="s">
        <v>634</v>
      </c>
      <c r="C209" s="15" t="s">
        <v>635</v>
      </c>
      <c r="D209" s="14">
        <v>308</v>
      </c>
      <c r="E209" s="14">
        <v>10</v>
      </c>
      <c r="F209" s="15" t="s">
        <v>636</v>
      </c>
      <c r="G209" s="15" t="s">
        <v>952</v>
      </c>
      <c r="H209" s="15" t="s">
        <v>953</v>
      </c>
      <c r="I209" s="15"/>
      <c r="J209" s="15"/>
      <c r="K209" s="14">
        <v>1</v>
      </c>
      <c r="L209" s="17">
        <f>Table3[[#This Row],[CONT_ID]]</f>
        <v>308</v>
      </c>
      <c r="M209" s="15" t="s">
        <v>541</v>
      </c>
      <c r="N209" s="16">
        <v>42867.49895833333</v>
      </c>
      <c r="O209" s="15" t="s">
        <v>547</v>
      </c>
    </row>
    <row r="210" spans="1:15" ht="14.4" hidden="1" x14ac:dyDescent="0.3">
      <c r="A210" s="14">
        <v>3</v>
      </c>
      <c r="B210" s="15" t="s">
        <v>634</v>
      </c>
      <c r="C210" s="15" t="s">
        <v>635</v>
      </c>
      <c r="D210" s="14">
        <v>309</v>
      </c>
      <c r="E210" s="14">
        <v>10</v>
      </c>
      <c r="F210" s="15" t="s">
        <v>636</v>
      </c>
      <c r="G210" s="15" t="s">
        <v>954</v>
      </c>
      <c r="H210" s="15" t="s">
        <v>955</v>
      </c>
      <c r="I210" s="15"/>
      <c r="J210" s="15"/>
      <c r="K210" s="14">
        <v>1</v>
      </c>
      <c r="L210" s="17">
        <f>Table3[[#This Row],[CONT_ID]]</f>
        <v>309</v>
      </c>
      <c r="M210" s="15" t="s">
        <v>541</v>
      </c>
      <c r="N210" s="15"/>
      <c r="O210" s="15"/>
    </row>
    <row r="211" spans="1:15" ht="14.4" hidden="1" x14ac:dyDescent="0.3">
      <c r="A211" s="14">
        <v>3</v>
      </c>
      <c r="B211" s="15" t="s">
        <v>634</v>
      </c>
      <c r="C211" s="15" t="s">
        <v>635</v>
      </c>
      <c r="D211" s="14">
        <v>310</v>
      </c>
      <c r="E211" s="14">
        <v>10</v>
      </c>
      <c r="F211" s="15" t="s">
        <v>636</v>
      </c>
      <c r="G211" s="15" t="s">
        <v>956</v>
      </c>
      <c r="H211" s="15" t="s">
        <v>957</v>
      </c>
      <c r="I211" s="15"/>
      <c r="J211" s="15"/>
      <c r="K211" s="14">
        <v>1</v>
      </c>
      <c r="L211" s="17">
        <f>Table3[[#This Row],[CONT_ID]]</f>
        <v>310</v>
      </c>
      <c r="M211" s="15" t="s">
        <v>541</v>
      </c>
      <c r="N211" s="15"/>
      <c r="O211" s="15"/>
    </row>
    <row r="212" spans="1:15" ht="14.4" hidden="1" x14ac:dyDescent="0.3">
      <c r="A212" s="14">
        <v>3</v>
      </c>
      <c r="B212" s="15" t="s">
        <v>634</v>
      </c>
      <c r="C212" s="15" t="s">
        <v>635</v>
      </c>
      <c r="D212" s="14">
        <v>311</v>
      </c>
      <c r="E212" s="14">
        <v>10</v>
      </c>
      <c r="F212" s="15" t="s">
        <v>636</v>
      </c>
      <c r="G212" s="15" t="s">
        <v>958</v>
      </c>
      <c r="H212" s="15" t="s">
        <v>959</v>
      </c>
      <c r="I212" s="15"/>
      <c r="J212" s="15"/>
      <c r="K212" s="14">
        <v>1</v>
      </c>
      <c r="L212" s="17">
        <f>Table3[[#This Row],[CONT_ID]]</f>
        <v>311</v>
      </c>
      <c r="M212" s="15" t="s">
        <v>541</v>
      </c>
      <c r="N212" s="15"/>
      <c r="O212" s="15"/>
    </row>
    <row r="213" spans="1:15" ht="14.4" hidden="1" x14ac:dyDescent="0.3">
      <c r="A213" s="14">
        <v>3</v>
      </c>
      <c r="B213" s="15" t="s">
        <v>634</v>
      </c>
      <c r="C213" s="15" t="s">
        <v>635</v>
      </c>
      <c r="D213" s="14">
        <v>312</v>
      </c>
      <c r="E213" s="14">
        <v>10</v>
      </c>
      <c r="F213" s="15" t="s">
        <v>636</v>
      </c>
      <c r="G213" s="15" t="s">
        <v>960</v>
      </c>
      <c r="H213" s="15" t="s">
        <v>961</v>
      </c>
      <c r="I213" s="15"/>
      <c r="J213" s="15"/>
      <c r="K213" s="14">
        <v>1</v>
      </c>
      <c r="L213" s="17">
        <f>Table3[[#This Row],[CONT_ID]]</f>
        <v>312</v>
      </c>
      <c r="M213" s="15" t="s">
        <v>541</v>
      </c>
      <c r="N213" s="16">
        <v>42867.49894675926</v>
      </c>
      <c r="O213" s="15" t="s">
        <v>547</v>
      </c>
    </row>
    <row r="214" spans="1:15" ht="14.4" hidden="1" x14ac:dyDescent="0.3">
      <c r="A214" s="14">
        <v>3</v>
      </c>
      <c r="B214" s="15" t="s">
        <v>634</v>
      </c>
      <c r="C214" s="15" t="s">
        <v>635</v>
      </c>
      <c r="D214" s="14">
        <v>313</v>
      </c>
      <c r="E214" s="14">
        <v>10</v>
      </c>
      <c r="F214" s="15" t="s">
        <v>636</v>
      </c>
      <c r="G214" s="15" t="s">
        <v>962</v>
      </c>
      <c r="H214" s="15" t="s">
        <v>963</v>
      </c>
      <c r="I214" s="15"/>
      <c r="J214" s="15"/>
      <c r="K214" s="14">
        <v>1</v>
      </c>
      <c r="L214" s="17">
        <f>Table3[[#This Row],[CONT_ID]]</f>
        <v>313</v>
      </c>
      <c r="M214" s="15" t="s">
        <v>541</v>
      </c>
      <c r="N214" s="15"/>
      <c r="O214" s="15"/>
    </row>
    <row r="215" spans="1:15" ht="14.4" hidden="1" x14ac:dyDescent="0.3">
      <c r="A215" s="14">
        <v>3</v>
      </c>
      <c r="B215" s="15" t="s">
        <v>634</v>
      </c>
      <c r="C215" s="15" t="s">
        <v>635</v>
      </c>
      <c r="D215" s="14">
        <v>314</v>
      </c>
      <c r="E215" s="14">
        <v>10</v>
      </c>
      <c r="F215" s="15" t="s">
        <v>636</v>
      </c>
      <c r="G215" s="15" t="s">
        <v>964</v>
      </c>
      <c r="H215" s="15" t="s">
        <v>965</v>
      </c>
      <c r="I215" s="15"/>
      <c r="J215" s="15"/>
      <c r="K215" s="14">
        <v>1</v>
      </c>
      <c r="L215" s="17">
        <f>Table3[[#This Row],[CONT_ID]]</f>
        <v>314</v>
      </c>
      <c r="M215" s="15" t="s">
        <v>541</v>
      </c>
      <c r="N215" s="15"/>
      <c r="O215" s="15"/>
    </row>
    <row r="216" spans="1:15" ht="14.4" hidden="1" x14ac:dyDescent="0.3">
      <c r="A216" s="14">
        <v>3</v>
      </c>
      <c r="B216" s="15" t="s">
        <v>634</v>
      </c>
      <c r="C216" s="15" t="s">
        <v>635</v>
      </c>
      <c r="D216" s="14">
        <v>315</v>
      </c>
      <c r="E216" s="14">
        <v>10</v>
      </c>
      <c r="F216" s="15" t="s">
        <v>636</v>
      </c>
      <c r="G216" s="15" t="s">
        <v>966</v>
      </c>
      <c r="H216" s="15" t="s">
        <v>967</v>
      </c>
      <c r="I216" s="15"/>
      <c r="J216" s="15"/>
      <c r="K216" s="14">
        <v>1</v>
      </c>
      <c r="L216" s="17">
        <f>Table3[[#This Row],[CONT_ID]]</f>
        <v>315</v>
      </c>
      <c r="M216" s="15" t="s">
        <v>541</v>
      </c>
      <c r="N216" s="15"/>
      <c r="O216" s="15"/>
    </row>
    <row r="217" spans="1:15" ht="14.4" hidden="1" x14ac:dyDescent="0.3">
      <c r="A217" s="14">
        <v>3</v>
      </c>
      <c r="B217" s="15" t="s">
        <v>634</v>
      </c>
      <c r="C217" s="15" t="s">
        <v>635</v>
      </c>
      <c r="D217" s="14">
        <v>316</v>
      </c>
      <c r="E217" s="14">
        <v>10</v>
      </c>
      <c r="F217" s="15" t="s">
        <v>636</v>
      </c>
      <c r="G217" s="15" t="s">
        <v>968</v>
      </c>
      <c r="H217" s="15" t="s">
        <v>969</v>
      </c>
      <c r="I217" s="15"/>
      <c r="J217" s="15"/>
      <c r="K217" s="14">
        <v>1</v>
      </c>
      <c r="L217" s="17">
        <f>Table3[[#This Row],[CONT_ID]]</f>
        <v>316</v>
      </c>
      <c r="M217" s="15" t="s">
        <v>541</v>
      </c>
      <c r="N217" s="15"/>
      <c r="O217" s="15"/>
    </row>
    <row r="218" spans="1:15" ht="14.4" hidden="1" x14ac:dyDescent="0.3">
      <c r="A218" s="14">
        <v>3</v>
      </c>
      <c r="B218" s="15" t="s">
        <v>634</v>
      </c>
      <c r="C218" s="15" t="s">
        <v>635</v>
      </c>
      <c r="D218" s="14">
        <v>317</v>
      </c>
      <c r="E218" s="14">
        <v>10</v>
      </c>
      <c r="F218" s="15" t="s">
        <v>636</v>
      </c>
      <c r="G218" s="15" t="s">
        <v>970</v>
      </c>
      <c r="H218" s="15" t="s">
        <v>971</v>
      </c>
      <c r="I218" s="15"/>
      <c r="J218" s="15"/>
      <c r="K218" s="14">
        <v>1</v>
      </c>
      <c r="L218" s="17">
        <f>Table3[[#This Row],[CONT_ID]]</f>
        <v>317</v>
      </c>
      <c r="M218" s="15" t="s">
        <v>541</v>
      </c>
      <c r="N218" s="15"/>
      <c r="O218" s="15"/>
    </row>
    <row r="219" spans="1:15" ht="14.4" hidden="1" x14ac:dyDescent="0.3">
      <c r="A219" s="14">
        <v>3</v>
      </c>
      <c r="B219" s="15" t="s">
        <v>634</v>
      </c>
      <c r="C219" s="15" t="s">
        <v>635</v>
      </c>
      <c r="D219" s="14">
        <v>318</v>
      </c>
      <c r="E219" s="14">
        <v>10</v>
      </c>
      <c r="F219" s="15" t="s">
        <v>636</v>
      </c>
      <c r="G219" s="15" t="s">
        <v>972</v>
      </c>
      <c r="H219" s="15" t="s">
        <v>973</v>
      </c>
      <c r="I219" s="15"/>
      <c r="J219" s="15"/>
      <c r="K219" s="14">
        <v>1</v>
      </c>
      <c r="L219" s="17">
        <f>Table3[[#This Row],[CONT_ID]]</f>
        <v>318</v>
      </c>
      <c r="M219" s="15" t="s">
        <v>541</v>
      </c>
      <c r="N219" s="15"/>
      <c r="O219" s="15"/>
    </row>
    <row r="220" spans="1:15" ht="14.4" hidden="1" x14ac:dyDescent="0.3">
      <c r="A220" s="14">
        <v>3</v>
      </c>
      <c r="B220" s="15" t="s">
        <v>634</v>
      </c>
      <c r="C220" s="15" t="s">
        <v>635</v>
      </c>
      <c r="D220" s="14">
        <v>319</v>
      </c>
      <c r="E220" s="14">
        <v>10</v>
      </c>
      <c r="F220" s="15" t="s">
        <v>636</v>
      </c>
      <c r="G220" s="15" t="s">
        <v>176</v>
      </c>
      <c r="H220" s="15" t="s">
        <v>974</v>
      </c>
      <c r="I220" s="15"/>
      <c r="J220" s="15"/>
      <c r="K220" s="14">
        <v>1</v>
      </c>
      <c r="L220" s="17">
        <f>Table3[[#This Row],[CONT_ID]]</f>
        <v>319</v>
      </c>
      <c r="M220" s="15" t="s">
        <v>541</v>
      </c>
      <c r="N220" s="16">
        <v>42867.646967592591</v>
      </c>
      <c r="O220" s="15" t="s">
        <v>547</v>
      </c>
    </row>
    <row r="221" spans="1:15" ht="14.4" hidden="1" x14ac:dyDescent="0.3">
      <c r="A221" s="14">
        <v>3</v>
      </c>
      <c r="B221" s="15" t="s">
        <v>634</v>
      </c>
      <c r="C221" s="15" t="s">
        <v>635</v>
      </c>
      <c r="D221" s="14">
        <v>320</v>
      </c>
      <c r="E221" s="14">
        <v>10</v>
      </c>
      <c r="F221" s="15" t="s">
        <v>636</v>
      </c>
      <c r="G221" s="15" t="s">
        <v>975</v>
      </c>
      <c r="H221" s="15" t="s">
        <v>976</v>
      </c>
      <c r="I221" s="15"/>
      <c r="J221" s="15"/>
      <c r="K221" s="14">
        <v>1</v>
      </c>
      <c r="L221" s="17">
        <f>Table3[[#This Row],[CONT_ID]]</f>
        <v>320</v>
      </c>
      <c r="M221" s="15" t="s">
        <v>541</v>
      </c>
      <c r="N221" s="15"/>
      <c r="O221" s="15"/>
    </row>
    <row r="222" spans="1:15" ht="14.4" hidden="1" x14ac:dyDescent="0.3">
      <c r="A222" s="14">
        <v>3</v>
      </c>
      <c r="B222" s="15" t="s">
        <v>634</v>
      </c>
      <c r="C222" s="15" t="s">
        <v>635</v>
      </c>
      <c r="D222" s="14">
        <v>321</v>
      </c>
      <c r="E222" s="14">
        <v>10</v>
      </c>
      <c r="F222" s="15" t="s">
        <v>636</v>
      </c>
      <c r="G222" s="15" t="s">
        <v>977</v>
      </c>
      <c r="H222" s="15" t="s">
        <v>978</v>
      </c>
      <c r="I222" s="15"/>
      <c r="J222" s="15"/>
      <c r="K222" s="14">
        <v>1</v>
      </c>
      <c r="L222" s="17">
        <f>Table3[[#This Row],[CONT_ID]]</f>
        <v>321</v>
      </c>
      <c r="M222" s="15" t="s">
        <v>541</v>
      </c>
      <c r="N222" s="15"/>
      <c r="O222" s="15"/>
    </row>
    <row r="223" spans="1:15" ht="14.4" hidden="1" x14ac:dyDescent="0.3">
      <c r="A223" s="14">
        <v>3</v>
      </c>
      <c r="B223" s="15" t="s">
        <v>634</v>
      </c>
      <c r="C223" s="15" t="s">
        <v>635</v>
      </c>
      <c r="D223" s="14">
        <v>322</v>
      </c>
      <c r="E223" s="14">
        <v>10</v>
      </c>
      <c r="F223" s="15" t="s">
        <v>636</v>
      </c>
      <c r="G223" s="15" t="s">
        <v>979</v>
      </c>
      <c r="H223" s="15" t="s">
        <v>980</v>
      </c>
      <c r="I223" s="15"/>
      <c r="J223" s="15"/>
      <c r="K223" s="14">
        <v>1</v>
      </c>
      <c r="L223" s="17">
        <f>Table3[[#This Row],[CONT_ID]]</f>
        <v>322</v>
      </c>
      <c r="M223" s="15" t="s">
        <v>541</v>
      </c>
      <c r="N223" s="15"/>
      <c r="O223" s="15"/>
    </row>
    <row r="224" spans="1:15" ht="14.4" hidden="1" x14ac:dyDescent="0.3">
      <c r="A224" s="14">
        <v>3</v>
      </c>
      <c r="B224" s="15" t="s">
        <v>634</v>
      </c>
      <c r="C224" s="15" t="s">
        <v>635</v>
      </c>
      <c r="D224" s="14">
        <v>323</v>
      </c>
      <c r="E224" s="14">
        <v>10</v>
      </c>
      <c r="F224" s="15" t="s">
        <v>636</v>
      </c>
      <c r="G224" s="15" t="s">
        <v>981</v>
      </c>
      <c r="H224" s="15" t="s">
        <v>982</v>
      </c>
      <c r="I224" s="15"/>
      <c r="J224" s="15"/>
      <c r="K224" s="14">
        <v>1</v>
      </c>
      <c r="L224" s="17">
        <f>Table3[[#This Row],[CONT_ID]]</f>
        <v>323</v>
      </c>
      <c r="M224" s="15" t="s">
        <v>541</v>
      </c>
      <c r="N224" s="16">
        <v>42782.598067129627</v>
      </c>
      <c r="O224" s="15" t="s">
        <v>547</v>
      </c>
    </row>
    <row r="225" spans="1:15" ht="14.4" hidden="1" x14ac:dyDescent="0.3">
      <c r="A225" s="14">
        <v>3</v>
      </c>
      <c r="B225" s="15" t="s">
        <v>634</v>
      </c>
      <c r="C225" s="15" t="s">
        <v>635</v>
      </c>
      <c r="D225" s="14">
        <v>324</v>
      </c>
      <c r="E225" s="14">
        <v>10</v>
      </c>
      <c r="F225" s="15" t="s">
        <v>636</v>
      </c>
      <c r="G225" s="15" t="s">
        <v>983</v>
      </c>
      <c r="H225" s="15" t="s">
        <v>984</v>
      </c>
      <c r="I225" s="15"/>
      <c r="J225" s="15"/>
      <c r="K225" s="14">
        <v>1</v>
      </c>
      <c r="L225" s="17">
        <f>Table3[[#This Row],[CONT_ID]]</f>
        <v>324</v>
      </c>
      <c r="M225" s="15" t="s">
        <v>541</v>
      </c>
      <c r="N225" s="15"/>
      <c r="O225" s="15"/>
    </row>
    <row r="226" spans="1:15" ht="14.4" hidden="1" x14ac:dyDescent="0.3">
      <c r="A226" s="14">
        <v>3</v>
      </c>
      <c r="B226" s="15" t="s">
        <v>634</v>
      </c>
      <c r="C226" s="15" t="s">
        <v>635</v>
      </c>
      <c r="D226" s="14">
        <v>325</v>
      </c>
      <c r="E226" s="14">
        <v>10</v>
      </c>
      <c r="F226" s="15" t="s">
        <v>636</v>
      </c>
      <c r="G226" s="15" t="s">
        <v>985</v>
      </c>
      <c r="H226" s="15" t="s">
        <v>986</v>
      </c>
      <c r="I226" s="15"/>
      <c r="J226" s="15"/>
      <c r="K226" s="14">
        <v>1</v>
      </c>
      <c r="L226" s="17">
        <f>Table3[[#This Row],[CONT_ID]]</f>
        <v>325</v>
      </c>
      <c r="M226" s="15" t="s">
        <v>541</v>
      </c>
      <c r="N226" s="15"/>
      <c r="O226" s="15"/>
    </row>
    <row r="227" spans="1:15" ht="14.4" hidden="1" x14ac:dyDescent="0.3">
      <c r="A227" s="14">
        <v>3</v>
      </c>
      <c r="B227" s="15" t="s">
        <v>634</v>
      </c>
      <c r="C227" s="15" t="s">
        <v>635</v>
      </c>
      <c r="D227" s="14">
        <v>326</v>
      </c>
      <c r="E227" s="14">
        <v>10</v>
      </c>
      <c r="F227" s="15" t="s">
        <v>636</v>
      </c>
      <c r="G227" s="15" t="s">
        <v>987</v>
      </c>
      <c r="H227" s="15" t="s">
        <v>988</v>
      </c>
      <c r="I227" s="15"/>
      <c r="J227" s="15"/>
      <c r="K227" s="14">
        <v>1</v>
      </c>
      <c r="L227" s="17">
        <f>Table3[[#This Row],[CONT_ID]]</f>
        <v>326</v>
      </c>
      <c r="M227" s="15" t="s">
        <v>541</v>
      </c>
      <c r="N227" s="15"/>
      <c r="O227" s="15"/>
    </row>
    <row r="228" spans="1:15" ht="14.4" hidden="1" x14ac:dyDescent="0.3">
      <c r="A228" s="14">
        <v>3</v>
      </c>
      <c r="B228" s="15" t="s">
        <v>634</v>
      </c>
      <c r="C228" s="15" t="s">
        <v>635</v>
      </c>
      <c r="D228" s="14">
        <v>327</v>
      </c>
      <c r="E228" s="14">
        <v>10</v>
      </c>
      <c r="F228" s="15" t="s">
        <v>636</v>
      </c>
      <c r="G228" s="15" t="s">
        <v>989</v>
      </c>
      <c r="H228" s="15" t="s">
        <v>990</v>
      </c>
      <c r="I228" s="15"/>
      <c r="J228" s="15"/>
      <c r="K228" s="14">
        <v>1</v>
      </c>
      <c r="L228" s="17">
        <f>Table3[[#This Row],[CONT_ID]]</f>
        <v>327</v>
      </c>
      <c r="M228" s="15" t="s">
        <v>541</v>
      </c>
      <c r="N228" s="16">
        <v>42867.49895833333</v>
      </c>
      <c r="O228" s="15" t="s">
        <v>547</v>
      </c>
    </row>
    <row r="229" spans="1:15" ht="14.4" hidden="1" x14ac:dyDescent="0.3">
      <c r="A229" s="14">
        <v>3</v>
      </c>
      <c r="B229" s="15" t="s">
        <v>634</v>
      </c>
      <c r="C229" s="15" t="s">
        <v>635</v>
      </c>
      <c r="D229" s="14">
        <v>328</v>
      </c>
      <c r="E229" s="14">
        <v>10</v>
      </c>
      <c r="F229" s="15" t="s">
        <v>636</v>
      </c>
      <c r="G229" s="15" t="s">
        <v>991</v>
      </c>
      <c r="H229" s="15" t="s">
        <v>992</v>
      </c>
      <c r="I229" s="15"/>
      <c r="J229" s="15"/>
      <c r="K229" s="14">
        <v>1</v>
      </c>
      <c r="L229" s="17">
        <f>Table3[[#This Row],[CONT_ID]]</f>
        <v>328</v>
      </c>
      <c r="M229" s="15" t="s">
        <v>541</v>
      </c>
      <c r="N229" s="15"/>
      <c r="O229" s="15"/>
    </row>
    <row r="230" spans="1:15" ht="14.4" hidden="1" x14ac:dyDescent="0.3">
      <c r="A230" s="14">
        <v>3</v>
      </c>
      <c r="B230" s="15" t="s">
        <v>634</v>
      </c>
      <c r="C230" s="15" t="s">
        <v>635</v>
      </c>
      <c r="D230" s="14">
        <v>329</v>
      </c>
      <c r="E230" s="14">
        <v>10</v>
      </c>
      <c r="F230" s="15" t="s">
        <v>636</v>
      </c>
      <c r="G230" s="15" t="s">
        <v>993</v>
      </c>
      <c r="H230" s="15" t="s">
        <v>994</v>
      </c>
      <c r="I230" s="15"/>
      <c r="J230" s="15"/>
      <c r="K230" s="14">
        <v>1</v>
      </c>
      <c r="L230" s="17">
        <f>Table3[[#This Row],[CONT_ID]]</f>
        <v>329</v>
      </c>
      <c r="M230" s="15" t="s">
        <v>541</v>
      </c>
      <c r="N230" s="15"/>
      <c r="O230" s="15"/>
    </row>
    <row r="231" spans="1:15" ht="14.4" hidden="1" x14ac:dyDescent="0.3">
      <c r="A231" s="14">
        <v>3</v>
      </c>
      <c r="B231" s="15" t="s">
        <v>634</v>
      </c>
      <c r="C231" s="15" t="s">
        <v>635</v>
      </c>
      <c r="D231" s="14">
        <v>330</v>
      </c>
      <c r="E231" s="14">
        <v>10</v>
      </c>
      <c r="F231" s="15" t="s">
        <v>636</v>
      </c>
      <c r="G231" s="15" t="s">
        <v>995</v>
      </c>
      <c r="H231" s="15" t="s">
        <v>996</v>
      </c>
      <c r="I231" s="15"/>
      <c r="J231" s="15"/>
      <c r="K231" s="14">
        <v>1</v>
      </c>
      <c r="L231" s="17">
        <f>Table3[[#This Row],[CONT_ID]]</f>
        <v>330</v>
      </c>
      <c r="M231" s="15" t="s">
        <v>541</v>
      </c>
      <c r="N231" s="16">
        <v>42867.498923611114</v>
      </c>
      <c r="O231" s="15" t="s">
        <v>547</v>
      </c>
    </row>
    <row r="232" spans="1:15" ht="14.4" hidden="1" x14ac:dyDescent="0.3">
      <c r="A232" s="14">
        <v>3</v>
      </c>
      <c r="B232" s="15" t="s">
        <v>634</v>
      </c>
      <c r="C232" s="15" t="s">
        <v>635</v>
      </c>
      <c r="D232" s="14">
        <v>331</v>
      </c>
      <c r="E232" s="14">
        <v>10</v>
      </c>
      <c r="F232" s="15" t="s">
        <v>636</v>
      </c>
      <c r="G232" s="15" t="s">
        <v>997</v>
      </c>
      <c r="H232" s="15" t="s">
        <v>998</v>
      </c>
      <c r="I232" s="15"/>
      <c r="J232" s="15"/>
      <c r="K232" s="14">
        <v>1</v>
      </c>
      <c r="L232" s="17">
        <f>Table3[[#This Row],[CONT_ID]]</f>
        <v>331</v>
      </c>
      <c r="M232" s="15" t="s">
        <v>541</v>
      </c>
      <c r="N232" s="15"/>
      <c r="O232" s="15"/>
    </row>
    <row r="233" spans="1:15" ht="14.4" hidden="1" x14ac:dyDescent="0.3">
      <c r="A233" s="14">
        <v>3</v>
      </c>
      <c r="B233" s="15" t="s">
        <v>634</v>
      </c>
      <c r="C233" s="15" t="s">
        <v>635</v>
      </c>
      <c r="D233" s="14">
        <v>332</v>
      </c>
      <c r="E233" s="14">
        <v>10</v>
      </c>
      <c r="F233" s="15" t="s">
        <v>636</v>
      </c>
      <c r="G233" s="15" t="s">
        <v>999</v>
      </c>
      <c r="H233" s="15" t="s">
        <v>1000</v>
      </c>
      <c r="I233" s="15"/>
      <c r="J233" s="15"/>
      <c r="K233" s="14">
        <v>1</v>
      </c>
      <c r="L233" s="17">
        <f>Table3[[#This Row],[CONT_ID]]</f>
        <v>332</v>
      </c>
      <c r="M233" s="15" t="s">
        <v>541</v>
      </c>
      <c r="N233" s="15"/>
      <c r="O233" s="15"/>
    </row>
    <row r="234" spans="1:15" ht="14.4" hidden="1" x14ac:dyDescent="0.3">
      <c r="A234" s="14">
        <v>3</v>
      </c>
      <c r="B234" s="15" t="s">
        <v>634</v>
      </c>
      <c r="C234" s="15" t="s">
        <v>635</v>
      </c>
      <c r="D234" s="14">
        <v>333</v>
      </c>
      <c r="E234" s="14">
        <v>10</v>
      </c>
      <c r="F234" s="15" t="s">
        <v>636</v>
      </c>
      <c r="G234" s="15" t="s">
        <v>1001</v>
      </c>
      <c r="H234" s="15" t="s">
        <v>1002</v>
      </c>
      <c r="I234" s="15"/>
      <c r="J234" s="15"/>
      <c r="K234" s="14">
        <v>1</v>
      </c>
      <c r="L234" s="17">
        <f>Table3[[#This Row],[CONT_ID]]</f>
        <v>333</v>
      </c>
      <c r="M234" s="15" t="s">
        <v>541</v>
      </c>
      <c r="N234" s="15"/>
      <c r="O234" s="15"/>
    </row>
    <row r="235" spans="1:15" ht="14.4" hidden="1" x14ac:dyDescent="0.3">
      <c r="A235" s="14">
        <v>3</v>
      </c>
      <c r="B235" s="15" t="s">
        <v>634</v>
      </c>
      <c r="C235" s="15" t="s">
        <v>635</v>
      </c>
      <c r="D235" s="14">
        <v>334</v>
      </c>
      <c r="E235" s="14">
        <v>10</v>
      </c>
      <c r="F235" s="15" t="s">
        <v>636</v>
      </c>
      <c r="G235" s="15" t="s">
        <v>1003</v>
      </c>
      <c r="H235" s="15" t="s">
        <v>1004</v>
      </c>
      <c r="I235" s="15"/>
      <c r="J235" s="15"/>
      <c r="K235" s="14">
        <v>1</v>
      </c>
      <c r="L235" s="17">
        <f>Table3[[#This Row],[CONT_ID]]</f>
        <v>334</v>
      </c>
      <c r="M235" s="15" t="s">
        <v>541</v>
      </c>
      <c r="N235" s="15"/>
      <c r="O235" s="15"/>
    </row>
    <row r="236" spans="1:15" ht="14.4" hidden="1" x14ac:dyDescent="0.3">
      <c r="A236" s="14">
        <v>3</v>
      </c>
      <c r="B236" s="15" t="s">
        <v>634</v>
      </c>
      <c r="C236" s="15" t="s">
        <v>635</v>
      </c>
      <c r="D236" s="14">
        <v>335</v>
      </c>
      <c r="E236" s="14">
        <v>10</v>
      </c>
      <c r="F236" s="15" t="s">
        <v>636</v>
      </c>
      <c r="G236" s="15" t="s">
        <v>1005</v>
      </c>
      <c r="H236" s="15" t="s">
        <v>1006</v>
      </c>
      <c r="I236" s="15"/>
      <c r="J236" s="15"/>
      <c r="K236" s="14">
        <v>1</v>
      </c>
      <c r="L236" s="17">
        <f>Table3[[#This Row],[CONT_ID]]</f>
        <v>335</v>
      </c>
      <c r="M236" s="15" t="s">
        <v>541</v>
      </c>
      <c r="N236" s="15"/>
      <c r="O236" s="15"/>
    </row>
    <row r="237" spans="1:15" ht="14.4" hidden="1" x14ac:dyDescent="0.3">
      <c r="A237" s="14">
        <v>3</v>
      </c>
      <c r="B237" s="15" t="s">
        <v>634</v>
      </c>
      <c r="C237" s="15" t="s">
        <v>635</v>
      </c>
      <c r="D237" s="14">
        <v>336</v>
      </c>
      <c r="E237" s="14">
        <v>10</v>
      </c>
      <c r="F237" s="15" t="s">
        <v>636</v>
      </c>
      <c r="G237" s="15" t="s">
        <v>1007</v>
      </c>
      <c r="H237" s="15" t="s">
        <v>1008</v>
      </c>
      <c r="I237" s="15"/>
      <c r="J237" s="15"/>
      <c r="K237" s="14">
        <v>1</v>
      </c>
      <c r="L237" s="17">
        <f>Table3[[#This Row],[CONT_ID]]</f>
        <v>336</v>
      </c>
      <c r="M237" s="15" t="s">
        <v>541</v>
      </c>
      <c r="N237" s="15"/>
      <c r="O237" s="15"/>
    </row>
    <row r="238" spans="1:15" ht="14.4" hidden="1" x14ac:dyDescent="0.3">
      <c r="A238" s="14">
        <v>3</v>
      </c>
      <c r="B238" s="15" t="s">
        <v>634</v>
      </c>
      <c r="C238" s="15" t="s">
        <v>635</v>
      </c>
      <c r="D238" s="14">
        <v>337</v>
      </c>
      <c r="E238" s="14">
        <v>10</v>
      </c>
      <c r="F238" s="15" t="s">
        <v>636</v>
      </c>
      <c r="G238" s="15" t="s">
        <v>1009</v>
      </c>
      <c r="H238" s="15" t="s">
        <v>1010</v>
      </c>
      <c r="I238" s="15"/>
      <c r="J238" s="15"/>
      <c r="K238" s="14">
        <v>1</v>
      </c>
      <c r="L238" s="17">
        <f>Table3[[#This Row],[CONT_ID]]</f>
        <v>337</v>
      </c>
      <c r="M238" s="15" t="s">
        <v>541</v>
      </c>
      <c r="N238" s="15"/>
      <c r="O238" s="15"/>
    </row>
    <row r="239" spans="1:15" ht="14.4" hidden="1" x14ac:dyDescent="0.3">
      <c r="A239" s="14">
        <v>3</v>
      </c>
      <c r="B239" s="15" t="s">
        <v>634</v>
      </c>
      <c r="C239" s="15" t="s">
        <v>635</v>
      </c>
      <c r="D239" s="14">
        <v>338</v>
      </c>
      <c r="E239" s="14">
        <v>10</v>
      </c>
      <c r="F239" s="15" t="s">
        <v>636</v>
      </c>
      <c r="G239" s="15" t="s">
        <v>1011</v>
      </c>
      <c r="H239" s="15" t="s">
        <v>1012</v>
      </c>
      <c r="I239" s="15"/>
      <c r="J239" s="15"/>
      <c r="K239" s="14">
        <v>1</v>
      </c>
      <c r="L239" s="17">
        <f>Table3[[#This Row],[CONT_ID]]</f>
        <v>338</v>
      </c>
      <c r="M239" s="15" t="s">
        <v>541</v>
      </c>
      <c r="N239" s="15"/>
      <c r="O239" s="15"/>
    </row>
    <row r="240" spans="1:15" ht="14.4" hidden="1" x14ac:dyDescent="0.3">
      <c r="A240" s="14">
        <v>3</v>
      </c>
      <c r="B240" s="15" t="s">
        <v>634</v>
      </c>
      <c r="C240" s="15" t="s">
        <v>635</v>
      </c>
      <c r="D240" s="14">
        <v>339</v>
      </c>
      <c r="E240" s="14">
        <v>10</v>
      </c>
      <c r="F240" s="15" t="s">
        <v>636</v>
      </c>
      <c r="G240" s="15" t="s">
        <v>1013</v>
      </c>
      <c r="H240" s="15" t="s">
        <v>1014</v>
      </c>
      <c r="I240" s="15"/>
      <c r="J240" s="15"/>
      <c r="K240" s="14">
        <v>1</v>
      </c>
      <c r="L240" s="17">
        <f>Table3[[#This Row],[CONT_ID]]</f>
        <v>339</v>
      </c>
      <c r="M240" s="15" t="s">
        <v>541</v>
      </c>
      <c r="N240" s="16">
        <v>42867.49895833333</v>
      </c>
      <c r="O240" s="15" t="s">
        <v>547</v>
      </c>
    </row>
    <row r="241" spans="1:15" ht="14.4" hidden="1" x14ac:dyDescent="0.3">
      <c r="A241" s="14">
        <v>3</v>
      </c>
      <c r="B241" s="15" t="s">
        <v>634</v>
      </c>
      <c r="C241" s="15" t="s">
        <v>635</v>
      </c>
      <c r="D241" s="14">
        <v>340</v>
      </c>
      <c r="E241" s="14">
        <v>10</v>
      </c>
      <c r="F241" s="15" t="s">
        <v>636</v>
      </c>
      <c r="G241" s="15" t="s">
        <v>190</v>
      </c>
      <c r="H241" s="15" t="s">
        <v>1015</v>
      </c>
      <c r="I241" s="15"/>
      <c r="J241" s="15"/>
      <c r="K241" s="14">
        <v>1</v>
      </c>
      <c r="L241" s="17">
        <f>Table3[[#This Row],[CONT_ID]]</f>
        <v>340</v>
      </c>
      <c r="M241" s="15" t="s">
        <v>541</v>
      </c>
      <c r="N241" s="16">
        <v>42867.498935185184</v>
      </c>
      <c r="O241" s="15" t="s">
        <v>547</v>
      </c>
    </row>
    <row r="242" spans="1:15" ht="14.4" hidden="1" x14ac:dyDescent="0.3">
      <c r="A242" s="14">
        <v>3</v>
      </c>
      <c r="B242" s="15" t="s">
        <v>634</v>
      </c>
      <c r="C242" s="15" t="s">
        <v>635</v>
      </c>
      <c r="D242" s="14">
        <v>341</v>
      </c>
      <c r="E242" s="14">
        <v>10</v>
      </c>
      <c r="F242" s="15" t="s">
        <v>636</v>
      </c>
      <c r="G242" s="15" t="s">
        <v>1016</v>
      </c>
      <c r="H242" s="15" t="s">
        <v>1017</v>
      </c>
      <c r="I242" s="15"/>
      <c r="J242" s="15"/>
      <c r="K242" s="14">
        <v>1</v>
      </c>
      <c r="L242" s="17">
        <f>Table3[[#This Row],[CONT_ID]]</f>
        <v>341</v>
      </c>
      <c r="M242" s="15" t="s">
        <v>541</v>
      </c>
      <c r="N242" s="15"/>
      <c r="O242" s="15"/>
    </row>
    <row r="243" spans="1:15" ht="14.4" hidden="1" x14ac:dyDescent="0.3">
      <c r="A243" s="14">
        <v>3</v>
      </c>
      <c r="B243" s="15" t="s">
        <v>634</v>
      </c>
      <c r="C243" s="15" t="s">
        <v>635</v>
      </c>
      <c r="D243" s="14">
        <v>342</v>
      </c>
      <c r="E243" s="14">
        <v>10</v>
      </c>
      <c r="F243" s="15" t="s">
        <v>636</v>
      </c>
      <c r="G243" s="15" t="s">
        <v>1018</v>
      </c>
      <c r="H243" s="15" t="s">
        <v>1019</v>
      </c>
      <c r="I243" s="15"/>
      <c r="J243" s="15"/>
      <c r="K243" s="14">
        <v>1</v>
      </c>
      <c r="L243" s="17">
        <f>Table3[[#This Row],[CONT_ID]]</f>
        <v>342</v>
      </c>
      <c r="M243" s="15" t="s">
        <v>541</v>
      </c>
      <c r="N243" s="15"/>
      <c r="O243" s="15"/>
    </row>
    <row r="244" spans="1:15" ht="14.4" hidden="1" x14ac:dyDescent="0.3">
      <c r="A244" s="14">
        <v>3</v>
      </c>
      <c r="B244" s="15" t="s">
        <v>634</v>
      </c>
      <c r="C244" s="15" t="s">
        <v>635</v>
      </c>
      <c r="D244" s="14">
        <v>343</v>
      </c>
      <c r="E244" s="14">
        <v>10</v>
      </c>
      <c r="F244" s="15" t="s">
        <v>636</v>
      </c>
      <c r="G244" s="15" t="s">
        <v>1020</v>
      </c>
      <c r="H244" s="15" t="s">
        <v>1021</v>
      </c>
      <c r="I244" s="15"/>
      <c r="J244" s="15"/>
      <c r="K244" s="14">
        <v>1</v>
      </c>
      <c r="L244" s="17">
        <f>Table3[[#This Row],[CONT_ID]]</f>
        <v>343</v>
      </c>
      <c r="M244" s="15" t="s">
        <v>541</v>
      </c>
      <c r="N244" s="16">
        <v>43241.742430555554</v>
      </c>
      <c r="O244" s="15" t="s">
        <v>547</v>
      </c>
    </row>
    <row r="245" spans="1:15" ht="14.4" hidden="1" x14ac:dyDescent="0.3">
      <c r="A245" s="14">
        <v>3</v>
      </c>
      <c r="B245" s="15" t="s">
        <v>634</v>
      </c>
      <c r="C245" s="15" t="s">
        <v>635</v>
      </c>
      <c r="D245" s="14">
        <v>344</v>
      </c>
      <c r="E245" s="14">
        <v>10</v>
      </c>
      <c r="F245" s="15" t="s">
        <v>636</v>
      </c>
      <c r="G245" s="15" t="s">
        <v>1022</v>
      </c>
      <c r="H245" s="15" t="s">
        <v>1023</v>
      </c>
      <c r="I245" s="15"/>
      <c r="J245" s="15"/>
      <c r="K245" s="14">
        <v>1</v>
      </c>
      <c r="L245" s="17">
        <f>Table3[[#This Row],[CONT_ID]]</f>
        <v>344</v>
      </c>
      <c r="M245" s="15" t="s">
        <v>541</v>
      </c>
      <c r="N245" s="15"/>
      <c r="O245" s="15"/>
    </row>
    <row r="246" spans="1:15" ht="14.4" hidden="1" x14ac:dyDescent="0.3">
      <c r="A246" s="14">
        <v>3</v>
      </c>
      <c r="B246" s="15" t="s">
        <v>634</v>
      </c>
      <c r="C246" s="15" t="s">
        <v>635</v>
      </c>
      <c r="D246" s="14">
        <v>345</v>
      </c>
      <c r="E246" s="14">
        <v>10</v>
      </c>
      <c r="F246" s="15" t="s">
        <v>636</v>
      </c>
      <c r="G246" s="15" t="s">
        <v>1024</v>
      </c>
      <c r="H246" s="15" t="s">
        <v>1025</v>
      </c>
      <c r="I246" s="15"/>
      <c r="J246" s="15"/>
      <c r="K246" s="14">
        <v>1</v>
      </c>
      <c r="L246" s="17">
        <f>Table3[[#This Row],[CONT_ID]]</f>
        <v>345</v>
      </c>
      <c r="M246" s="15" t="s">
        <v>541</v>
      </c>
      <c r="N246" s="16">
        <v>42867.498935185184</v>
      </c>
      <c r="O246" s="15" t="s">
        <v>547</v>
      </c>
    </row>
    <row r="247" spans="1:15" ht="14.4" hidden="1" x14ac:dyDescent="0.3">
      <c r="A247" s="14">
        <v>3</v>
      </c>
      <c r="B247" s="15" t="s">
        <v>634</v>
      </c>
      <c r="C247" s="15" t="s">
        <v>635</v>
      </c>
      <c r="D247" s="14">
        <v>346</v>
      </c>
      <c r="E247" s="14">
        <v>10</v>
      </c>
      <c r="F247" s="15" t="s">
        <v>636</v>
      </c>
      <c r="G247" s="15" t="s">
        <v>1026</v>
      </c>
      <c r="H247" s="15" t="s">
        <v>1027</v>
      </c>
      <c r="I247" s="15"/>
      <c r="J247" s="15"/>
      <c r="K247" s="14">
        <v>1</v>
      </c>
      <c r="L247" s="17">
        <f>Table3[[#This Row],[CONT_ID]]</f>
        <v>346</v>
      </c>
      <c r="M247" s="15" t="s">
        <v>541</v>
      </c>
      <c r="N247" s="15"/>
      <c r="O247" s="15"/>
    </row>
    <row r="248" spans="1:15" ht="14.4" hidden="1" x14ac:dyDescent="0.3">
      <c r="A248" s="14">
        <v>3</v>
      </c>
      <c r="B248" s="15" t="s">
        <v>634</v>
      </c>
      <c r="C248" s="15" t="s">
        <v>635</v>
      </c>
      <c r="D248" s="14">
        <v>347</v>
      </c>
      <c r="E248" s="14">
        <v>10</v>
      </c>
      <c r="F248" s="15" t="s">
        <v>636</v>
      </c>
      <c r="G248" s="15" t="s">
        <v>214</v>
      </c>
      <c r="H248" s="15" t="s">
        <v>1028</v>
      </c>
      <c r="I248" s="15"/>
      <c r="J248" s="15"/>
      <c r="K248" s="14">
        <v>1</v>
      </c>
      <c r="L248" s="17">
        <f>Table3[[#This Row],[CONT_ID]]</f>
        <v>347</v>
      </c>
      <c r="M248" s="15" t="s">
        <v>541</v>
      </c>
      <c r="N248" s="16">
        <v>43241.749641203707</v>
      </c>
      <c r="O248" s="15" t="s">
        <v>547</v>
      </c>
    </row>
    <row r="249" spans="1:15" ht="14.4" hidden="1" x14ac:dyDescent="0.3">
      <c r="A249" s="14">
        <v>3</v>
      </c>
      <c r="B249" s="15" t="s">
        <v>634</v>
      </c>
      <c r="C249" s="15" t="s">
        <v>635</v>
      </c>
      <c r="D249" s="14">
        <v>348</v>
      </c>
      <c r="E249" s="14">
        <v>10</v>
      </c>
      <c r="F249" s="15" t="s">
        <v>636</v>
      </c>
      <c r="G249" s="15" t="s">
        <v>232</v>
      </c>
      <c r="H249" s="15" t="s">
        <v>1029</v>
      </c>
      <c r="I249" s="15"/>
      <c r="J249" s="15"/>
      <c r="K249" s="14">
        <v>1</v>
      </c>
      <c r="L249" s="17">
        <f>Table3[[#This Row],[CONT_ID]]</f>
        <v>348</v>
      </c>
      <c r="M249" s="15" t="s">
        <v>541</v>
      </c>
      <c r="N249" s="16">
        <v>42867.49895833333</v>
      </c>
      <c r="O249" s="15" t="s">
        <v>547</v>
      </c>
    </row>
    <row r="250" spans="1:15" ht="14.4" hidden="1" x14ac:dyDescent="0.3">
      <c r="A250" s="14">
        <v>3</v>
      </c>
      <c r="B250" s="15" t="s">
        <v>634</v>
      </c>
      <c r="C250" s="15" t="s">
        <v>635</v>
      </c>
      <c r="D250" s="14">
        <v>349</v>
      </c>
      <c r="E250" s="14">
        <v>10</v>
      </c>
      <c r="F250" s="15" t="s">
        <v>636</v>
      </c>
      <c r="G250" s="15" t="s">
        <v>1030</v>
      </c>
      <c r="H250" s="15" t="s">
        <v>1031</v>
      </c>
      <c r="I250" s="15"/>
      <c r="J250" s="15"/>
      <c r="K250" s="14">
        <v>1</v>
      </c>
      <c r="L250" s="17">
        <f>Table3[[#This Row],[CONT_ID]]</f>
        <v>349</v>
      </c>
      <c r="M250" s="15" t="s">
        <v>541</v>
      </c>
      <c r="N250" s="15"/>
      <c r="O250" s="15"/>
    </row>
    <row r="251" spans="1:15" ht="14.4" hidden="1" x14ac:dyDescent="0.3">
      <c r="A251" s="14">
        <v>3</v>
      </c>
      <c r="B251" s="15" t="s">
        <v>634</v>
      </c>
      <c r="C251" s="15" t="s">
        <v>635</v>
      </c>
      <c r="D251" s="14">
        <v>350</v>
      </c>
      <c r="E251" s="14">
        <v>10</v>
      </c>
      <c r="F251" s="15" t="s">
        <v>636</v>
      </c>
      <c r="G251" s="15" t="s">
        <v>1032</v>
      </c>
      <c r="H251" s="15" t="s">
        <v>1033</v>
      </c>
      <c r="I251" s="15"/>
      <c r="J251" s="15"/>
      <c r="K251" s="14">
        <v>1</v>
      </c>
      <c r="L251" s="17">
        <f>Table3[[#This Row],[CONT_ID]]</f>
        <v>350</v>
      </c>
      <c r="M251" s="15" t="s">
        <v>541</v>
      </c>
      <c r="N251" s="15"/>
      <c r="O251" s="15"/>
    </row>
    <row r="252" spans="1:15" ht="14.4" hidden="1" x14ac:dyDescent="0.3">
      <c r="A252" s="14">
        <v>3</v>
      </c>
      <c r="B252" s="15" t="s">
        <v>634</v>
      </c>
      <c r="C252" s="15" t="s">
        <v>635</v>
      </c>
      <c r="D252" s="14">
        <v>351</v>
      </c>
      <c r="E252" s="14">
        <v>10</v>
      </c>
      <c r="F252" s="15" t="s">
        <v>636</v>
      </c>
      <c r="G252" s="15" t="s">
        <v>1034</v>
      </c>
      <c r="H252" s="15" t="s">
        <v>1035</v>
      </c>
      <c r="I252" s="15"/>
      <c r="J252" s="15"/>
      <c r="K252" s="14">
        <v>1</v>
      </c>
      <c r="L252" s="17">
        <f>Table3[[#This Row],[CONT_ID]]</f>
        <v>351</v>
      </c>
      <c r="M252" s="15" t="s">
        <v>541</v>
      </c>
      <c r="N252" s="15"/>
      <c r="O252" s="15"/>
    </row>
    <row r="253" spans="1:15" ht="14.4" hidden="1" x14ac:dyDescent="0.3">
      <c r="A253" s="14">
        <v>3</v>
      </c>
      <c r="B253" s="15" t="s">
        <v>634</v>
      </c>
      <c r="C253" s="15" t="s">
        <v>635</v>
      </c>
      <c r="D253" s="14">
        <v>352</v>
      </c>
      <c r="E253" s="14">
        <v>10</v>
      </c>
      <c r="F253" s="15" t="s">
        <v>636</v>
      </c>
      <c r="G253" s="15" t="s">
        <v>1036</v>
      </c>
      <c r="H253" s="15" t="s">
        <v>1037</v>
      </c>
      <c r="I253" s="15"/>
      <c r="J253" s="15"/>
      <c r="K253" s="14">
        <v>1</v>
      </c>
      <c r="L253" s="17">
        <f>Table3[[#This Row],[CONT_ID]]</f>
        <v>352</v>
      </c>
      <c r="M253" s="15" t="s">
        <v>541</v>
      </c>
      <c r="N253" s="16">
        <v>42867.49894675926</v>
      </c>
      <c r="O253" s="15" t="s">
        <v>547</v>
      </c>
    </row>
    <row r="254" spans="1:15" ht="14.4" hidden="1" x14ac:dyDescent="0.3">
      <c r="A254" s="14">
        <v>3</v>
      </c>
      <c r="B254" s="15" t="s">
        <v>634</v>
      </c>
      <c r="C254" s="15" t="s">
        <v>635</v>
      </c>
      <c r="D254" s="14">
        <v>353</v>
      </c>
      <c r="E254" s="14">
        <v>10</v>
      </c>
      <c r="F254" s="15" t="s">
        <v>636</v>
      </c>
      <c r="G254" s="15" t="s">
        <v>1038</v>
      </c>
      <c r="H254" s="15" t="s">
        <v>1039</v>
      </c>
      <c r="I254" s="15"/>
      <c r="J254" s="15"/>
      <c r="K254" s="14">
        <v>1</v>
      </c>
      <c r="L254" s="17">
        <f>Table3[[#This Row],[CONT_ID]]</f>
        <v>353</v>
      </c>
      <c r="M254" s="15" t="s">
        <v>541</v>
      </c>
      <c r="N254" s="16">
        <v>42782.598067129627</v>
      </c>
      <c r="O254" s="15" t="s">
        <v>547</v>
      </c>
    </row>
    <row r="255" spans="1:15" ht="14.4" hidden="1" x14ac:dyDescent="0.3">
      <c r="A255" s="14">
        <v>3</v>
      </c>
      <c r="B255" s="15" t="s">
        <v>634</v>
      </c>
      <c r="C255" s="15" t="s">
        <v>635</v>
      </c>
      <c r="D255" s="14">
        <v>354</v>
      </c>
      <c r="E255" s="14">
        <v>10</v>
      </c>
      <c r="F255" s="15" t="s">
        <v>636</v>
      </c>
      <c r="G255" s="15" t="s">
        <v>1040</v>
      </c>
      <c r="H255" s="15" t="s">
        <v>1041</v>
      </c>
      <c r="I255" s="15"/>
      <c r="J255" s="15"/>
      <c r="K255" s="14">
        <v>1</v>
      </c>
      <c r="L255" s="17">
        <f>Table3[[#This Row],[CONT_ID]]</f>
        <v>354</v>
      </c>
      <c r="M255" s="15" t="s">
        <v>541</v>
      </c>
      <c r="N255" s="15"/>
      <c r="O255" s="15"/>
    </row>
    <row r="256" spans="1:15" ht="14.4" hidden="1" x14ac:dyDescent="0.3">
      <c r="A256" s="14">
        <v>3</v>
      </c>
      <c r="B256" s="15" t="s">
        <v>634</v>
      </c>
      <c r="C256" s="15" t="s">
        <v>635</v>
      </c>
      <c r="D256" s="14">
        <v>355</v>
      </c>
      <c r="E256" s="14">
        <v>10</v>
      </c>
      <c r="F256" s="15" t="s">
        <v>636</v>
      </c>
      <c r="G256" s="15" t="s">
        <v>1042</v>
      </c>
      <c r="H256" s="15" t="s">
        <v>1043</v>
      </c>
      <c r="I256" s="15"/>
      <c r="J256" s="15"/>
      <c r="K256" s="14">
        <v>1</v>
      </c>
      <c r="L256" s="17">
        <f>Table3[[#This Row],[CONT_ID]]</f>
        <v>355</v>
      </c>
      <c r="M256" s="15" t="s">
        <v>541</v>
      </c>
      <c r="N256" s="15"/>
      <c r="O256" s="15"/>
    </row>
    <row r="257" spans="1:15" ht="14.4" hidden="1" x14ac:dyDescent="0.3">
      <c r="A257" s="14">
        <v>3</v>
      </c>
      <c r="B257" s="15" t="s">
        <v>634</v>
      </c>
      <c r="C257" s="15" t="s">
        <v>635</v>
      </c>
      <c r="D257" s="14">
        <v>356</v>
      </c>
      <c r="E257" s="14">
        <v>10</v>
      </c>
      <c r="F257" s="15" t="s">
        <v>636</v>
      </c>
      <c r="G257" s="15" t="s">
        <v>1044</v>
      </c>
      <c r="H257" s="15" t="s">
        <v>1045</v>
      </c>
      <c r="I257" s="15"/>
      <c r="J257" s="15"/>
      <c r="K257" s="14">
        <v>1</v>
      </c>
      <c r="L257" s="17">
        <f>Table3[[#This Row],[CONT_ID]]</f>
        <v>356</v>
      </c>
      <c r="M257" s="15" t="s">
        <v>541</v>
      </c>
      <c r="N257" s="15"/>
      <c r="O257" s="15"/>
    </row>
    <row r="258" spans="1:15" ht="14.4" hidden="1" x14ac:dyDescent="0.3">
      <c r="A258" s="14">
        <v>3</v>
      </c>
      <c r="B258" s="15" t="s">
        <v>634</v>
      </c>
      <c r="C258" s="15" t="s">
        <v>635</v>
      </c>
      <c r="D258" s="14">
        <v>357</v>
      </c>
      <c r="E258" s="14">
        <v>10</v>
      </c>
      <c r="F258" s="15" t="s">
        <v>636</v>
      </c>
      <c r="G258" s="15" t="s">
        <v>1046</v>
      </c>
      <c r="H258" s="15" t="s">
        <v>1047</v>
      </c>
      <c r="I258" s="15"/>
      <c r="J258" s="15"/>
      <c r="K258" s="14">
        <v>1</v>
      </c>
      <c r="L258" s="17">
        <f>Table3[[#This Row],[CONT_ID]]</f>
        <v>357</v>
      </c>
      <c r="M258" s="15" t="s">
        <v>541</v>
      </c>
      <c r="N258" s="16">
        <v>42867.49894675926</v>
      </c>
      <c r="O258" s="15" t="s">
        <v>547</v>
      </c>
    </row>
    <row r="259" spans="1:15" ht="14.4" hidden="1" x14ac:dyDescent="0.3">
      <c r="A259" s="14">
        <v>3</v>
      </c>
      <c r="B259" s="15" t="s">
        <v>634</v>
      </c>
      <c r="C259" s="15" t="s">
        <v>635</v>
      </c>
      <c r="D259" s="14">
        <v>358</v>
      </c>
      <c r="E259" s="14">
        <v>10</v>
      </c>
      <c r="F259" s="15" t="s">
        <v>636</v>
      </c>
      <c r="G259" s="15" t="s">
        <v>1048</v>
      </c>
      <c r="H259" s="15" t="s">
        <v>1049</v>
      </c>
      <c r="I259" s="15"/>
      <c r="J259" s="15"/>
      <c r="K259" s="14">
        <v>1</v>
      </c>
      <c r="L259" s="17">
        <f>Table3[[#This Row],[CONT_ID]]</f>
        <v>358</v>
      </c>
      <c r="M259" s="15" t="s">
        <v>541</v>
      </c>
      <c r="N259" s="15"/>
      <c r="O259" s="15"/>
    </row>
    <row r="260" spans="1:15" ht="14.4" hidden="1" x14ac:dyDescent="0.3">
      <c r="A260" s="14">
        <v>3</v>
      </c>
      <c r="B260" s="15" t="s">
        <v>634</v>
      </c>
      <c r="C260" s="15" t="s">
        <v>635</v>
      </c>
      <c r="D260" s="14">
        <v>359</v>
      </c>
      <c r="E260" s="14">
        <v>10</v>
      </c>
      <c r="F260" s="15" t="s">
        <v>636</v>
      </c>
      <c r="G260" s="15" t="s">
        <v>1050</v>
      </c>
      <c r="H260" s="15" t="s">
        <v>1051</v>
      </c>
      <c r="I260" s="15"/>
      <c r="J260" s="15"/>
      <c r="K260" s="14">
        <v>1</v>
      </c>
      <c r="L260" s="17">
        <f>Table3[[#This Row],[CONT_ID]]</f>
        <v>359</v>
      </c>
      <c r="M260" s="15" t="s">
        <v>541</v>
      </c>
      <c r="N260" s="16">
        <v>42867.498923611114</v>
      </c>
      <c r="O260" s="15" t="s">
        <v>547</v>
      </c>
    </row>
    <row r="261" spans="1:15" ht="14.4" hidden="1" x14ac:dyDescent="0.3">
      <c r="A261" s="14">
        <v>3</v>
      </c>
      <c r="B261" s="15" t="s">
        <v>634</v>
      </c>
      <c r="C261" s="15" t="s">
        <v>635</v>
      </c>
      <c r="D261" s="14">
        <v>360</v>
      </c>
      <c r="E261" s="14">
        <v>10</v>
      </c>
      <c r="F261" s="15" t="s">
        <v>636</v>
      </c>
      <c r="G261" s="15" t="s">
        <v>1052</v>
      </c>
      <c r="H261" s="15" t="s">
        <v>1053</v>
      </c>
      <c r="I261" s="15"/>
      <c r="J261" s="15"/>
      <c r="K261" s="14">
        <v>1</v>
      </c>
      <c r="L261" s="17">
        <f>Table3[[#This Row],[CONT_ID]]</f>
        <v>360</v>
      </c>
      <c r="M261" s="15" t="s">
        <v>541</v>
      </c>
      <c r="N261" s="15"/>
      <c r="O261" s="15"/>
    </row>
    <row r="262" spans="1:15" ht="14.4" hidden="1" x14ac:dyDescent="0.3">
      <c r="A262" s="14">
        <v>3</v>
      </c>
      <c r="B262" s="15" t="s">
        <v>634</v>
      </c>
      <c r="C262" s="15" t="s">
        <v>635</v>
      </c>
      <c r="D262" s="14">
        <v>361</v>
      </c>
      <c r="E262" s="14">
        <v>10</v>
      </c>
      <c r="F262" s="15" t="s">
        <v>636</v>
      </c>
      <c r="G262" s="15" t="s">
        <v>1054</v>
      </c>
      <c r="H262" s="15" t="s">
        <v>1055</v>
      </c>
      <c r="I262" s="15"/>
      <c r="J262" s="15"/>
      <c r="K262" s="14">
        <v>1</v>
      </c>
      <c r="L262" s="17">
        <f>Table3[[#This Row],[CONT_ID]]</f>
        <v>361</v>
      </c>
      <c r="M262" s="15" t="s">
        <v>541</v>
      </c>
      <c r="N262" s="16">
        <v>42867.498935185184</v>
      </c>
      <c r="O262" s="15" t="s">
        <v>547</v>
      </c>
    </row>
    <row r="263" spans="1:15" ht="14.4" hidden="1" x14ac:dyDescent="0.3">
      <c r="A263" s="14">
        <v>3</v>
      </c>
      <c r="B263" s="15" t="s">
        <v>634</v>
      </c>
      <c r="C263" s="15" t="s">
        <v>635</v>
      </c>
      <c r="D263" s="14">
        <v>362</v>
      </c>
      <c r="E263" s="14">
        <v>10</v>
      </c>
      <c r="F263" s="15" t="s">
        <v>636</v>
      </c>
      <c r="G263" s="15" t="s">
        <v>1056</v>
      </c>
      <c r="H263" s="15" t="s">
        <v>1057</v>
      </c>
      <c r="I263" s="15"/>
      <c r="J263" s="15"/>
      <c r="K263" s="14">
        <v>1</v>
      </c>
      <c r="L263" s="17">
        <f>Table3[[#This Row],[CONT_ID]]</f>
        <v>362</v>
      </c>
      <c r="M263" s="15" t="s">
        <v>541</v>
      </c>
      <c r="N263" s="15"/>
      <c r="O263" s="15"/>
    </row>
    <row r="264" spans="1:15" ht="14.4" hidden="1" x14ac:dyDescent="0.3">
      <c r="A264" s="14">
        <v>3</v>
      </c>
      <c r="B264" s="15" t="s">
        <v>634</v>
      </c>
      <c r="C264" s="15" t="s">
        <v>635</v>
      </c>
      <c r="D264" s="14">
        <v>363</v>
      </c>
      <c r="E264" s="14">
        <v>10</v>
      </c>
      <c r="F264" s="15" t="s">
        <v>636</v>
      </c>
      <c r="G264" s="15" t="s">
        <v>1058</v>
      </c>
      <c r="H264" s="15" t="s">
        <v>1059</v>
      </c>
      <c r="I264" s="15"/>
      <c r="J264" s="15"/>
      <c r="K264" s="14">
        <v>1</v>
      </c>
      <c r="L264" s="17">
        <f>Table3[[#This Row],[CONT_ID]]</f>
        <v>363</v>
      </c>
      <c r="M264" s="15" t="s">
        <v>541</v>
      </c>
      <c r="N264" s="15"/>
      <c r="O264" s="15"/>
    </row>
    <row r="265" spans="1:15" ht="14.4" hidden="1" x14ac:dyDescent="0.3">
      <c r="A265" s="14">
        <v>3</v>
      </c>
      <c r="B265" s="15" t="s">
        <v>634</v>
      </c>
      <c r="C265" s="15" t="s">
        <v>635</v>
      </c>
      <c r="D265" s="14">
        <v>364</v>
      </c>
      <c r="E265" s="14">
        <v>10</v>
      </c>
      <c r="F265" s="15" t="s">
        <v>636</v>
      </c>
      <c r="G265" s="15" t="s">
        <v>1060</v>
      </c>
      <c r="H265" s="15" t="s">
        <v>1061</v>
      </c>
      <c r="I265" s="15"/>
      <c r="J265" s="15"/>
      <c r="K265" s="14">
        <v>1</v>
      </c>
      <c r="L265" s="17">
        <f>Table3[[#This Row],[CONT_ID]]</f>
        <v>364</v>
      </c>
      <c r="M265" s="15" t="s">
        <v>541</v>
      </c>
      <c r="N265" s="16">
        <v>42867.498935185184</v>
      </c>
      <c r="O265" s="15" t="s">
        <v>547</v>
      </c>
    </row>
    <row r="266" spans="1:15" ht="14.4" hidden="1" x14ac:dyDescent="0.3">
      <c r="A266" s="14">
        <v>3</v>
      </c>
      <c r="B266" s="15" t="s">
        <v>634</v>
      </c>
      <c r="C266" s="15" t="s">
        <v>635</v>
      </c>
      <c r="D266" s="14">
        <v>365</v>
      </c>
      <c r="E266" s="14">
        <v>10</v>
      </c>
      <c r="F266" s="15" t="s">
        <v>636</v>
      </c>
      <c r="G266" s="15" t="s">
        <v>1062</v>
      </c>
      <c r="H266" s="15" t="s">
        <v>1063</v>
      </c>
      <c r="I266" s="15"/>
      <c r="J266" s="15"/>
      <c r="K266" s="14">
        <v>1</v>
      </c>
      <c r="L266" s="17">
        <f>Table3[[#This Row],[CONT_ID]]</f>
        <v>365</v>
      </c>
      <c r="M266" s="15" t="s">
        <v>541</v>
      </c>
      <c r="N266" s="15"/>
      <c r="O266" s="15"/>
    </row>
    <row r="267" spans="1:15" ht="14.4" hidden="1" x14ac:dyDescent="0.3">
      <c r="A267" s="14">
        <v>3</v>
      </c>
      <c r="B267" s="15" t="s">
        <v>634</v>
      </c>
      <c r="C267" s="15" t="s">
        <v>635</v>
      </c>
      <c r="D267" s="14">
        <v>366</v>
      </c>
      <c r="E267" s="14">
        <v>10</v>
      </c>
      <c r="F267" s="15" t="s">
        <v>636</v>
      </c>
      <c r="G267" s="15" t="s">
        <v>1064</v>
      </c>
      <c r="H267" s="15" t="s">
        <v>1065</v>
      </c>
      <c r="I267" s="15"/>
      <c r="J267" s="15"/>
      <c r="K267" s="14">
        <v>1</v>
      </c>
      <c r="L267" s="17">
        <f>Table3[[#This Row],[CONT_ID]]</f>
        <v>366</v>
      </c>
      <c r="M267" s="15" t="s">
        <v>541</v>
      </c>
      <c r="N267" s="16">
        <v>42867.49895833333</v>
      </c>
      <c r="O267" s="15" t="s">
        <v>547</v>
      </c>
    </row>
    <row r="268" spans="1:15" ht="14.4" hidden="1" x14ac:dyDescent="0.3">
      <c r="A268" s="14">
        <v>3</v>
      </c>
      <c r="B268" s="15" t="s">
        <v>634</v>
      </c>
      <c r="C268" s="15" t="s">
        <v>635</v>
      </c>
      <c r="D268" s="14">
        <v>367</v>
      </c>
      <c r="E268" s="14">
        <v>10</v>
      </c>
      <c r="F268" s="15" t="s">
        <v>636</v>
      </c>
      <c r="G268" s="15" t="s">
        <v>1066</v>
      </c>
      <c r="H268" s="15" t="s">
        <v>1067</v>
      </c>
      <c r="I268" s="15"/>
      <c r="J268" s="15"/>
      <c r="K268" s="14">
        <v>1</v>
      </c>
      <c r="L268" s="17">
        <f>Table3[[#This Row],[CONT_ID]]</f>
        <v>367</v>
      </c>
      <c r="M268" s="15" t="s">
        <v>541</v>
      </c>
      <c r="N268" s="15"/>
      <c r="O268" s="15"/>
    </row>
    <row r="269" spans="1:15" ht="14.4" hidden="1" x14ac:dyDescent="0.3">
      <c r="A269" s="14">
        <v>3</v>
      </c>
      <c r="B269" s="15" t="s">
        <v>634</v>
      </c>
      <c r="C269" s="15" t="s">
        <v>635</v>
      </c>
      <c r="D269" s="14">
        <v>368</v>
      </c>
      <c r="E269" s="14">
        <v>10</v>
      </c>
      <c r="F269" s="15" t="s">
        <v>636</v>
      </c>
      <c r="G269" s="15" t="s">
        <v>1068</v>
      </c>
      <c r="H269" s="15" t="s">
        <v>1069</v>
      </c>
      <c r="I269" s="15"/>
      <c r="J269" s="15"/>
      <c r="K269" s="14">
        <v>1</v>
      </c>
      <c r="L269" s="17">
        <f>Table3[[#This Row],[CONT_ID]]</f>
        <v>368</v>
      </c>
      <c r="M269" s="15" t="s">
        <v>541</v>
      </c>
      <c r="N269" s="15"/>
      <c r="O269" s="15"/>
    </row>
    <row r="270" spans="1:15" ht="14.4" hidden="1" x14ac:dyDescent="0.3">
      <c r="A270" s="14">
        <v>3</v>
      </c>
      <c r="B270" s="15" t="s">
        <v>634</v>
      </c>
      <c r="C270" s="15" t="s">
        <v>635</v>
      </c>
      <c r="D270" s="14">
        <v>369</v>
      </c>
      <c r="E270" s="14">
        <v>10</v>
      </c>
      <c r="F270" s="15" t="s">
        <v>636</v>
      </c>
      <c r="G270" s="15" t="s">
        <v>1070</v>
      </c>
      <c r="H270" s="15" t="s">
        <v>1071</v>
      </c>
      <c r="I270" s="15"/>
      <c r="J270" s="15"/>
      <c r="K270" s="14">
        <v>1</v>
      </c>
      <c r="L270" s="17">
        <f>Table3[[#This Row],[CONT_ID]]</f>
        <v>369</v>
      </c>
      <c r="M270" s="15" t="s">
        <v>541</v>
      </c>
      <c r="N270" s="15"/>
      <c r="O270" s="15"/>
    </row>
    <row r="271" spans="1:15" ht="14.4" hidden="1" x14ac:dyDescent="0.3">
      <c r="A271" s="14">
        <v>3</v>
      </c>
      <c r="B271" s="15" t="s">
        <v>634</v>
      </c>
      <c r="C271" s="15" t="s">
        <v>635</v>
      </c>
      <c r="D271" s="14">
        <v>370</v>
      </c>
      <c r="E271" s="14">
        <v>10</v>
      </c>
      <c r="F271" s="15" t="s">
        <v>636</v>
      </c>
      <c r="G271" s="15" t="s">
        <v>189</v>
      </c>
      <c r="H271" s="15" t="s">
        <v>1072</v>
      </c>
      <c r="I271" s="15"/>
      <c r="J271" s="15"/>
      <c r="K271" s="14">
        <v>1</v>
      </c>
      <c r="L271" s="17">
        <f>Table3[[#This Row],[CONT_ID]]</f>
        <v>370</v>
      </c>
      <c r="M271" s="15" t="s">
        <v>541</v>
      </c>
      <c r="N271" s="16">
        <v>42867.498935185184</v>
      </c>
      <c r="O271" s="15" t="s">
        <v>547</v>
      </c>
    </row>
    <row r="272" spans="1:15" ht="14.4" hidden="1" x14ac:dyDescent="0.3">
      <c r="A272" s="14">
        <v>3</v>
      </c>
      <c r="B272" s="15" t="s">
        <v>634</v>
      </c>
      <c r="C272" s="15" t="s">
        <v>635</v>
      </c>
      <c r="D272" s="14">
        <v>371</v>
      </c>
      <c r="E272" s="14">
        <v>10</v>
      </c>
      <c r="F272" s="15" t="s">
        <v>636</v>
      </c>
      <c r="G272" s="15" t="s">
        <v>1073</v>
      </c>
      <c r="H272" s="15" t="s">
        <v>1074</v>
      </c>
      <c r="I272" s="15"/>
      <c r="J272" s="15"/>
      <c r="K272" s="14">
        <v>1</v>
      </c>
      <c r="L272" s="17">
        <f>Table3[[#This Row],[CONT_ID]]</f>
        <v>371</v>
      </c>
      <c r="M272" s="15" t="s">
        <v>541</v>
      </c>
      <c r="N272" s="15"/>
      <c r="O272" s="15"/>
    </row>
    <row r="273" spans="1:15" ht="14.4" hidden="1" x14ac:dyDescent="0.3">
      <c r="A273" s="14">
        <v>3</v>
      </c>
      <c r="B273" s="15" t="s">
        <v>634</v>
      </c>
      <c r="C273" s="15" t="s">
        <v>635</v>
      </c>
      <c r="D273" s="14">
        <v>372</v>
      </c>
      <c r="E273" s="14">
        <v>10</v>
      </c>
      <c r="F273" s="15" t="s">
        <v>636</v>
      </c>
      <c r="G273" s="15" t="s">
        <v>1075</v>
      </c>
      <c r="H273" s="15" t="s">
        <v>1076</v>
      </c>
      <c r="I273" s="15"/>
      <c r="J273" s="15"/>
      <c r="K273" s="14">
        <v>1</v>
      </c>
      <c r="L273" s="17">
        <f>Table3[[#This Row],[CONT_ID]]</f>
        <v>372</v>
      </c>
      <c r="M273" s="15" t="s">
        <v>541</v>
      </c>
      <c r="N273" s="15"/>
      <c r="O273" s="15"/>
    </row>
    <row r="274" spans="1:15" ht="14.4" hidden="1" x14ac:dyDescent="0.3">
      <c r="A274" s="14">
        <v>3</v>
      </c>
      <c r="B274" s="15" t="s">
        <v>634</v>
      </c>
      <c r="C274" s="15" t="s">
        <v>635</v>
      </c>
      <c r="D274" s="14">
        <v>373</v>
      </c>
      <c r="E274" s="14">
        <v>10</v>
      </c>
      <c r="F274" s="15" t="s">
        <v>636</v>
      </c>
      <c r="G274" s="15" t="s">
        <v>1077</v>
      </c>
      <c r="H274" s="15" t="s">
        <v>1078</v>
      </c>
      <c r="I274" s="15"/>
      <c r="J274" s="15"/>
      <c r="K274" s="14">
        <v>0</v>
      </c>
      <c r="L274" s="17">
        <f>Table3[[#This Row],[CONT_ID]]</f>
        <v>373</v>
      </c>
      <c r="M274" s="15" t="s">
        <v>541</v>
      </c>
      <c r="N274" s="16">
        <v>42867.498935185184</v>
      </c>
      <c r="O274" s="15" t="s">
        <v>547</v>
      </c>
    </row>
    <row r="275" spans="1:15" ht="14.4" hidden="1" x14ac:dyDescent="0.3">
      <c r="A275" s="14">
        <v>3</v>
      </c>
      <c r="B275" s="15" t="s">
        <v>634</v>
      </c>
      <c r="C275" s="15" t="s">
        <v>635</v>
      </c>
      <c r="D275" s="14">
        <v>374</v>
      </c>
      <c r="E275" s="14">
        <v>10</v>
      </c>
      <c r="F275" s="15" t="s">
        <v>636</v>
      </c>
      <c r="G275" s="15" t="s">
        <v>1079</v>
      </c>
      <c r="H275" s="15" t="s">
        <v>1080</v>
      </c>
      <c r="I275" s="15"/>
      <c r="J275" s="15"/>
      <c r="K275" s="14">
        <v>1</v>
      </c>
      <c r="L275" s="17">
        <f>Table3[[#This Row],[CONT_ID]]</f>
        <v>374</v>
      </c>
      <c r="M275" s="15" t="s">
        <v>541</v>
      </c>
      <c r="N275" s="15"/>
      <c r="O275" s="15"/>
    </row>
    <row r="276" spans="1:15" ht="14.4" hidden="1" x14ac:dyDescent="0.3">
      <c r="A276" s="14">
        <v>3</v>
      </c>
      <c r="B276" s="15" t="s">
        <v>634</v>
      </c>
      <c r="C276" s="15" t="s">
        <v>635</v>
      </c>
      <c r="D276" s="14">
        <v>375</v>
      </c>
      <c r="E276" s="14">
        <v>10</v>
      </c>
      <c r="F276" s="15" t="s">
        <v>636</v>
      </c>
      <c r="G276" s="15" t="s">
        <v>1081</v>
      </c>
      <c r="H276" s="15" t="s">
        <v>1082</v>
      </c>
      <c r="I276" s="15"/>
      <c r="J276" s="15"/>
      <c r="K276" s="14">
        <v>1</v>
      </c>
      <c r="L276" s="17">
        <f>Table3[[#This Row],[CONT_ID]]</f>
        <v>375</v>
      </c>
      <c r="M276" s="15" t="s">
        <v>541</v>
      </c>
      <c r="N276" s="15"/>
      <c r="O276" s="15"/>
    </row>
    <row r="277" spans="1:15" ht="14.4" hidden="1" x14ac:dyDescent="0.3">
      <c r="A277" s="14">
        <v>3</v>
      </c>
      <c r="B277" s="15" t="s">
        <v>634</v>
      </c>
      <c r="C277" s="15" t="s">
        <v>635</v>
      </c>
      <c r="D277" s="14">
        <v>376</v>
      </c>
      <c r="E277" s="14">
        <v>10</v>
      </c>
      <c r="F277" s="15" t="s">
        <v>636</v>
      </c>
      <c r="G277" s="15" t="s">
        <v>1083</v>
      </c>
      <c r="H277" s="15" t="s">
        <v>1084</v>
      </c>
      <c r="I277" s="15"/>
      <c r="J277" s="15"/>
      <c r="K277" s="14">
        <v>1</v>
      </c>
      <c r="L277" s="17">
        <f>Table3[[#This Row],[CONT_ID]]</f>
        <v>376</v>
      </c>
      <c r="M277" s="15" t="s">
        <v>541</v>
      </c>
      <c r="N277" s="16">
        <v>42867.498923611114</v>
      </c>
      <c r="O277" s="15" t="s">
        <v>547</v>
      </c>
    </row>
    <row r="278" spans="1:15" ht="14.4" hidden="1" x14ac:dyDescent="0.3">
      <c r="A278" s="14">
        <v>3</v>
      </c>
      <c r="B278" s="15" t="s">
        <v>634</v>
      </c>
      <c r="C278" s="15" t="s">
        <v>635</v>
      </c>
      <c r="D278" s="14">
        <v>377</v>
      </c>
      <c r="E278" s="14">
        <v>10</v>
      </c>
      <c r="F278" s="15" t="s">
        <v>636</v>
      </c>
      <c r="G278" s="15" t="s">
        <v>1085</v>
      </c>
      <c r="H278" s="15" t="s">
        <v>1086</v>
      </c>
      <c r="I278" s="15"/>
      <c r="J278" s="15"/>
      <c r="K278" s="14">
        <v>1</v>
      </c>
      <c r="L278" s="17">
        <f>Table3[[#This Row],[CONT_ID]]</f>
        <v>377</v>
      </c>
      <c r="M278" s="15" t="s">
        <v>541</v>
      </c>
      <c r="N278" s="15"/>
      <c r="O278" s="15"/>
    </row>
    <row r="279" spans="1:15" ht="14.4" hidden="1" x14ac:dyDescent="0.3">
      <c r="A279" s="14">
        <v>3</v>
      </c>
      <c r="B279" s="15" t="s">
        <v>634</v>
      </c>
      <c r="C279" s="15" t="s">
        <v>635</v>
      </c>
      <c r="D279" s="14">
        <v>378</v>
      </c>
      <c r="E279" s="14">
        <v>10</v>
      </c>
      <c r="F279" s="15" t="s">
        <v>636</v>
      </c>
      <c r="G279" s="15" t="s">
        <v>1087</v>
      </c>
      <c r="H279" s="15" t="s">
        <v>1088</v>
      </c>
      <c r="I279" s="15"/>
      <c r="J279" s="15"/>
      <c r="K279" s="14">
        <v>1</v>
      </c>
      <c r="L279" s="17">
        <f>Table3[[#This Row],[CONT_ID]]</f>
        <v>378</v>
      </c>
      <c r="M279" s="15" t="s">
        <v>541</v>
      </c>
      <c r="N279" s="16">
        <v>42867.498923611114</v>
      </c>
      <c r="O279" s="15" t="s">
        <v>547</v>
      </c>
    </row>
    <row r="280" spans="1:15" ht="14.4" hidden="1" x14ac:dyDescent="0.3">
      <c r="A280" s="14">
        <v>3</v>
      </c>
      <c r="B280" s="15" t="s">
        <v>634</v>
      </c>
      <c r="C280" s="15" t="s">
        <v>635</v>
      </c>
      <c r="D280" s="14">
        <v>379</v>
      </c>
      <c r="E280" s="14">
        <v>10</v>
      </c>
      <c r="F280" s="15" t="s">
        <v>636</v>
      </c>
      <c r="G280" s="15" t="s">
        <v>1089</v>
      </c>
      <c r="H280" s="15" t="s">
        <v>1090</v>
      </c>
      <c r="I280" s="15"/>
      <c r="J280" s="15"/>
      <c r="K280" s="14">
        <v>1</v>
      </c>
      <c r="L280" s="17">
        <f>Table3[[#This Row],[CONT_ID]]</f>
        <v>379</v>
      </c>
      <c r="M280" s="15" t="s">
        <v>541</v>
      </c>
      <c r="N280" s="16">
        <v>42867.498935185184</v>
      </c>
      <c r="O280" s="15" t="s">
        <v>547</v>
      </c>
    </row>
    <row r="281" spans="1:15" ht="14.4" hidden="1" x14ac:dyDescent="0.3">
      <c r="A281" s="14">
        <v>3</v>
      </c>
      <c r="B281" s="15" t="s">
        <v>634</v>
      </c>
      <c r="C281" s="15" t="s">
        <v>635</v>
      </c>
      <c r="D281" s="14">
        <v>380</v>
      </c>
      <c r="E281" s="14">
        <v>10</v>
      </c>
      <c r="F281" s="15" t="s">
        <v>636</v>
      </c>
      <c r="G281" s="15" t="s">
        <v>1091</v>
      </c>
      <c r="H281" s="15" t="s">
        <v>1092</v>
      </c>
      <c r="I281" s="15"/>
      <c r="J281" s="15"/>
      <c r="K281" s="14">
        <v>1</v>
      </c>
      <c r="L281" s="17">
        <f>Table3[[#This Row],[CONT_ID]]</f>
        <v>380</v>
      </c>
      <c r="M281" s="15" t="s">
        <v>541</v>
      </c>
      <c r="N281" s="15"/>
      <c r="O281" s="15"/>
    </row>
    <row r="282" spans="1:15" ht="14.4" hidden="1" x14ac:dyDescent="0.3">
      <c r="A282" s="14">
        <v>3</v>
      </c>
      <c r="B282" s="15" t="s">
        <v>634</v>
      </c>
      <c r="C282" s="15" t="s">
        <v>635</v>
      </c>
      <c r="D282" s="14">
        <v>381</v>
      </c>
      <c r="E282" s="14">
        <v>10</v>
      </c>
      <c r="F282" s="15" t="s">
        <v>636</v>
      </c>
      <c r="G282" s="15" t="s">
        <v>1093</v>
      </c>
      <c r="H282" s="15" t="s">
        <v>1094</v>
      </c>
      <c r="I282" s="15"/>
      <c r="J282" s="15"/>
      <c r="K282" s="14">
        <v>1</v>
      </c>
      <c r="L282" s="17">
        <f>Table3[[#This Row],[CONT_ID]]</f>
        <v>381</v>
      </c>
      <c r="M282" s="15" t="s">
        <v>541</v>
      </c>
      <c r="N282" s="15"/>
      <c r="O282" s="15"/>
    </row>
    <row r="283" spans="1:15" ht="14.4" hidden="1" x14ac:dyDescent="0.3">
      <c r="A283" s="14">
        <v>3</v>
      </c>
      <c r="B283" s="15" t="s">
        <v>634</v>
      </c>
      <c r="C283" s="15" t="s">
        <v>635</v>
      </c>
      <c r="D283" s="14">
        <v>382</v>
      </c>
      <c r="E283" s="14">
        <v>10</v>
      </c>
      <c r="F283" s="15" t="s">
        <v>636</v>
      </c>
      <c r="G283" s="15" t="s">
        <v>1095</v>
      </c>
      <c r="H283" s="15" t="s">
        <v>1096</v>
      </c>
      <c r="I283" s="15"/>
      <c r="J283" s="15"/>
      <c r="K283" s="14">
        <v>1</v>
      </c>
      <c r="L283" s="17">
        <f>Table3[[#This Row],[CONT_ID]]</f>
        <v>382</v>
      </c>
      <c r="M283" s="15" t="s">
        <v>541</v>
      </c>
      <c r="N283" s="15"/>
      <c r="O283" s="15"/>
    </row>
    <row r="284" spans="1:15" ht="14.4" hidden="1" x14ac:dyDescent="0.3">
      <c r="A284" s="14">
        <v>3</v>
      </c>
      <c r="B284" s="15" t="s">
        <v>634</v>
      </c>
      <c r="C284" s="15" t="s">
        <v>635</v>
      </c>
      <c r="D284" s="14">
        <v>383</v>
      </c>
      <c r="E284" s="14">
        <v>10</v>
      </c>
      <c r="F284" s="15" t="s">
        <v>636</v>
      </c>
      <c r="G284" s="15" t="s">
        <v>1097</v>
      </c>
      <c r="H284" s="15" t="s">
        <v>1098</v>
      </c>
      <c r="I284" s="15"/>
      <c r="J284" s="15"/>
      <c r="K284" s="14">
        <v>1</v>
      </c>
      <c r="L284" s="17">
        <f>Table3[[#This Row],[CONT_ID]]</f>
        <v>383</v>
      </c>
      <c r="M284" s="15" t="s">
        <v>541</v>
      </c>
      <c r="N284" s="15"/>
      <c r="O284" s="15"/>
    </row>
    <row r="285" spans="1:15" ht="14.4" hidden="1" x14ac:dyDescent="0.3">
      <c r="A285" s="14">
        <v>3</v>
      </c>
      <c r="B285" s="15" t="s">
        <v>634</v>
      </c>
      <c r="C285" s="15" t="s">
        <v>635</v>
      </c>
      <c r="D285" s="14">
        <v>384</v>
      </c>
      <c r="E285" s="14">
        <v>10</v>
      </c>
      <c r="F285" s="15" t="s">
        <v>636</v>
      </c>
      <c r="G285" s="15" t="s">
        <v>1099</v>
      </c>
      <c r="H285" s="15" t="s">
        <v>1100</v>
      </c>
      <c r="I285" s="15"/>
      <c r="J285" s="15"/>
      <c r="K285" s="14">
        <v>1</v>
      </c>
      <c r="L285" s="17">
        <f>Table3[[#This Row],[CONT_ID]]</f>
        <v>384</v>
      </c>
      <c r="M285" s="15" t="s">
        <v>541</v>
      </c>
      <c r="N285" s="15"/>
      <c r="O285" s="15"/>
    </row>
    <row r="286" spans="1:15" ht="14.4" hidden="1" x14ac:dyDescent="0.3">
      <c r="A286" s="14">
        <v>3</v>
      </c>
      <c r="B286" s="15" t="s">
        <v>634</v>
      </c>
      <c r="C286" s="15" t="s">
        <v>635</v>
      </c>
      <c r="D286" s="14">
        <v>385</v>
      </c>
      <c r="E286" s="14">
        <v>10</v>
      </c>
      <c r="F286" s="15" t="s">
        <v>636</v>
      </c>
      <c r="G286" s="15" t="s">
        <v>1101</v>
      </c>
      <c r="H286" s="15" t="s">
        <v>1102</v>
      </c>
      <c r="I286" s="15"/>
      <c r="J286" s="15"/>
      <c r="K286" s="14">
        <v>1</v>
      </c>
      <c r="L286" s="17">
        <f>Table3[[#This Row],[CONT_ID]]</f>
        <v>385</v>
      </c>
      <c r="M286" s="15" t="s">
        <v>541</v>
      </c>
      <c r="N286" s="16">
        <v>42867.498923611114</v>
      </c>
      <c r="O286" s="15" t="s">
        <v>547</v>
      </c>
    </row>
    <row r="287" spans="1:15" ht="14.4" hidden="1" x14ac:dyDescent="0.3">
      <c r="A287" s="14">
        <v>3</v>
      </c>
      <c r="B287" s="15" t="s">
        <v>634</v>
      </c>
      <c r="C287" s="15" t="s">
        <v>635</v>
      </c>
      <c r="D287" s="14">
        <v>386</v>
      </c>
      <c r="E287" s="14">
        <v>10</v>
      </c>
      <c r="F287" s="15" t="s">
        <v>636</v>
      </c>
      <c r="G287" s="15" t="s">
        <v>1103</v>
      </c>
      <c r="H287" s="15" t="s">
        <v>1104</v>
      </c>
      <c r="I287" s="15"/>
      <c r="J287" s="15"/>
      <c r="K287" s="14">
        <v>1</v>
      </c>
      <c r="L287" s="17">
        <f>Table3[[#This Row],[CONT_ID]]</f>
        <v>386</v>
      </c>
      <c r="M287" s="15" t="s">
        <v>541</v>
      </c>
      <c r="N287" s="15"/>
      <c r="O287" s="15"/>
    </row>
    <row r="288" spans="1:15" ht="14.4" hidden="1" x14ac:dyDescent="0.3">
      <c r="A288" s="14">
        <v>3</v>
      </c>
      <c r="B288" s="15" t="s">
        <v>634</v>
      </c>
      <c r="C288" s="15" t="s">
        <v>635</v>
      </c>
      <c r="D288" s="14">
        <v>387</v>
      </c>
      <c r="E288" s="14">
        <v>10</v>
      </c>
      <c r="F288" s="15" t="s">
        <v>636</v>
      </c>
      <c r="G288" s="15" t="s">
        <v>1105</v>
      </c>
      <c r="H288" s="15" t="s">
        <v>1106</v>
      </c>
      <c r="I288" s="15"/>
      <c r="J288" s="15"/>
      <c r="K288" s="14">
        <v>1</v>
      </c>
      <c r="L288" s="17">
        <f>Table3[[#This Row],[CONT_ID]]</f>
        <v>387</v>
      </c>
      <c r="M288" s="15" t="s">
        <v>541</v>
      </c>
      <c r="N288" s="16">
        <v>42867.49895833333</v>
      </c>
      <c r="O288" s="15" t="s">
        <v>547</v>
      </c>
    </row>
    <row r="289" spans="1:15" ht="14.4" hidden="1" x14ac:dyDescent="0.3">
      <c r="A289" s="14">
        <v>3</v>
      </c>
      <c r="B289" s="15" t="s">
        <v>634</v>
      </c>
      <c r="C289" s="15" t="s">
        <v>635</v>
      </c>
      <c r="D289" s="14">
        <v>388</v>
      </c>
      <c r="E289" s="14">
        <v>10</v>
      </c>
      <c r="F289" s="15" t="s">
        <v>636</v>
      </c>
      <c r="G289" s="15" t="s">
        <v>1107</v>
      </c>
      <c r="H289" s="15" t="s">
        <v>1108</v>
      </c>
      <c r="I289" s="15"/>
      <c r="J289" s="15"/>
      <c r="K289" s="14">
        <v>1</v>
      </c>
      <c r="L289" s="17">
        <f>Table3[[#This Row],[CONT_ID]]</f>
        <v>388</v>
      </c>
      <c r="M289" s="15" t="s">
        <v>541</v>
      </c>
      <c r="N289" s="15"/>
      <c r="O289" s="15"/>
    </row>
    <row r="290" spans="1:15" ht="14.4" hidden="1" x14ac:dyDescent="0.3">
      <c r="A290" s="14">
        <v>3</v>
      </c>
      <c r="B290" s="15" t="s">
        <v>634</v>
      </c>
      <c r="C290" s="15" t="s">
        <v>635</v>
      </c>
      <c r="D290" s="14">
        <v>389</v>
      </c>
      <c r="E290" s="14">
        <v>10</v>
      </c>
      <c r="F290" s="15" t="s">
        <v>636</v>
      </c>
      <c r="G290" s="15" t="s">
        <v>1109</v>
      </c>
      <c r="H290" s="15" t="s">
        <v>1110</v>
      </c>
      <c r="I290" s="15"/>
      <c r="J290" s="15"/>
      <c r="K290" s="14">
        <v>1</v>
      </c>
      <c r="L290" s="17">
        <f>Table3[[#This Row],[CONT_ID]]</f>
        <v>389</v>
      </c>
      <c r="M290" s="15" t="s">
        <v>541</v>
      </c>
      <c r="N290" s="15"/>
      <c r="O290" s="15"/>
    </row>
    <row r="291" spans="1:15" ht="14.4" hidden="1" x14ac:dyDescent="0.3">
      <c r="A291" s="14">
        <v>3</v>
      </c>
      <c r="B291" s="15" t="s">
        <v>634</v>
      </c>
      <c r="C291" s="15" t="s">
        <v>635</v>
      </c>
      <c r="D291" s="14">
        <v>390</v>
      </c>
      <c r="E291" s="14">
        <v>10</v>
      </c>
      <c r="F291" s="15" t="s">
        <v>636</v>
      </c>
      <c r="G291" s="15" t="s">
        <v>1111</v>
      </c>
      <c r="H291" s="15" t="s">
        <v>1112</v>
      </c>
      <c r="I291" s="15"/>
      <c r="J291" s="15"/>
      <c r="K291" s="14">
        <v>1</v>
      </c>
      <c r="L291" s="17">
        <f>Table3[[#This Row],[CONT_ID]]</f>
        <v>390</v>
      </c>
      <c r="M291" s="15" t="s">
        <v>541</v>
      </c>
      <c r="N291" s="15"/>
      <c r="O291" s="15"/>
    </row>
    <row r="292" spans="1:15" ht="14.4" hidden="1" x14ac:dyDescent="0.3">
      <c r="A292" s="14">
        <v>3</v>
      </c>
      <c r="B292" s="15" t="s">
        <v>634</v>
      </c>
      <c r="C292" s="15" t="s">
        <v>635</v>
      </c>
      <c r="D292" s="14">
        <v>391</v>
      </c>
      <c r="E292" s="14">
        <v>10</v>
      </c>
      <c r="F292" s="15" t="s">
        <v>636</v>
      </c>
      <c r="G292" s="15" t="s">
        <v>1113</v>
      </c>
      <c r="H292" s="15" t="s">
        <v>1114</v>
      </c>
      <c r="I292" s="15"/>
      <c r="J292" s="15"/>
      <c r="K292" s="14">
        <v>1</v>
      </c>
      <c r="L292" s="17">
        <f>Table3[[#This Row],[CONT_ID]]</f>
        <v>391</v>
      </c>
      <c r="M292" s="15" t="s">
        <v>541</v>
      </c>
      <c r="N292" s="15"/>
      <c r="O292" s="15"/>
    </row>
    <row r="293" spans="1:15" ht="14.4" hidden="1" x14ac:dyDescent="0.3">
      <c r="A293" s="14">
        <v>3</v>
      </c>
      <c r="B293" s="15" t="s">
        <v>634</v>
      </c>
      <c r="C293" s="15" t="s">
        <v>635</v>
      </c>
      <c r="D293" s="14">
        <v>392</v>
      </c>
      <c r="E293" s="14">
        <v>10</v>
      </c>
      <c r="F293" s="15" t="s">
        <v>636</v>
      </c>
      <c r="G293" s="15" t="s">
        <v>1115</v>
      </c>
      <c r="H293" s="15" t="s">
        <v>1116</v>
      </c>
      <c r="I293" s="15"/>
      <c r="J293" s="15"/>
      <c r="K293" s="14">
        <v>1</v>
      </c>
      <c r="L293" s="17">
        <f>Table3[[#This Row],[CONT_ID]]</f>
        <v>392</v>
      </c>
      <c r="M293" s="15" t="s">
        <v>541</v>
      </c>
      <c r="N293" s="15"/>
      <c r="O293" s="15"/>
    </row>
    <row r="294" spans="1:15" ht="14.4" hidden="1" x14ac:dyDescent="0.3">
      <c r="A294" s="14">
        <v>3</v>
      </c>
      <c r="B294" s="15" t="s">
        <v>634</v>
      </c>
      <c r="C294" s="15" t="s">
        <v>635</v>
      </c>
      <c r="D294" s="14">
        <v>393</v>
      </c>
      <c r="E294" s="14">
        <v>10</v>
      </c>
      <c r="F294" s="15" t="s">
        <v>636</v>
      </c>
      <c r="G294" s="15" t="s">
        <v>206</v>
      </c>
      <c r="H294" s="15" t="s">
        <v>1117</v>
      </c>
      <c r="I294" s="15"/>
      <c r="J294" s="15"/>
      <c r="K294" s="14">
        <v>1</v>
      </c>
      <c r="L294" s="17">
        <f>Table3[[#This Row],[CONT_ID]]</f>
        <v>393</v>
      </c>
      <c r="M294" s="15" t="s">
        <v>541</v>
      </c>
      <c r="N294" s="16">
        <v>42867.498935185184</v>
      </c>
      <c r="O294" s="15" t="s">
        <v>547</v>
      </c>
    </row>
    <row r="295" spans="1:15" ht="14.4" hidden="1" x14ac:dyDescent="0.3">
      <c r="A295" s="14">
        <v>3</v>
      </c>
      <c r="B295" s="15" t="s">
        <v>634</v>
      </c>
      <c r="C295" s="15" t="s">
        <v>635</v>
      </c>
      <c r="D295" s="14">
        <v>394</v>
      </c>
      <c r="E295" s="14">
        <v>10</v>
      </c>
      <c r="F295" s="15" t="s">
        <v>636</v>
      </c>
      <c r="G295" s="15" t="s">
        <v>1118</v>
      </c>
      <c r="H295" s="15" t="s">
        <v>1119</v>
      </c>
      <c r="I295" s="15"/>
      <c r="J295" s="15"/>
      <c r="K295" s="14">
        <v>1</v>
      </c>
      <c r="L295" s="17">
        <f>Table3[[#This Row],[CONT_ID]]</f>
        <v>394</v>
      </c>
      <c r="M295" s="15" t="s">
        <v>541</v>
      </c>
      <c r="N295" s="15"/>
      <c r="O295" s="15"/>
    </row>
    <row r="296" spans="1:15" ht="14.4" hidden="1" x14ac:dyDescent="0.3">
      <c r="A296" s="14">
        <v>3</v>
      </c>
      <c r="B296" s="15" t="s">
        <v>634</v>
      </c>
      <c r="C296" s="15" t="s">
        <v>635</v>
      </c>
      <c r="D296" s="14">
        <v>395</v>
      </c>
      <c r="E296" s="14">
        <v>10</v>
      </c>
      <c r="F296" s="15" t="s">
        <v>636</v>
      </c>
      <c r="G296" s="15" t="s">
        <v>1120</v>
      </c>
      <c r="H296" s="15" t="s">
        <v>1121</v>
      </c>
      <c r="I296" s="15"/>
      <c r="J296" s="15"/>
      <c r="K296" s="14">
        <v>1</v>
      </c>
      <c r="L296" s="17">
        <f>Table3[[#This Row],[CONT_ID]]</f>
        <v>395</v>
      </c>
      <c r="M296" s="15" t="s">
        <v>541</v>
      </c>
      <c r="N296" s="15"/>
      <c r="O296" s="15"/>
    </row>
    <row r="297" spans="1:15" ht="14.4" hidden="1" x14ac:dyDescent="0.3">
      <c r="A297" s="14">
        <v>3</v>
      </c>
      <c r="B297" s="15" t="s">
        <v>634</v>
      </c>
      <c r="C297" s="15" t="s">
        <v>635</v>
      </c>
      <c r="D297" s="14">
        <v>396</v>
      </c>
      <c r="E297" s="14">
        <v>10</v>
      </c>
      <c r="F297" s="15" t="s">
        <v>636</v>
      </c>
      <c r="G297" s="15" t="s">
        <v>1122</v>
      </c>
      <c r="H297" s="15" t="s">
        <v>1123</v>
      </c>
      <c r="I297" s="15"/>
      <c r="J297" s="15"/>
      <c r="K297" s="14">
        <v>1</v>
      </c>
      <c r="L297" s="17">
        <f>Table3[[#This Row],[CONT_ID]]</f>
        <v>396</v>
      </c>
      <c r="M297" s="15" t="s">
        <v>541</v>
      </c>
      <c r="N297" s="16">
        <v>42782.598067129627</v>
      </c>
      <c r="O297" s="15" t="s">
        <v>547</v>
      </c>
    </row>
    <row r="298" spans="1:15" ht="14.4" hidden="1" x14ac:dyDescent="0.3">
      <c r="A298" s="14">
        <v>3</v>
      </c>
      <c r="B298" s="15" t="s">
        <v>634</v>
      </c>
      <c r="C298" s="15" t="s">
        <v>635</v>
      </c>
      <c r="D298" s="14">
        <v>397</v>
      </c>
      <c r="E298" s="14">
        <v>10</v>
      </c>
      <c r="F298" s="15" t="s">
        <v>636</v>
      </c>
      <c r="G298" s="15" t="s">
        <v>1124</v>
      </c>
      <c r="H298" s="15" t="s">
        <v>1125</v>
      </c>
      <c r="I298" s="15"/>
      <c r="J298" s="15"/>
      <c r="K298" s="14">
        <v>1</v>
      </c>
      <c r="L298" s="17">
        <f>Table3[[#This Row],[CONT_ID]]</f>
        <v>397</v>
      </c>
      <c r="M298" s="15" t="s">
        <v>541</v>
      </c>
      <c r="N298" s="16">
        <v>43241.748182870368</v>
      </c>
      <c r="O298" s="15" t="s">
        <v>547</v>
      </c>
    </row>
    <row r="299" spans="1:15" ht="14.4" hidden="1" x14ac:dyDescent="0.3">
      <c r="A299" s="14">
        <v>3</v>
      </c>
      <c r="B299" s="15" t="s">
        <v>634</v>
      </c>
      <c r="C299" s="15" t="s">
        <v>635</v>
      </c>
      <c r="D299" s="14">
        <v>398</v>
      </c>
      <c r="E299" s="14">
        <v>10</v>
      </c>
      <c r="F299" s="15" t="s">
        <v>636</v>
      </c>
      <c r="G299" s="15" t="s">
        <v>1126</v>
      </c>
      <c r="H299" s="15" t="s">
        <v>1127</v>
      </c>
      <c r="I299" s="15"/>
      <c r="J299" s="15"/>
      <c r="K299" s="14">
        <v>1</v>
      </c>
      <c r="L299" s="17">
        <f>Table3[[#This Row],[CONT_ID]]</f>
        <v>398</v>
      </c>
      <c r="M299" s="15" t="s">
        <v>541</v>
      </c>
      <c r="N299" s="15"/>
      <c r="O299" s="15"/>
    </row>
    <row r="300" spans="1:15" ht="14.4" hidden="1" x14ac:dyDescent="0.3">
      <c r="A300" s="14">
        <v>3</v>
      </c>
      <c r="B300" s="15" t="s">
        <v>634</v>
      </c>
      <c r="C300" s="15" t="s">
        <v>635</v>
      </c>
      <c r="D300" s="14">
        <v>399</v>
      </c>
      <c r="E300" s="14">
        <v>10</v>
      </c>
      <c r="F300" s="15" t="s">
        <v>636</v>
      </c>
      <c r="G300" s="15" t="s">
        <v>1128</v>
      </c>
      <c r="H300" s="15" t="s">
        <v>1129</v>
      </c>
      <c r="I300" s="15"/>
      <c r="J300" s="15"/>
      <c r="K300" s="14">
        <v>0</v>
      </c>
      <c r="L300" s="17">
        <f>Table3[[#This Row],[CONT_ID]]</f>
        <v>399</v>
      </c>
      <c r="M300" s="15" t="s">
        <v>541</v>
      </c>
      <c r="N300" s="16">
        <v>42782.455914351849</v>
      </c>
      <c r="O300" s="15" t="s">
        <v>547</v>
      </c>
    </row>
    <row r="301" spans="1:15" ht="14.4" hidden="1" x14ac:dyDescent="0.3">
      <c r="A301" s="14">
        <v>3</v>
      </c>
      <c r="B301" s="15" t="s">
        <v>634</v>
      </c>
      <c r="C301" s="15" t="s">
        <v>635</v>
      </c>
      <c r="D301" s="14">
        <v>400</v>
      </c>
      <c r="E301" s="14">
        <v>10</v>
      </c>
      <c r="F301" s="15" t="s">
        <v>636</v>
      </c>
      <c r="G301" s="15" t="s">
        <v>1130</v>
      </c>
      <c r="H301" s="15" t="s">
        <v>1131</v>
      </c>
      <c r="I301" s="15"/>
      <c r="J301" s="15"/>
      <c r="K301" s="14">
        <v>1</v>
      </c>
      <c r="L301" s="17">
        <f>Table3[[#This Row],[CONT_ID]]</f>
        <v>400</v>
      </c>
      <c r="M301" s="15" t="s">
        <v>541</v>
      </c>
      <c r="N301" s="15"/>
      <c r="O301" s="15"/>
    </row>
    <row r="302" spans="1:15" ht="14.4" hidden="1" x14ac:dyDescent="0.3">
      <c r="A302" s="14">
        <v>3</v>
      </c>
      <c r="B302" s="15" t="s">
        <v>634</v>
      </c>
      <c r="C302" s="15" t="s">
        <v>635</v>
      </c>
      <c r="D302" s="14">
        <v>401</v>
      </c>
      <c r="E302" s="14">
        <v>10</v>
      </c>
      <c r="F302" s="15" t="s">
        <v>636</v>
      </c>
      <c r="G302" s="15" t="s">
        <v>1132</v>
      </c>
      <c r="H302" s="15" t="s">
        <v>1133</v>
      </c>
      <c r="I302" s="15"/>
      <c r="J302" s="15"/>
      <c r="K302" s="14">
        <v>1</v>
      </c>
      <c r="L302" s="17">
        <f>Table3[[#This Row],[CONT_ID]]</f>
        <v>401</v>
      </c>
      <c r="M302" s="15" t="s">
        <v>541</v>
      </c>
      <c r="N302" s="15"/>
      <c r="O302" s="15"/>
    </row>
    <row r="303" spans="1:15" ht="14.4" hidden="1" x14ac:dyDescent="0.3">
      <c r="A303" s="14">
        <v>3</v>
      </c>
      <c r="B303" s="15" t="s">
        <v>634</v>
      </c>
      <c r="C303" s="15" t="s">
        <v>635</v>
      </c>
      <c r="D303" s="14">
        <v>402</v>
      </c>
      <c r="E303" s="14">
        <v>10</v>
      </c>
      <c r="F303" s="15" t="s">
        <v>636</v>
      </c>
      <c r="G303" s="15" t="s">
        <v>1134</v>
      </c>
      <c r="H303" s="15" t="s">
        <v>1135</v>
      </c>
      <c r="I303" s="15"/>
      <c r="J303" s="15"/>
      <c r="K303" s="14">
        <v>1</v>
      </c>
      <c r="L303" s="17">
        <f>Table3[[#This Row],[CONT_ID]]</f>
        <v>402</v>
      </c>
      <c r="M303" s="15" t="s">
        <v>541</v>
      </c>
      <c r="N303" s="16">
        <v>42867.498935185184</v>
      </c>
      <c r="O303" s="15" t="s">
        <v>547</v>
      </c>
    </row>
    <row r="304" spans="1:15" ht="14.4" hidden="1" x14ac:dyDescent="0.3">
      <c r="A304" s="14">
        <v>3</v>
      </c>
      <c r="B304" s="15" t="s">
        <v>634</v>
      </c>
      <c r="C304" s="15" t="s">
        <v>635</v>
      </c>
      <c r="D304" s="14">
        <v>403</v>
      </c>
      <c r="E304" s="14">
        <v>10</v>
      </c>
      <c r="F304" s="15" t="s">
        <v>636</v>
      </c>
      <c r="G304" s="15" t="s">
        <v>1136</v>
      </c>
      <c r="H304" s="15" t="s">
        <v>1137</v>
      </c>
      <c r="I304" s="15"/>
      <c r="J304" s="15"/>
      <c r="K304" s="14">
        <v>1</v>
      </c>
      <c r="L304" s="17">
        <f>Table3[[#This Row],[CONT_ID]]</f>
        <v>403</v>
      </c>
      <c r="M304" s="15" t="s">
        <v>541</v>
      </c>
      <c r="N304" s="15"/>
      <c r="O304" s="15"/>
    </row>
    <row r="305" spans="1:15" ht="14.4" hidden="1" x14ac:dyDescent="0.3">
      <c r="A305" s="14">
        <v>3</v>
      </c>
      <c r="B305" s="15" t="s">
        <v>634</v>
      </c>
      <c r="C305" s="15" t="s">
        <v>635</v>
      </c>
      <c r="D305" s="14">
        <v>404</v>
      </c>
      <c r="E305" s="14">
        <v>10</v>
      </c>
      <c r="F305" s="15" t="s">
        <v>636</v>
      </c>
      <c r="G305" s="15" t="s">
        <v>1138</v>
      </c>
      <c r="H305" s="15" t="s">
        <v>1139</v>
      </c>
      <c r="I305" s="15"/>
      <c r="J305" s="15"/>
      <c r="K305" s="14">
        <v>1</v>
      </c>
      <c r="L305" s="17">
        <f>Table3[[#This Row],[CONT_ID]]</f>
        <v>404</v>
      </c>
      <c r="M305" s="15" t="s">
        <v>541</v>
      </c>
      <c r="N305" s="15"/>
      <c r="O305" s="15"/>
    </row>
    <row r="306" spans="1:15" ht="14.4" hidden="1" x14ac:dyDescent="0.3">
      <c r="A306" s="14">
        <v>3</v>
      </c>
      <c r="B306" s="15" t="s">
        <v>634</v>
      </c>
      <c r="C306" s="15" t="s">
        <v>635</v>
      </c>
      <c r="D306" s="14">
        <v>405</v>
      </c>
      <c r="E306" s="14">
        <v>10</v>
      </c>
      <c r="F306" s="15" t="s">
        <v>636</v>
      </c>
      <c r="G306" s="15" t="s">
        <v>1140</v>
      </c>
      <c r="H306" s="15" t="s">
        <v>1141</v>
      </c>
      <c r="I306" s="15"/>
      <c r="J306" s="15"/>
      <c r="K306" s="14">
        <v>1</v>
      </c>
      <c r="L306" s="17">
        <f>Table3[[#This Row],[CONT_ID]]</f>
        <v>405</v>
      </c>
      <c r="M306" s="15" t="s">
        <v>541</v>
      </c>
      <c r="N306" s="15"/>
      <c r="O306" s="15"/>
    </row>
    <row r="307" spans="1:15" ht="14.4" hidden="1" x14ac:dyDescent="0.3">
      <c r="A307" s="14">
        <v>3</v>
      </c>
      <c r="B307" s="15" t="s">
        <v>634</v>
      </c>
      <c r="C307" s="15" t="s">
        <v>635</v>
      </c>
      <c r="D307" s="14">
        <v>406</v>
      </c>
      <c r="E307" s="14">
        <v>10</v>
      </c>
      <c r="F307" s="15" t="s">
        <v>636</v>
      </c>
      <c r="G307" s="15" t="s">
        <v>1142</v>
      </c>
      <c r="H307" s="15" t="s">
        <v>1143</v>
      </c>
      <c r="I307" s="15"/>
      <c r="J307" s="15"/>
      <c r="K307" s="14">
        <v>1</v>
      </c>
      <c r="L307" s="17">
        <f>Table3[[#This Row],[CONT_ID]]</f>
        <v>406</v>
      </c>
      <c r="M307" s="15" t="s">
        <v>541</v>
      </c>
      <c r="N307" s="15"/>
      <c r="O307" s="15"/>
    </row>
    <row r="308" spans="1:15" ht="14.4" hidden="1" x14ac:dyDescent="0.3">
      <c r="A308" s="14">
        <v>3</v>
      </c>
      <c r="B308" s="15" t="s">
        <v>634</v>
      </c>
      <c r="C308" s="15" t="s">
        <v>635</v>
      </c>
      <c r="D308" s="14">
        <v>407</v>
      </c>
      <c r="E308" s="14">
        <v>10</v>
      </c>
      <c r="F308" s="15" t="s">
        <v>636</v>
      </c>
      <c r="G308" s="15" t="s">
        <v>202</v>
      </c>
      <c r="H308" s="15" t="s">
        <v>1144</v>
      </c>
      <c r="I308" s="15"/>
      <c r="J308" s="15"/>
      <c r="K308" s="14">
        <v>1</v>
      </c>
      <c r="L308" s="17">
        <f>Table3[[#This Row],[CONT_ID]]</f>
        <v>407</v>
      </c>
      <c r="M308" s="15" t="s">
        <v>541</v>
      </c>
      <c r="N308" s="16">
        <v>42867.498935185184</v>
      </c>
      <c r="O308" s="15" t="s">
        <v>547</v>
      </c>
    </row>
    <row r="309" spans="1:15" ht="14.4" hidden="1" x14ac:dyDescent="0.3">
      <c r="A309" s="14">
        <v>3</v>
      </c>
      <c r="B309" s="15" t="s">
        <v>634</v>
      </c>
      <c r="C309" s="15" t="s">
        <v>635</v>
      </c>
      <c r="D309" s="14">
        <v>409</v>
      </c>
      <c r="E309" s="14">
        <v>10</v>
      </c>
      <c r="F309" s="15" t="s">
        <v>636</v>
      </c>
      <c r="G309" s="15" t="s">
        <v>1145</v>
      </c>
      <c r="H309" s="15" t="s">
        <v>1146</v>
      </c>
      <c r="I309" s="15"/>
      <c r="J309" s="15"/>
      <c r="K309" s="14">
        <v>1</v>
      </c>
      <c r="L309" s="17">
        <f>Table3[[#This Row],[CONT_ID]]</f>
        <v>409</v>
      </c>
      <c r="M309" s="15" t="s">
        <v>541</v>
      </c>
      <c r="N309" s="15"/>
      <c r="O309" s="15"/>
    </row>
    <row r="310" spans="1:15" ht="14.4" hidden="1" x14ac:dyDescent="0.3">
      <c r="A310" s="14">
        <v>3</v>
      </c>
      <c r="B310" s="15" t="s">
        <v>634</v>
      </c>
      <c r="C310" s="15" t="s">
        <v>635</v>
      </c>
      <c r="D310" s="14">
        <v>415</v>
      </c>
      <c r="E310" s="14">
        <v>10</v>
      </c>
      <c r="F310" s="15" t="s">
        <v>636</v>
      </c>
      <c r="G310" s="15" t="s">
        <v>1147</v>
      </c>
      <c r="H310" s="15" t="s">
        <v>1148</v>
      </c>
      <c r="I310" s="15"/>
      <c r="J310" s="15"/>
      <c r="K310" s="14">
        <v>0</v>
      </c>
      <c r="L310" s="17">
        <f>Table3[[#This Row],[CONT_ID]]</f>
        <v>415</v>
      </c>
      <c r="M310" s="15" t="s">
        <v>541</v>
      </c>
      <c r="N310" s="16">
        <v>42782.455914351849</v>
      </c>
      <c r="O310" s="15" t="s">
        <v>547</v>
      </c>
    </row>
    <row r="311" spans="1:15" ht="14.4" hidden="1" x14ac:dyDescent="0.3">
      <c r="A311" s="14">
        <v>3</v>
      </c>
      <c r="B311" s="15" t="s">
        <v>634</v>
      </c>
      <c r="C311" s="15" t="s">
        <v>635</v>
      </c>
      <c r="D311" s="14">
        <v>416</v>
      </c>
      <c r="E311" s="14">
        <v>10</v>
      </c>
      <c r="F311" s="15" t="s">
        <v>636</v>
      </c>
      <c r="G311" s="15" t="s">
        <v>1149</v>
      </c>
      <c r="H311" s="15" t="s">
        <v>1150</v>
      </c>
      <c r="I311" s="15"/>
      <c r="J311" s="15"/>
      <c r="K311" s="14">
        <v>0</v>
      </c>
      <c r="L311" s="17">
        <f>Table3[[#This Row],[CONT_ID]]</f>
        <v>416</v>
      </c>
      <c r="M311" s="15" t="s">
        <v>541</v>
      </c>
      <c r="N311" s="16">
        <v>42782.598067129627</v>
      </c>
      <c r="O311" s="15" t="s">
        <v>547</v>
      </c>
    </row>
    <row r="312" spans="1:15" ht="14.4" hidden="1" x14ac:dyDescent="0.3">
      <c r="A312" s="14">
        <v>3</v>
      </c>
      <c r="B312" s="15" t="s">
        <v>634</v>
      </c>
      <c r="C312" s="15" t="s">
        <v>635</v>
      </c>
      <c r="D312" s="14">
        <v>417</v>
      </c>
      <c r="E312" s="14">
        <v>10</v>
      </c>
      <c r="F312" s="15" t="s">
        <v>636</v>
      </c>
      <c r="G312" s="15" t="s">
        <v>1151</v>
      </c>
      <c r="H312" s="15" t="s">
        <v>1152</v>
      </c>
      <c r="I312" s="15"/>
      <c r="J312" s="15"/>
      <c r="K312" s="14">
        <v>1</v>
      </c>
      <c r="L312" s="17">
        <f>Table3[[#This Row],[CONT_ID]]</f>
        <v>417</v>
      </c>
      <c r="M312" s="15" t="s">
        <v>541</v>
      </c>
      <c r="N312" s="15"/>
      <c r="O312" s="15"/>
    </row>
    <row r="313" spans="1:15" ht="14.4" hidden="1" x14ac:dyDescent="0.3">
      <c r="A313" s="14">
        <v>3</v>
      </c>
      <c r="B313" s="15" t="s">
        <v>634</v>
      </c>
      <c r="C313" s="15" t="s">
        <v>635</v>
      </c>
      <c r="D313" s="14">
        <v>418</v>
      </c>
      <c r="E313" s="14">
        <v>10</v>
      </c>
      <c r="F313" s="15" t="s">
        <v>636</v>
      </c>
      <c r="G313" s="15" t="s">
        <v>1093</v>
      </c>
      <c r="H313" s="15" t="s">
        <v>1153</v>
      </c>
      <c r="I313" s="15"/>
      <c r="J313" s="15"/>
      <c r="K313" s="14">
        <v>1</v>
      </c>
      <c r="L313" s="17">
        <f>Table3[[#This Row],[CONT_ID]]</f>
        <v>418</v>
      </c>
      <c r="M313" s="15" t="s">
        <v>541</v>
      </c>
      <c r="N313" s="15"/>
      <c r="O313" s="15"/>
    </row>
    <row r="314" spans="1:15" ht="14.4" hidden="1" x14ac:dyDescent="0.3">
      <c r="A314" s="14">
        <v>3</v>
      </c>
      <c r="B314" s="15" t="s">
        <v>634</v>
      </c>
      <c r="C314" s="15" t="s">
        <v>635</v>
      </c>
      <c r="D314" s="14">
        <v>419</v>
      </c>
      <c r="E314" s="14">
        <v>10</v>
      </c>
      <c r="F314" s="15" t="s">
        <v>636</v>
      </c>
      <c r="G314" s="15" t="s">
        <v>1154</v>
      </c>
      <c r="H314" s="15" t="s">
        <v>1155</v>
      </c>
      <c r="I314" s="15"/>
      <c r="J314" s="15"/>
      <c r="K314" s="14">
        <v>0</v>
      </c>
      <c r="L314" s="17">
        <f>Table3[[#This Row],[CONT_ID]]</f>
        <v>419</v>
      </c>
      <c r="M314" s="15" t="s">
        <v>541</v>
      </c>
      <c r="N314" s="16">
        <v>42782.455914351849</v>
      </c>
      <c r="O314" s="15" t="s">
        <v>547</v>
      </c>
    </row>
    <row r="315" spans="1:15" ht="14.4" hidden="1" x14ac:dyDescent="0.3">
      <c r="A315" s="14">
        <v>3</v>
      </c>
      <c r="B315" s="15" t="s">
        <v>634</v>
      </c>
      <c r="C315" s="15" t="s">
        <v>635</v>
      </c>
      <c r="D315" s="14">
        <v>420</v>
      </c>
      <c r="E315" s="14">
        <v>10</v>
      </c>
      <c r="F315" s="15" t="s">
        <v>636</v>
      </c>
      <c r="G315" s="15" t="s">
        <v>194</v>
      </c>
      <c r="H315" s="15" t="s">
        <v>1156</v>
      </c>
      <c r="I315" s="15"/>
      <c r="J315" s="15"/>
      <c r="K315" s="14">
        <v>1</v>
      </c>
      <c r="L315" s="17">
        <f>Table3[[#This Row],[CONT_ID]]</f>
        <v>420</v>
      </c>
      <c r="M315" s="15" t="s">
        <v>541</v>
      </c>
      <c r="N315" s="16">
        <v>42867.649085648147</v>
      </c>
      <c r="O315" s="15" t="s">
        <v>547</v>
      </c>
    </row>
    <row r="316" spans="1:15" ht="14.4" hidden="1" x14ac:dyDescent="0.3">
      <c r="A316" s="14">
        <v>3</v>
      </c>
      <c r="B316" s="15" t="s">
        <v>634</v>
      </c>
      <c r="C316" s="15" t="s">
        <v>635</v>
      </c>
      <c r="D316" s="14">
        <v>421</v>
      </c>
      <c r="E316" s="14">
        <v>10</v>
      </c>
      <c r="F316" s="15" t="s">
        <v>636</v>
      </c>
      <c r="G316" s="15" t="s">
        <v>1157</v>
      </c>
      <c r="H316" s="15" t="s">
        <v>1158</v>
      </c>
      <c r="I316" s="15"/>
      <c r="J316" s="15"/>
      <c r="K316" s="14">
        <v>0</v>
      </c>
      <c r="L316" s="17">
        <f>Table3[[#This Row],[CONT_ID]]</f>
        <v>421</v>
      </c>
      <c r="M316" s="15" t="s">
        <v>541</v>
      </c>
      <c r="N316" s="16">
        <v>42782.598067129627</v>
      </c>
      <c r="O316" s="15" t="s">
        <v>547</v>
      </c>
    </row>
    <row r="317" spans="1:15" ht="14.4" hidden="1" x14ac:dyDescent="0.3">
      <c r="A317" s="14">
        <v>3</v>
      </c>
      <c r="B317" s="15" t="s">
        <v>634</v>
      </c>
      <c r="C317" s="15" t="s">
        <v>635</v>
      </c>
      <c r="D317" s="14">
        <v>422</v>
      </c>
      <c r="E317" s="14">
        <v>10</v>
      </c>
      <c r="F317" s="15" t="s">
        <v>636</v>
      </c>
      <c r="G317" s="15" t="s">
        <v>1159</v>
      </c>
      <c r="H317" s="15" t="s">
        <v>1160</v>
      </c>
      <c r="I317" s="15"/>
      <c r="J317" s="15"/>
      <c r="K317" s="14">
        <v>1</v>
      </c>
      <c r="L317" s="17">
        <f>Table3[[#This Row],[CONT_ID]]</f>
        <v>422</v>
      </c>
      <c r="M317" s="15" t="s">
        <v>541</v>
      </c>
      <c r="N317" s="15"/>
      <c r="O317" s="15"/>
    </row>
    <row r="318" spans="1:15" ht="14.4" hidden="1" x14ac:dyDescent="0.3">
      <c r="A318" s="14">
        <v>3</v>
      </c>
      <c r="B318" s="15" t="s">
        <v>634</v>
      </c>
      <c r="C318" s="15" t="s">
        <v>635</v>
      </c>
      <c r="D318" s="14">
        <v>423</v>
      </c>
      <c r="E318" s="14">
        <v>10</v>
      </c>
      <c r="F318" s="15" t="s">
        <v>636</v>
      </c>
      <c r="G318" s="15" t="s">
        <v>1161</v>
      </c>
      <c r="H318" s="15" t="s">
        <v>1162</v>
      </c>
      <c r="I318" s="15"/>
      <c r="J318" s="15"/>
      <c r="K318" s="14">
        <v>1</v>
      </c>
      <c r="L318" s="17">
        <f>Table3[[#This Row],[CONT_ID]]</f>
        <v>423</v>
      </c>
      <c r="M318" s="15" t="s">
        <v>541</v>
      </c>
      <c r="N318" s="15"/>
      <c r="O318" s="15"/>
    </row>
    <row r="319" spans="1:15" ht="14.4" hidden="1" x14ac:dyDescent="0.3">
      <c r="A319" s="14">
        <v>3</v>
      </c>
      <c r="B319" s="15" t="s">
        <v>634</v>
      </c>
      <c r="C319" s="15" t="s">
        <v>635</v>
      </c>
      <c r="D319" s="14">
        <v>424</v>
      </c>
      <c r="E319" s="14">
        <v>10</v>
      </c>
      <c r="F319" s="15" t="s">
        <v>636</v>
      </c>
      <c r="G319" s="15" t="s">
        <v>1163</v>
      </c>
      <c r="H319" s="15" t="s">
        <v>1164</v>
      </c>
      <c r="I319" s="15"/>
      <c r="J319" s="15"/>
      <c r="K319" s="14">
        <v>1</v>
      </c>
      <c r="L319" s="17">
        <f>Table3[[#This Row],[CONT_ID]]</f>
        <v>424</v>
      </c>
      <c r="M319" s="15" t="s">
        <v>541</v>
      </c>
      <c r="N319" s="16">
        <v>42867.49894675926</v>
      </c>
      <c r="O319" s="15" t="s">
        <v>547</v>
      </c>
    </row>
    <row r="320" spans="1:15" ht="14.4" hidden="1" x14ac:dyDescent="0.3">
      <c r="A320" s="14">
        <v>3</v>
      </c>
      <c r="B320" s="15" t="s">
        <v>634</v>
      </c>
      <c r="C320" s="15" t="s">
        <v>635</v>
      </c>
      <c r="D320" s="14">
        <v>425</v>
      </c>
      <c r="E320" s="14">
        <v>10</v>
      </c>
      <c r="F320" s="15" t="s">
        <v>636</v>
      </c>
      <c r="G320" s="15" t="s">
        <v>1165</v>
      </c>
      <c r="H320" s="15" t="s">
        <v>1166</v>
      </c>
      <c r="I320" s="15"/>
      <c r="J320" s="15"/>
      <c r="K320" s="14">
        <v>1</v>
      </c>
      <c r="L320" s="17">
        <f>Table3[[#This Row],[CONT_ID]]</f>
        <v>425</v>
      </c>
      <c r="M320" s="15" t="s">
        <v>541</v>
      </c>
      <c r="N320" s="16">
        <v>42867.498935185184</v>
      </c>
      <c r="O320" s="15" t="s">
        <v>547</v>
      </c>
    </row>
    <row r="321" spans="1:15" ht="14.4" hidden="1" x14ac:dyDescent="0.3">
      <c r="A321" s="14">
        <v>3</v>
      </c>
      <c r="B321" s="15" t="s">
        <v>634</v>
      </c>
      <c r="C321" s="15" t="s">
        <v>635</v>
      </c>
      <c r="D321" s="14">
        <v>426</v>
      </c>
      <c r="E321" s="14">
        <v>10</v>
      </c>
      <c r="F321" s="15" t="s">
        <v>636</v>
      </c>
      <c r="G321" s="15" t="s">
        <v>220</v>
      </c>
      <c r="H321" s="15" t="s">
        <v>1167</v>
      </c>
      <c r="I321" s="15"/>
      <c r="J321" s="15"/>
      <c r="K321" s="14">
        <v>1</v>
      </c>
      <c r="L321" s="17">
        <f>Table3[[#This Row],[CONT_ID]]</f>
        <v>426</v>
      </c>
      <c r="M321" s="15" t="s">
        <v>541</v>
      </c>
      <c r="N321" s="16">
        <v>43241.739918981482</v>
      </c>
      <c r="O321" s="15" t="s">
        <v>547</v>
      </c>
    </row>
    <row r="322" spans="1:15" ht="14.4" hidden="1" x14ac:dyDescent="0.3">
      <c r="A322" s="14">
        <v>3</v>
      </c>
      <c r="B322" s="15" t="s">
        <v>634</v>
      </c>
      <c r="C322" s="15" t="s">
        <v>635</v>
      </c>
      <c r="D322" s="14">
        <v>427</v>
      </c>
      <c r="E322" s="14">
        <v>10</v>
      </c>
      <c r="F322" s="15" t="s">
        <v>636</v>
      </c>
      <c r="G322" s="15" t="s">
        <v>197</v>
      </c>
      <c r="H322" s="15" t="s">
        <v>1168</v>
      </c>
      <c r="I322" s="15"/>
      <c r="J322" s="15"/>
      <c r="K322" s="14">
        <v>1</v>
      </c>
      <c r="L322" s="17">
        <f>Table3[[#This Row],[CONT_ID]]</f>
        <v>427</v>
      </c>
      <c r="M322" s="15" t="s">
        <v>541</v>
      </c>
      <c r="N322" s="16">
        <v>43241.741284722222</v>
      </c>
      <c r="O322" s="15" t="s">
        <v>547</v>
      </c>
    </row>
    <row r="323" spans="1:15" ht="14.4" hidden="1" x14ac:dyDescent="0.3">
      <c r="A323" s="14">
        <v>3</v>
      </c>
      <c r="B323" s="15" t="s">
        <v>634</v>
      </c>
      <c r="C323" s="15" t="s">
        <v>635</v>
      </c>
      <c r="D323" s="14">
        <v>428</v>
      </c>
      <c r="E323" s="14">
        <v>10</v>
      </c>
      <c r="F323" s="15" t="s">
        <v>636</v>
      </c>
      <c r="G323" s="15" t="s">
        <v>1169</v>
      </c>
      <c r="H323" s="15" t="s">
        <v>1170</v>
      </c>
      <c r="I323" s="15"/>
      <c r="J323" s="15"/>
      <c r="K323" s="14">
        <v>1</v>
      </c>
      <c r="L323" s="17">
        <f>Table3[[#This Row],[CONT_ID]]</f>
        <v>428</v>
      </c>
      <c r="M323" s="15" t="s">
        <v>541</v>
      </c>
      <c r="N323" s="16">
        <v>42867.49894675926</v>
      </c>
      <c r="O323" s="15" t="s">
        <v>547</v>
      </c>
    </row>
    <row r="324" spans="1:15" ht="14.4" hidden="1" x14ac:dyDescent="0.3">
      <c r="A324" s="14">
        <v>3</v>
      </c>
      <c r="B324" s="15" t="s">
        <v>634</v>
      </c>
      <c r="C324" s="15" t="s">
        <v>635</v>
      </c>
      <c r="D324" s="14">
        <v>429</v>
      </c>
      <c r="E324" s="14">
        <v>10</v>
      </c>
      <c r="F324" s="15" t="s">
        <v>636</v>
      </c>
      <c r="G324" s="15" t="s">
        <v>1171</v>
      </c>
      <c r="H324" s="15" t="s">
        <v>1172</v>
      </c>
      <c r="I324" s="15"/>
      <c r="J324" s="15"/>
      <c r="K324" s="14">
        <v>0</v>
      </c>
      <c r="L324" s="17">
        <f>Table3[[#This Row],[CONT_ID]]</f>
        <v>429</v>
      </c>
      <c r="M324" s="15" t="s">
        <v>541</v>
      </c>
      <c r="N324" s="16">
        <v>42782.598067129627</v>
      </c>
      <c r="O324" s="15" t="s">
        <v>547</v>
      </c>
    </row>
    <row r="325" spans="1:15" ht="14.4" hidden="1" x14ac:dyDescent="0.3">
      <c r="A325" s="14">
        <v>3</v>
      </c>
      <c r="B325" s="15" t="s">
        <v>634</v>
      </c>
      <c r="C325" s="15" t="s">
        <v>635</v>
      </c>
      <c r="D325" s="14">
        <v>430</v>
      </c>
      <c r="E325" s="14">
        <v>10</v>
      </c>
      <c r="F325" s="15" t="s">
        <v>636</v>
      </c>
      <c r="G325" s="15" t="s">
        <v>1173</v>
      </c>
      <c r="H325" s="15" t="s">
        <v>1174</v>
      </c>
      <c r="I325" s="15"/>
      <c r="J325" s="15"/>
      <c r="K325" s="14">
        <v>0</v>
      </c>
      <c r="L325" s="17">
        <f>Table3[[#This Row],[CONT_ID]]</f>
        <v>430</v>
      </c>
      <c r="M325" s="15" t="s">
        <v>541</v>
      </c>
      <c r="N325" s="16">
        <v>42782.598067129627</v>
      </c>
      <c r="O325" s="15" t="s">
        <v>547</v>
      </c>
    </row>
    <row r="326" spans="1:15" ht="14.4" hidden="1" x14ac:dyDescent="0.3">
      <c r="A326" s="14">
        <v>3</v>
      </c>
      <c r="B326" s="15" t="s">
        <v>634</v>
      </c>
      <c r="C326" s="15" t="s">
        <v>635</v>
      </c>
      <c r="D326" s="14">
        <v>431</v>
      </c>
      <c r="E326" s="14">
        <v>10</v>
      </c>
      <c r="F326" s="15" t="s">
        <v>636</v>
      </c>
      <c r="G326" s="15" t="s">
        <v>1175</v>
      </c>
      <c r="H326" s="15" t="s">
        <v>1176</v>
      </c>
      <c r="I326" s="15"/>
      <c r="J326" s="15"/>
      <c r="K326" s="14">
        <v>0</v>
      </c>
      <c r="L326" s="17">
        <f>Table3[[#This Row],[CONT_ID]]</f>
        <v>431</v>
      </c>
      <c r="M326" s="15" t="s">
        <v>541</v>
      </c>
      <c r="N326" s="16">
        <v>42782.598067129627</v>
      </c>
      <c r="O326" s="15" t="s">
        <v>547</v>
      </c>
    </row>
    <row r="327" spans="1:15" ht="14.4" hidden="1" x14ac:dyDescent="0.3">
      <c r="A327" s="14">
        <v>3</v>
      </c>
      <c r="B327" s="15" t="s">
        <v>634</v>
      </c>
      <c r="C327" s="15" t="s">
        <v>635</v>
      </c>
      <c r="D327" s="14">
        <v>432</v>
      </c>
      <c r="E327" s="14">
        <v>10</v>
      </c>
      <c r="F327" s="15" t="s">
        <v>636</v>
      </c>
      <c r="G327" s="15" t="s">
        <v>1177</v>
      </c>
      <c r="H327" s="15" t="s">
        <v>1178</v>
      </c>
      <c r="I327" s="15"/>
      <c r="J327" s="15"/>
      <c r="K327" s="14">
        <v>1</v>
      </c>
      <c r="L327" s="17">
        <f>Table3[[#This Row],[CONT_ID]]</f>
        <v>432</v>
      </c>
      <c r="M327" s="15" t="s">
        <v>541</v>
      </c>
      <c r="N327" s="15"/>
      <c r="O327" s="15"/>
    </row>
    <row r="328" spans="1:15" ht="14.4" hidden="1" x14ac:dyDescent="0.3">
      <c r="A328" s="14">
        <v>3</v>
      </c>
      <c r="B328" s="15" t="s">
        <v>634</v>
      </c>
      <c r="C328" s="15" t="s">
        <v>635</v>
      </c>
      <c r="D328" s="14">
        <v>433</v>
      </c>
      <c r="E328" s="14">
        <v>10</v>
      </c>
      <c r="F328" s="15" t="s">
        <v>636</v>
      </c>
      <c r="G328" s="15" t="s">
        <v>1179</v>
      </c>
      <c r="H328" s="15" t="s">
        <v>1180</v>
      </c>
      <c r="I328" s="15"/>
      <c r="J328" s="15"/>
      <c r="K328" s="14">
        <v>1</v>
      </c>
      <c r="L328" s="17">
        <f>Table3[[#This Row],[CONT_ID]]</f>
        <v>433</v>
      </c>
      <c r="M328" s="15" t="s">
        <v>541</v>
      </c>
      <c r="N328" s="15"/>
      <c r="O328" s="15"/>
    </row>
    <row r="329" spans="1:15" ht="14.4" hidden="1" x14ac:dyDescent="0.3">
      <c r="A329" s="14">
        <v>3</v>
      </c>
      <c r="B329" s="15" t="s">
        <v>634</v>
      </c>
      <c r="C329" s="15" t="s">
        <v>635</v>
      </c>
      <c r="D329" s="14">
        <v>434</v>
      </c>
      <c r="E329" s="14">
        <v>10</v>
      </c>
      <c r="F329" s="15" t="s">
        <v>636</v>
      </c>
      <c r="G329" s="15" t="s">
        <v>1181</v>
      </c>
      <c r="H329" s="15" t="s">
        <v>1182</v>
      </c>
      <c r="I329" s="15"/>
      <c r="J329" s="15"/>
      <c r="K329" s="14">
        <v>1</v>
      </c>
      <c r="L329" s="17">
        <f>Table3[[#This Row],[CONT_ID]]</f>
        <v>434</v>
      </c>
      <c r="M329" s="15" t="s">
        <v>541</v>
      </c>
      <c r="N329" s="16">
        <v>42867.498935185184</v>
      </c>
      <c r="O329" s="15" t="s">
        <v>547</v>
      </c>
    </row>
    <row r="330" spans="1:15" ht="14.4" hidden="1" x14ac:dyDescent="0.3">
      <c r="A330" s="14">
        <v>3</v>
      </c>
      <c r="B330" s="15" t="s">
        <v>634</v>
      </c>
      <c r="C330" s="15" t="s">
        <v>635</v>
      </c>
      <c r="D330" s="14">
        <v>435</v>
      </c>
      <c r="E330" s="14">
        <v>10</v>
      </c>
      <c r="F330" s="15" t="s">
        <v>636</v>
      </c>
      <c r="G330" s="15" t="s">
        <v>1183</v>
      </c>
      <c r="H330" s="15" t="s">
        <v>1184</v>
      </c>
      <c r="I330" s="15"/>
      <c r="J330" s="15"/>
      <c r="K330" s="14">
        <v>1</v>
      </c>
      <c r="L330" s="17">
        <f>Table3[[#This Row],[CONT_ID]]</f>
        <v>435</v>
      </c>
      <c r="M330" s="15" t="s">
        <v>541</v>
      </c>
      <c r="N330" s="15"/>
      <c r="O330" s="15"/>
    </row>
    <row r="331" spans="1:15" ht="14.4" hidden="1" x14ac:dyDescent="0.3">
      <c r="A331" s="14">
        <v>3</v>
      </c>
      <c r="B331" s="15" t="s">
        <v>634</v>
      </c>
      <c r="C331" s="15" t="s">
        <v>635</v>
      </c>
      <c r="D331" s="14">
        <v>436</v>
      </c>
      <c r="E331" s="14">
        <v>10</v>
      </c>
      <c r="F331" s="15" t="s">
        <v>636</v>
      </c>
      <c r="G331" s="15" t="s">
        <v>1185</v>
      </c>
      <c r="H331" s="15" t="s">
        <v>1186</v>
      </c>
      <c r="I331" s="15"/>
      <c r="J331" s="15"/>
      <c r="K331" s="14">
        <v>1</v>
      </c>
      <c r="L331" s="17">
        <f>Table3[[#This Row],[CONT_ID]]</f>
        <v>436</v>
      </c>
      <c r="M331" s="15" t="s">
        <v>541</v>
      </c>
      <c r="N331" s="15"/>
      <c r="O331" s="15"/>
    </row>
    <row r="332" spans="1:15" ht="14.4" hidden="1" x14ac:dyDescent="0.3">
      <c r="A332" s="14">
        <v>3</v>
      </c>
      <c r="B332" s="15" t="s">
        <v>634</v>
      </c>
      <c r="C332" s="15" t="s">
        <v>635</v>
      </c>
      <c r="D332" s="14">
        <v>437</v>
      </c>
      <c r="E332" s="14">
        <v>10</v>
      </c>
      <c r="F332" s="15" t="s">
        <v>636</v>
      </c>
      <c r="G332" s="15" t="s">
        <v>1187</v>
      </c>
      <c r="H332" s="15" t="s">
        <v>1188</v>
      </c>
      <c r="I332" s="15"/>
      <c r="J332" s="15"/>
      <c r="K332" s="14">
        <v>1</v>
      </c>
      <c r="L332" s="17">
        <f>Table3[[#This Row],[CONT_ID]]</f>
        <v>437</v>
      </c>
      <c r="M332" s="15" t="s">
        <v>541</v>
      </c>
      <c r="N332" s="15"/>
      <c r="O332" s="15"/>
    </row>
    <row r="333" spans="1:15" ht="14.4" hidden="1" x14ac:dyDescent="0.3">
      <c r="A333" s="14">
        <v>3</v>
      </c>
      <c r="B333" s="15" t="s">
        <v>634</v>
      </c>
      <c r="C333" s="15" t="s">
        <v>635</v>
      </c>
      <c r="D333" s="14">
        <v>438</v>
      </c>
      <c r="E333" s="14">
        <v>10</v>
      </c>
      <c r="F333" s="15" t="s">
        <v>636</v>
      </c>
      <c r="G333" s="15" t="s">
        <v>1189</v>
      </c>
      <c r="H333" s="15" t="s">
        <v>1190</v>
      </c>
      <c r="I333" s="15"/>
      <c r="J333" s="15"/>
      <c r="K333" s="14">
        <v>1</v>
      </c>
      <c r="L333" s="17">
        <f>Table3[[#This Row],[CONT_ID]]</f>
        <v>438</v>
      </c>
      <c r="M333" s="15" t="s">
        <v>541</v>
      </c>
      <c r="N333" s="15"/>
      <c r="O333" s="15"/>
    </row>
    <row r="334" spans="1:15" ht="14.4" hidden="1" x14ac:dyDescent="0.3">
      <c r="A334" s="14">
        <v>3</v>
      </c>
      <c r="B334" s="15" t="s">
        <v>634</v>
      </c>
      <c r="C334" s="15" t="s">
        <v>635</v>
      </c>
      <c r="D334" s="14">
        <v>439</v>
      </c>
      <c r="E334" s="14">
        <v>10</v>
      </c>
      <c r="F334" s="15" t="s">
        <v>636</v>
      </c>
      <c r="G334" s="15" t="s">
        <v>1191</v>
      </c>
      <c r="H334" s="15" t="s">
        <v>1192</v>
      </c>
      <c r="I334" s="15"/>
      <c r="J334" s="15"/>
      <c r="K334" s="14">
        <v>1</v>
      </c>
      <c r="L334" s="17">
        <f>Table3[[#This Row],[CONT_ID]]</f>
        <v>439</v>
      </c>
      <c r="M334" s="15" t="s">
        <v>541</v>
      </c>
      <c r="N334" s="15"/>
      <c r="O334" s="15"/>
    </row>
    <row r="335" spans="1:15" ht="14.4" hidden="1" x14ac:dyDescent="0.3">
      <c r="A335" s="14">
        <v>3</v>
      </c>
      <c r="B335" s="15" t="s">
        <v>634</v>
      </c>
      <c r="C335" s="15" t="s">
        <v>635</v>
      </c>
      <c r="D335" s="14">
        <v>440</v>
      </c>
      <c r="E335" s="14">
        <v>10</v>
      </c>
      <c r="F335" s="15" t="s">
        <v>636</v>
      </c>
      <c r="G335" s="15" t="s">
        <v>1193</v>
      </c>
      <c r="H335" s="15" t="s">
        <v>1194</v>
      </c>
      <c r="I335" s="15"/>
      <c r="J335" s="15"/>
      <c r="K335" s="14">
        <v>1</v>
      </c>
      <c r="L335" s="17">
        <f>Table3[[#This Row],[CONT_ID]]</f>
        <v>440</v>
      </c>
      <c r="M335" s="15" t="s">
        <v>541</v>
      </c>
      <c r="N335" s="15"/>
      <c r="O335" s="15"/>
    </row>
    <row r="336" spans="1:15" ht="14.4" hidden="1" x14ac:dyDescent="0.3">
      <c r="A336" s="14">
        <v>3</v>
      </c>
      <c r="B336" s="15" t="s">
        <v>634</v>
      </c>
      <c r="C336" s="15" t="s">
        <v>635</v>
      </c>
      <c r="D336" s="14">
        <v>441</v>
      </c>
      <c r="E336" s="14">
        <v>10</v>
      </c>
      <c r="F336" s="15" t="s">
        <v>636</v>
      </c>
      <c r="G336" s="15" t="s">
        <v>1195</v>
      </c>
      <c r="H336" s="15" t="s">
        <v>1196</v>
      </c>
      <c r="I336" s="15"/>
      <c r="J336" s="15"/>
      <c r="K336" s="14">
        <v>1</v>
      </c>
      <c r="L336" s="17">
        <f>Table3[[#This Row],[CONT_ID]]</f>
        <v>441</v>
      </c>
      <c r="M336" s="15" t="s">
        <v>541</v>
      </c>
      <c r="N336" s="15"/>
      <c r="O336" s="15"/>
    </row>
    <row r="337" spans="1:15" ht="14.4" hidden="1" x14ac:dyDescent="0.3">
      <c r="A337" s="14">
        <v>3</v>
      </c>
      <c r="B337" s="15" t="s">
        <v>634</v>
      </c>
      <c r="C337" s="15" t="s">
        <v>635</v>
      </c>
      <c r="D337" s="14">
        <v>442</v>
      </c>
      <c r="E337" s="14">
        <v>10</v>
      </c>
      <c r="F337" s="15" t="s">
        <v>636</v>
      </c>
      <c r="G337" s="15" t="s">
        <v>1197</v>
      </c>
      <c r="H337" s="15" t="s">
        <v>1198</v>
      </c>
      <c r="I337" s="15"/>
      <c r="J337" s="15"/>
      <c r="K337" s="14">
        <v>1</v>
      </c>
      <c r="L337" s="17">
        <f>Table3[[#This Row],[CONT_ID]]</f>
        <v>442</v>
      </c>
      <c r="M337" s="15" t="s">
        <v>541</v>
      </c>
      <c r="N337" s="15"/>
      <c r="O337" s="15"/>
    </row>
    <row r="338" spans="1:15" ht="14.4" hidden="1" x14ac:dyDescent="0.3">
      <c r="A338" s="14">
        <v>3</v>
      </c>
      <c r="B338" s="15" t="s">
        <v>634</v>
      </c>
      <c r="C338" s="15" t="s">
        <v>635</v>
      </c>
      <c r="D338" s="14">
        <v>443</v>
      </c>
      <c r="E338" s="14">
        <v>10</v>
      </c>
      <c r="F338" s="15" t="s">
        <v>636</v>
      </c>
      <c r="G338" s="15" t="s">
        <v>198</v>
      </c>
      <c r="H338" s="15" t="s">
        <v>1199</v>
      </c>
      <c r="I338" s="15"/>
      <c r="J338" s="15"/>
      <c r="K338" s="14">
        <v>1</v>
      </c>
      <c r="L338" s="17">
        <f>Table3[[#This Row],[CONT_ID]]</f>
        <v>443</v>
      </c>
      <c r="M338" s="15" t="s">
        <v>541</v>
      </c>
      <c r="N338" s="16">
        <v>42867.498935185184</v>
      </c>
      <c r="O338" s="15" t="s">
        <v>547</v>
      </c>
    </row>
    <row r="339" spans="1:15" ht="14.4" hidden="1" x14ac:dyDescent="0.3">
      <c r="A339" s="14">
        <v>3</v>
      </c>
      <c r="B339" s="15" t="s">
        <v>634</v>
      </c>
      <c r="C339" s="15" t="s">
        <v>635</v>
      </c>
      <c r="D339" s="14">
        <v>445</v>
      </c>
      <c r="E339" s="14">
        <v>10</v>
      </c>
      <c r="F339" s="15" t="s">
        <v>636</v>
      </c>
      <c r="G339" s="15" t="s">
        <v>1200</v>
      </c>
      <c r="H339" s="15" t="s">
        <v>1201</v>
      </c>
      <c r="I339" s="15"/>
      <c r="J339" s="15"/>
      <c r="K339" s="14">
        <v>1</v>
      </c>
      <c r="L339" s="17">
        <f>Table3[[#This Row],[CONT_ID]]</f>
        <v>445</v>
      </c>
      <c r="M339" s="15" t="s">
        <v>541</v>
      </c>
      <c r="N339" s="16">
        <v>42867.498923611114</v>
      </c>
      <c r="O339" s="15" t="s">
        <v>547</v>
      </c>
    </row>
    <row r="340" spans="1:15" ht="14.4" hidden="1" x14ac:dyDescent="0.3">
      <c r="A340" s="14">
        <v>3</v>
      </c>
      <c r="B340" s="15" t="s">
        <v>634</v>
      </c>
      <c r="C340" s="15" t="s">
        <v>635</v>
      </c>
      <c r="D340" s="14">
        <v>446</v>
      </c>
      <c r="E340" s="14">
        <v>10</v>
      </c>
      <c r="F340" s="15" t="s">
        <v>636</v>
      </c>
      <c r="G340" s="15" t="s">
        <v>1202</v>
      </c>
      <c r="H340" s="15" t="s">
        <v>1203</v>
      </c>
      <c r="I340" s="15"/>
      <c r="J340" s="15"/>
      <c r="K340" s="14">
        <v>1</v>
      </c>
      <c r="L340" s="17">
        <f>Table3[[#This Row],[CONT_ID]]</f>
        <v>446</v>
      </c>
      <c r="M340" s="15" t="s">
        <v>541</v>
      </c>
      <c r="N340" s="16">
        <v>42867.49894675926</v>
      </c>
      <c r="O340" s="15" t="s">
        <v>547</v>
      </c>
    </row>
    <row r="341" spans="1:15" ht="14.4" hidden="1" x14ac:dyDescent="0.3">
      <c r="A341" s="14">
        <v>3</v>
      </c>
      <c r="B341" s="15" t="s">
        <v>634</v>
      </c>
      <c r="C341" s="15" t="s">
        <v>635</v>
      </c>
      <c r="D341" s="14">
        <v>452</v>
      </c>
      <c r="E341" s="14">
        <v>10</v>
      </c>
      <c r="F341" s="15" t="s">
        <v>636</v>
      </c>
      <c r="G341" s="15" t="s">
        <v>1204</v>
      </c>
      <c r="H341" s="15" t="s">
        <v>1205</v>
      </c>
      <c r="I341" s="15"/>
      <c r="J341" s="15"/>
      <c r="K341" s="14">
        <v>1</v>
      </c>
      <c r="L341" s="17">
        <f>Table3[[#This Row],[CONT_ID]]</f>
        <v>452</v>
      </c>
      <c r="M341" s="15" t="s">
        <v>541</v>
      </c>
      <c r="N341" s="15"/>
      <c r="O341" s="15"/>
    </row>
    <row r="342" spans="1:15" ht="14.4" hidden="1" x14ac:dyDescent="0.3">
      <c r="A342" s="14">
        <v>3</v>
      </c>
      <c r="B342" s="15" t="s">
        <v>634</v>
      </c>
      <c r="C342" s="15" t="s">
        <v>635</v>
      </c>
      <c r="D342" s="14">
        <v>458</v>
      </c>
      <c r="E342" s="14">
        <v>10</v>
      </c>
      <c r="F342" s="15" t="s">
        <v>636</v>
      </c>
      <c r="G342" s="15" t="s">
        <v>1206</v>
      </c>
      <c r="H342" s="15" t="s">
        <v>1207</v>
      </c>
      <c r="I342" s="15"/>
      <c r="J342" s="15"/>
      <c r="K342" s="14">
        <v>1</v>
      </c>
      <c r="L342" s="17">
        <f>Table3[[#This Row],[CONT_ID]]</f>
        <v>458</v>
      </c>
      <c r="M342" s="15" t="s">
        <v>541</v>
      </c>
      <c r="N342" s="16">
        <v>42867.498935185184</v>
      </c>
      <c r="O342" s="15" t="s">
        <v>547</v>
      </c>
    </row>
    <row r="343" spans="1:15" ht="14.4" hidden="1" x14ac:dyDescent="0.3">
      <c r="A343" s="14">
        <v>3</v>
      </c>
      <c r="B343" s="15" t="s">
        <v>634</v>
      </c>
      <c r="C343" s="15" t="s">
        <v>635</v>
      </c>
      <c r="D343" s="14">
        <v>487</v>
      </c>
      <c r="E343" s="14">
        <v>10</v>
      </c>
      <c r="F343" s="15" t="s">
        <v>636</v>
      </c>
      <c r="G343" s="15" t="s">
        <v>1208</v>
      </c>
      <c r="H343" s="15" t="s">
        <v>1209</v>
      </c>
      <c r="I343" s="15"/>
      <c r="J343" s="15"/>
      <c r="K343" s="14">
        <v>1</v>
      </c>
      <c r="L343" s="17">
        <f>Table3[[#This Row],[CONT_ID]]</f>
        <v>487</v>
      </c>
      <c r="M343" s="15" t="s">
        <v>541</v>
      </c>
      <c r="N343" s="16">
        <v>42867.498935185184</v>
      </c>
      <c r="O343" s="15" t="s">
        <v>547</v>
      </c>
    </row>
    <row r="344" spans="1:15" ht="14.4" hidden="1" x14ac:dyDescent="0.3">
      <c r="A344" s="14">
        <v>3</v>
      </c>
      <c r="B344" s="15" t="s">
        <v>634</v>
      </c>
      <c r="C344" s="15" t="s">
        <v>635</v>
      </c>
      <c r="D344" s="14">
        <v>489</v>
      </c>
      <c r="E344" s="14">
        <v>10</v>
      </c>
      <c r="F344" s="15" t="s">
        <v>636</v>
      </c>
      <c r="G344" s="15" t="s">
        <v>178</v>
      </c>
      <c r="H344" s="15" t="s">
        <v>1210</v>
      </c>
      <c r="I344" s="15"/>
      <c r="J344" s="15"/>
      <c r="K344" s="14">
        <v>1</v>
      </c>
      <c r="L344" s="17">
        <f>Table3[[#This Row],[CONT_ID]]</f>
        <v>489</v>
      </c>
      <c r="M344" s="15" t="s">
        <v>541</v>
      </c>
      <c r="N344" s="16">
        <v>42867.498923611114</v>
      </c>
      <c r="O344" s="15" t="s">
        <v>547</v>
      </c>
    </row>
    <row r="345" spans="1:15" ht="14.4" hidden="1" x14ac:dyDescent="0.3">
      <c r="A345" s="14">
        <v>3</v>
      </c>
      <c r="B345" s="15" t="s">
        <v>634</v>
      </c>
      <c r="C345" s="15" t="s">
        <v>635</v>
      </c>
      <c r="D345" s="14">
        <v>519</v>
      </c>
      <c r="E345" s="14">
        <v>10</v>
      </c>
      <c r="F345" s="15" t="s">
        <v>636</v>
      </c>
      <c r="G345" s="15" t="s">
        <v>1211</v>
      </c>
      <c r="H345" s="15" t="s">
        <v>1212</v>
      </c>
      <c r="I345" s="15"/>
      <c r="J345" s="15"/>
      <c r="K345" s="14">
        <v>1</v>
      </c>
      <c r="L345" s="17">
        <f>Table3[[#This Row],[CONT_ID]]</f>
        <v>519</v>
      </c>
      <c r="M345" s="15" t="s">
        <v>541</v>
      </c>
      <c r="N345" s="16">
        <v>42867.49894675926</v>
      </c>
      <c r="O345" s="15" t="s">
        <v>547</v>
      </c>
    </row>
    <row r="346" spans="1:15" ht="14.4" hidden="1" x14ac:dyDescent="0.3">
      <c r="A346" s="14">
        <v>3</v>
      </c>
      <c r="B346" s="15" t="s">
        <v>634</v>
      </c>
      <c r="C346" s="15" t="s">
        <v>635</v>
      </c>
      <c r="D346" s="14">
        <v>540</v>
      </c>
      <c r="E346" s="14">
        <v>10</v>
      </c>
      <c r="F346" s="15" t="s">
        <v>636</v>
      </c>
      <c r="G346" s="15" t="s">
        <v>208</v>
      </c>
      <c r="H346" s="15" t="s">
        <v>1213</v>
      </c>
      <c r="I346" s="15"/>
      <c r="J346" s="15"/>
      <c r="K346" s="14">
        <v>1</v>
      </c>
      <c r="L346" s="17">
        <f>Table3[[#This Row],[CONT_ID]]</f>
        <v>540</v>
      </c>
      <c r="M346" s="15" t="s">
        <v>541</v>
      </c>
      <c r="N346" s="16">
        <v>42867.498935185184</v>
      </c>
      <c r="O346" s="15" t="s">
        <v>547</v>
      </c>
    </row>
    <row r="347" spans="1:15" ht="14.4" hidden="1" x14ac:dyDescent="0.3">
      <c r="A347" s="14">
        <v>3</v>
      </c>
      <c r="B347" s="15" t="s">
        <v>634</v>
      </c>
      <c r="C347" s="15" t="s">
        <v>635</v>
      </c>
      <c r="D347" s="14">
        <v>546</v>
      </c>
      <c r="E347" s="14">
        <v>10</v>
      </c>
      <c r="F347" s="15" t="s">
        <v>636</v>
      </c>
      <c r="G347" s="15" t="s">
        <v>1214</v>
      </c>
      <c r="H347" s="15" t="s">
        <v>1215</v>
      </c>
      <c r="I347" s="15"/>
      <c r="J347" s="15"/>
      <c r="K347" s="14">
        <v>1</v>
      </c>
      <c r="L347" s="17">
        <f>Table3[[#This Row],[CONT_ID]]</f>
        <v>546</v>
      </c>
      <c r="M347" s="15" t="s">
        <v>541</v>
      </c>
      <c r="N347" s="16">
        <v>42867.49895833333</v>
      </c>
      <c r="O347" s="15" t="s">
        <v>547</v>
      </c>
    </row>
    <row r="348" spans="1:15" ht="14.4" hidden="1" x14ac:dyDescent="0.3">
      <c r="A348" s="14">
        <v>3</v>
      </c>
      <c r="B348" s="15" t="s">
        <v>634</v>
      </c>
      <c r="C348" s="15" t="s">
        <v>635</v>
      </c>
      <c r="D348" s="14">
        <v>554</v>
      </c>
      <c r="E348" s="14">
        <v>10</v>
      </c>
      <c r="F348" s="15" t="s">
        <v>810</v>
      </c>
      <c r="G348" s="15" t="s">
        <v>1216</v>
      </c>
      <c r="H348" s="15" t="s">
        <v>1217</v>
      </c>
      <c r="I348" s="15"/>
      <c r="J348" s="15"/>
      <c r="K348" s="14">
        <v>1</v>
      </c>
      <c r="L348" s="17">
        <f>Table3[[#This Row],[CONT_ID]]</f>
        <v>554</v>
      </c>
      <c r="M348" s="15" t="s">
        <v>541</v>
      </c>
      <c r="N348" s="16">
        <v>42867.49894675926</v>
      </c>
      <c r="O348" s="15" t="s">
        <v>547</v>
      </c>
    </row>
    <row r="349" spans="1:15" ht="14.4" hidden="1" x14ac:dyDescent="0.3">
      <c r="A349" s="14">
        <v>3</v>
      </c>
      <c r="B349" s="15" t="s">
        <v>634</v>
      </c>
      <c r="C349" s="15" t="s">
        <v>635</v>
      </c>
      <c r="D349" s="14">
        <v>555</v>
      </c>
      <c r="E349" s="14">
        <v>10</v>
      </c>
      <c r="F349" s="15" t="s">
        <v>636</v>
      </c>
      <c r="G349" s="15" t="s">
        <v>1218</v>
      </c>
      <c r="H349" s="15" t="s">
        <v>1219</v>
      </c>
      <c r="I349" s="15"/>
      <c r="J349" s="15"/>
      <c r="K349" s="14">
        <v>1</v>
      </c>
      <c r="L349" s="17">
        <f>Table3[[#This Row],[CONT_ID]]</f>
        <v>555</v>
      </c>
      <c r="M349" s="15" t="s">
        <v>541</v>
      </c>
      <c r="N349" s="16">
        <v>42867.498935185184</v>
      </c>
      <c r="O349" s="15" t="s">
        <v>547</v>
      </c>
    </row>
    <row r="350" spans="1:15" ht="14.4" hidden="1" x14ac:dyDescent="0.3">
      <c r="A350" s="14">
        <v>3</v>
      </c>
      <c r="B350" s="15" t="s">
        <v>634</v>
      </c>
      <c r="C350" s="15" t="s">
        <v>635</v>
      </c>
      <c r="D350" s="14">
        <v>556</v>
      </c>
      <c r="E350" s="14">
        <v>10</v>
      </c>
      <c r="F350" s="15" t="s">
        <v>636</v>
      </c>
      <c r="G350" s="15" t="s">
        <v>195</v>
      </c>
      <c r="H350" s="15" t="s">
        <v>1220</v>
      </c>
      <c r="I350" s="15"/>
      <c r="J350" s="15"/>
      <c r="K350" s="14">
        <v>1</v>
      </c>
      <c r="L350" s="17">
        <f>Table3[[#This Row],[CONT_ID]]</f>
        <v>556</v>
      </c>
      <c r="M350" s="15" t="s">
        <v>541</v>
      </c>
      <c r="N350" s="16">
        <v>42867.498935185184</v>
      </c>
      <c r="O350" s="15" t="s">
        <v>547</v>
      </c>
    </row>
    <row r="351" spans="1:15" ht="14.4" hidden="1" x14ac:dyDescent="0.3">
      <c r="A351" s="14">
        <v>3</v>
      </c>
      <c r="B351" s="15" t="s">
        <v>634</v>
      </c>
      <c r="C351" s="15" t="s">
        <v>635</v>
      </c>
      <c r="D351" s="14">
        <v>557</v>
      </c>
      <c r="E351" s="14">
        <v>10</v>
      </c>
      <c r="F351" s="15" t="s">
        <v>636</v>
      </c>
      <c r="G351" s="15" t="s">
        <v>200</v>
      </c>
      <c r="H351" s="15" t="s">
        <v>1221</v>
      </c>
      <c r="I351" s="15"/>
      <c r="J351" s="15"/>
      <c r="K351" s="14">
        <v>1</v>
      </c>
      <c r="L351" s="17">
        <f>Table3[[#This Row],[CONT_ID]]</f>
        <v>557</v>
      </c>
      <c r="M351" s="15" t="s">
        <v>541</v>
      </c>
      <c r="N351" s="16">
        <v>42867.498935185184</v>
      </c>
      <c r="O351" s="15" t="s">
        <v>547</v>
      </c>
    </row>
    <row r="352" spans="1:15" ht="14.4" hidden="1" x14ac:dyDescent="0.3">
      <c r="A352" s="14">
        <v>3</v>
      </c>
      <c r="B352" s="15" t="s">
        <v>634</v>
      </c>
      <c r="C352" s="15" t="s">
        <v>635</v>
      </c>
      <c r="D352" s="14">
        <v>558</v>
      </c>
      <c r="E352" s="14">
        <v>10</v>
      </c>
      <c r="F352" s="15" t="s">
        <v>636</v>
      </c>
      <c r="G352" s="15" t="s">
        <v>911</v>
      </c>
      <c r="H352" s="15" t="s">
        <v>1222</v>
      </c>
      <c r="I352" s="15"/>
      <c r="J352" s="15"/>
      <c r="K352" s="14">
        <v>1</v>
      </c>
      <c r="L352" s="17">
        <f>Table3[[#This Row],[CONT_ID]]</f>
        <v>558</v>
      </c>
      <c r="M352" s="15" t="s">
        <v>541</v>
      </c>
      <c r="N352" s="16">
        <v>42867.49894675926</v>
      </c>
      <c r="O352" s="15" t="s">
        <v>547</v>
      </c>
    </row>
    <row r="353" spans="1:15" ht="14.4" hidden="1" x14ac:dyDescent="0.3">
      <c r="A353" s="14">
        <v>3</v>
      </c>
      <c r="B353" s="15" t="s">
        <v>634</v>
      </c>
      <c r="C353" s="15" t="s">
        <v>635</v>
      </c>
      <c r="D353" s="14">
        <v>559</v>
      </c>
      <c r="E353" s="14">
        <v>10</v>
      </c>
      <c r="F353" s="15" t="s">
        <v>636</v>
      </c>
      <c r="G353" s="15" t="s">
        <v>1223</v>
      </c>
      <c r="H353" s="15" t="s">
        <v>1224</v>
      </c>
      <c r="I353" s="15"/>
      <c r="J353" s="15"/>
      <c r="K353" s="14">
        <v>1</v>
      </c>
      <c r="L353" s="17">
        <f>Table3[[#This Row],[CONT_ID]]</f>
        <v>559</v>
      </c>
      <c r="M353" s="15" t="s">
        <v>541</v>
      </c>
      <c r="N353" s="16">
        <v>42867.49894675926</v>
      </c>
      <c r="O353" s="15" t="s">
        <v>547</v>
      </c>
    </row>
    <row r="354" spans="1:15" ht="14.4" hidden="1" x14ac:dyDescent="0.3">
      <c r="A354" s="14">
        <v>3</v>
      </c>
      <c r="B354" s="15" t="s">
        <v>634</v>
      </c>
      <c r="C354" s="15" t="s">
        <v>635</v>
      </c>
      <c r="D354" s="14">
        <v>560</v>
      </c>
      <c r="E354" s="14">
        <v>10</v>
      </c>
      <c r="F354" s="15" t="s">
        <v>636</v>
      </c>
      <c r="G354" s="15" t="s">
        <v>225</v>
      </c>
      <c r="H354" s="15" t="s">
        <v>1225</v>
      </c>
      <c r="I354" s="15"/>
      <c r="J354" s="15"/>
      <c r="K354" s="14">
        <v>1</v>
      </c>
      <c r="L354" s="17">
        <f>Table3[[#This Row],[CONT_ID]]</f>
        <v>560</v>
      </c>
      <c r="M354" s="15" t="s">
        <v>541</v>
      </c>
      <c r="N354" s="16">
        <v>42867.49894675926</v>
      </c>
      <c r="O354" s="15" t="s">
        <v>547</v>
      </c>
    </row>
    <row r="355" spans="1:15" ht="14.4" hidden="1" x14ac:dyDescent="0.3">
      <c r="A355" s="14">
        <v>3</v>
      </c>
      <c r="B355" s="15" t="s">
        <v>634</v>
      </c>
      <c r="C355" s="15" t="s">
        <v>635</v>
      </c>
      <c r="D355" s="14">
        <v>561</v>
      </c>
      <c r="E355" s="14">
        <v>10</v>
      </c>
      <c r="F355" s="15" t="s">
        <v>636</v>
      </c>
      <c r="G355" s="15" t="s">
        <v>1226</v>
      </c>
      <c r="H355" s="15" t="s">
        <v>1227</v>
      </c>
      <c r="I355" s="15"/>
      <c r="J355" s="15"/>
      <c r="K355" s="14">
        <v>1</v>
      </c>
      <c r="L355" s="17">
        <f>Table3[[#This Row],[CONT_ID]]</f>
        <v>561</v>
      </c>
      <c r="M355" s="15" t="s">
        <v>541</v>
      </c>
      <c r="N355" s="16">
        <v>42867.49895833333</v>
      </c>
      <c r="O355" s="15" t="s">
        <v>547</v>
      </c>
    </row>
    <row r="356" spans="1:15" ht="14.4" hidden="1" x14ac:dyDescent="0.3">
      <c r="A356" s="14">
        <v>3</v>
      </c>
      <c r="B356" s="15" t="s">
        <v>634</v>
      </c>
      <c r="C356" s="15" t="s">
        <v>635</v>
      </c>
      <c r="D356" s="14">
        <v>562</v>
      </c>
      <c r="E356" s="14">
        <v>10</v>
      </c>
      <c r="F356" s="15" t="s">
        <v>636</v>
      </c>
      <c r="G356" s="15" t="s">
        <v>1228</v>
      </c>
      <c r="H356" s="15" t="s">
        <v>1229</v>
      </c>
      <c r="I356" s="15"/>
      <c r="J356" s="15"/>
      <c r="K356" s="14">
        <v>1</v>
      </c>
      <c r="L356" s="17">
        <f>Table3[[#This Row],[CONT_ID]]</f>
        <v>562</v>
      </c>
      <c r="M356" s="15" t="s">
        <v>541</v>
      </c>
      <c r="N356" s="16">
        <v>42867.49894675926</v>
      </c>
      <c r="O356" s="15" t="s">
        <v>547</v>
      </c>
    </row>
    <row r="357" spans="1:15" ht="14.4" hidden="1" x14ac:dyDescent="0.3">
      <c r="A357" s="14">
        <v>3</v>
      </c>
      <c r="B357" s="15" t="s">
        <v>634</v>
      </c>
      <c r="C357" s="15" t="s">
        <v>635</v>
      </c>
      <c r="D357" s="14">
        <v>568</v>
      </c>
      <c r="E357" s="14">
        <v>10</v>
      </c>
      <c r="F357" s="15" t="s">
        <v>636</v>
      </c>
      <c r="G357" s="15" t="s">
        <v>1230</v>
      </c>
      <c r="H357" s="15" t="s">
        <v>1231</v>
      </c>
      <c r="I357" s="15"/>
      <c r="J357" s="15"/>
      <c r="K357" s="14">
        <v>1</v>
      </c>
      <c r="L357" s="17">
        <f>Table3[[#This Row],[CONT_ID]]</f>
        <v>568</v>
      </c>
      <c r="M357" s="15" t="s">
        <v>541</v>
      </c>
      <c r="N357" s="16">
        <v>42867.49894675926</v>
      </c>
      <c r="O357" s="15" t="s">
        <v>547</v>
      </c>
    </row>
    <row r="358" spans="1:15" ht="14.4" hidden="1" x14ac:dyDescent="0.3">
      <c r="A358" s="14">
        <v>3</v>
      </c>
      <c r="B358" s="15" t="s">
        <v>634</v>
      </c>
      <c r="C358" s="15" t="s">
        <v>635</v>
      </c>
      <c r="D358" s="14">
        <v>572</v>
      </c>
      <c r="E358" s="14">
        <v>10</v>
      </c>
      <c r="F358" s="15" t="s">
        <v>636</v>
      </c>
      <c r="G358" s="15" t="s">
        <v>1232</v>
      </c>
      <c r="H358" s="15" t="s">
        <v>1233</v>
      </c>
      <c r="I358" s="15"/>
      <c r="J358" s="15"/>
      <c r="K358" s="14">
        <v>1</v>
      </c>
      <c r="L358" s="17">
        <f>Table3[[#This Row],[CONT_ID]]</f>
        <v>572</v>
      </c>
      <c r="M358" s="15" t="s">
        <v>541</v>
      </c>
      <c r="N358" s="16">
        <v>42867.498923611114</v>
      </c>
      <c r="O358" s="15" t="s">
        <v>547</v>
      </c>
    </row>
    <row r="359" spans="1:15" ht="14.4" hidden="1" x14ac:dyDescent="0.3">
      <c r="A359" s="14">
        <v>3</v>
      </c>
      <c r="B359" s="15" t="s">
        <v>634</v>
      </c>
      <c r="C359" s="15" t="s">
        <v>635</v>
      </c>
      <c r="D359" s="14">
        <v>578</v>
      </c>
      <c r="E359" s="14">
        <v>10</v>
      </c>
      <c r="F359" s="15" t="s">
        <v>636</v>
      </c>
      <c r="G359" s="15" t="s">
        <v>1234</v>
      </c>
      <c r="H359" s="15" t="s">
        <v>1234</v>
      </c>
      <c r="I359" s="15"/>
      <c r="J359" s="15"/>
      <c r="K359" s="14">
        <v>1</v>
      </c>
      <c r="L359" s="17">
        <f>Table3[[#This Row],[CONT_ID]]</f>
        <v>578</v>
      </c>
      <c r="M359" s="15" t="s">
        <v>541</v>
      </c>
      <c r="N359" s="16">
        <v>42867.49895833333</v>
      </c>
      <c r="O359" s="15" t="s">
        <v>547</v>
      </c>
    </row>
    <row r="360" spans="1:15" ht="14.4" hidden="1" x14ac:dyDescent="0.3">
      <c r="A360" s="14">
        <v>3</v>
      </c>
      <c r="B360" s="15" t="s">
        <v>634</v>
      </c>
      <c r="C360" s="15" t="s">
        <v>635</v>
      </c>
      <c r="D360" s="14">
        <v>588</v>
      </c>
      <c r="E360" s="14">
        <v>10</v>
      </c>
      <c r="F360" s="15" t="s">
        <v>636</v>
      </c>
      <c r="G360" s="15" t="s">
        <v>1235</v>
      </c>
      <c r="H360" s="15" t="s">
        <v>1236</v>
      </c>
      <c r="I360" s="15"/>
      <c r="J360" s="15"/>
      <c r="K360" s="14">
        <v>1</v>
      </c>
      <c r="L360" s="17">
        <f>Table3[[#This Row],[CONT_ID]]</f>
        <v>588</v>
      </c>
      <c r="M360" s="15" t="s">
        <v>541</v>
      </c>
      <c r="N360" s="16">
        <v>42867.49894675926</v>
      </c>
      <c r="O360" s="15" t="s">
        <v>547</v>
      </c>
    </row>
    <row r="361" spans="1:15" ht="14.4" hidden="1" x14ac:dyDescent="0.3">
      <c r="A361" s="14">
        <v>3</v>
      </c>
      <c r="B361" s="15" t="s">
        <v>634</v>
      </c>
      <c r="C361" s="15" t="s">
        <v>635</v>
      </c>
      <c r="D361" s="14">
        <v>593</v>
      </c>
      <c r="E361" s="14">
        <v>10</v>
      </c>
      <c r="F361" s="15" t="s">
        <v>636</v>
      </c>
      <c r="G361" s="15" t="s">
        <v>1237</v>
      </c>
      <c r="H361" s="15" t="s">
        <v>1238</v>
      </c>
      <c r="I361" s="15"/>
      <c r="J361" s="15"/>
      <c r="K361" s="14">
        <v>1</v>
      </c>
      <c r="L361" s="17">
        <f>Table3[[#This Row],[CONT_ID]]</f>
        <v>593</v>
      </c>
      <c r="M361" s="15" t="s">
        <v>541</v>
      </c>
      <c r="N361" s="16">
        <v>42867.49894675926</v>
      </c>
      <c r="O361" s="15" t="s">
        <v>547</v>
      </c>
    </row>
    <row r="362" spans="1:15" ht="14.4" hidden="1" x14ac:dyDescent="0.3">
      <c r="A362" s="14">
        <v>3</v>
      </c>
      <c r="B362" s="15" t="s">
        <v>634</v>
      </c>
      <c r="C362" s="15" t="s">
        <v>635</v>
      </c>
      <c r="D362" s="14">
        <v>597</v>
      </c>
      <c r="E362" s="14">
        <v>10</v>
      </c>
      <c r="F362" s="15" t="s">
        <v>636</v>
      </c>
      <c r="G362" s="15" t="s">
        <v>1239</v>
      </c>
      <c r="H362" s="15" t="s">
        <v>1240</v>
      </c>
      <c r="I362" s="15"/>
      <c r="J362" s="15"/>
      <c r="K362" s="14">
        <v>1</v>
      </c>
      <c r="L362" s="17">
        <f>Table3[[#This Row],[CONT_ID]]</f>
        <v>597</v>
      </c>
      <c r="M362" s="15" t="s">
        <v>541</v>
      </c>
      <c r="N362" s="16">
        <v>42867.49894675926</v>
      </c>
      <c r="O362" s="15" t="s">
        <v>547</v>
      </c>
    </row>
    <row r="363" spans="1:15" ht="14.4" hidden="1" x14ac:dyDescent="0.3">
      <c r="A363" s="14">
        <v>3</v>
      </c>
      <c r="B363" s="15" t="s">
        <v>634</v>
      </c>
      <c r="C363" s="15" t="s">
        <v>635</v>
      </c>
      <c r="D363" s="14">
        <v>598</v>
      </c>
      <c r="E363" s="14">
        <v>10</v>
      </c>
      <c r="F363" s="15" t="s">
        <v>636</v>
      </c>
      <c r="G363" s="15" t="s">
        <v>1241</v>
      </c>
      <c r="H363" s="15" t="s">
        <v>1242</v>
      </c>
      <c r="I363" s="15"/>
      <c r="J363" s="15"/>
      <c r="K363" s="14">
        <v>1</v>
      </c>
      <c r="L363" s="17">
        <f>Table3[[#This Row],[CONT_ID]]</f>
        <v>598</v>
      </c>
      <c r="M363" s="15" t="s">
        <v>541</v>
      </c>
      <c r="N363" s="16">
        <v>42867.498923611114</v>
      </c>
      <c r="O363" s="15" t="s">
        <v>547</v>
      </c>
    </row>
    <row r="364" spans="1:15" ht="14.4" hidden="1" x14ac:dyDescent="0.3">
      <c r="A364" s="14">
        <v>3</v>
      </c>
      <c r="B364" s="15" t="s">
        <v>634</v>
      </c>
      <c r="C364" s="15" t="s">
        <v>635</v>
      </c>
      <c r="D364" s="14">
        <v>599</v>
      </c>
      <c r="E364" s="14">
        <v>10</v>
      </c>
      <c r="F364" s="15" t="s">
        <v>636</v>
      </c>
      <c r="G364" s="15" t="s">
        <v>1243</v>
      </c>
      <c r="H364" s="15" t="s">
        <v>1244</v>
      </c>
      <c r="I364" s="15"/>
      <c r="J364" s="15"/>
      <c r="K364" s="14">
        <v>1</v>
      </c>
      <c r="L364" s="17">
        <f>Table3[[#This Row],[CONT_ID]]</f>
        <v>599</v>
      </c>
      <c r="M364" s="15" t="s">
        <v>541</v>
      </c>
      <c r="N364" s="16">
        <v>42650.674618055556</v>
      </c>
      <c r="O364" s="15" t="s">
        <v>547</v>
      </c>
    </row>
    <row r="365" spans="1:15" ht="14.4" hidden="1" x14ac:dyDescent="0.3">
      <c r="A365" s="14">
        <v>3</v>
      </c>
      <c r="B365" s="15" t="s">
        <v>634</v>
      </c>
      <c r="C365" s="15" t="s">
        <v>635</v>
      </c>
      <c r="D365" s="14">
        <v>600</v>
      </c>
      <c r="E365" s="14">
        <v>10</v>
      </c>
      <c r="F365" s="15" t="s">
        <v>636</v>
      </c>
      <c r="G365" s="15" t="s">
        <v>1245</v>
      </c>
      <c r="H365" s="15" t="s">
        <v>1246</v>
      </c>
      <c r="I365" s="15"/>
      <c r="J365" s="15"/>
      <c r="K365" s="14">
        <v>1</v>
      </c>
      <c r="L365" s="17">
        <f>Table3[[#This Row],[CONT_ID]]</f>
        <v>600</v>
      </c>
      <c r="M365" s="15" t="s">
        <v>541</v>
      </c>
      <c r="N365" s="16">
        <v>42650.675937499997</v>
      </c>
      <c r="O365" s="15" t="s">
        <v>547</v>
      </c>
    </row>
    <row r="366" spans="1:15" ht="14.4" hidden="1" x14ac:dyDescent="0.3">
      <c r="A366" s="14">
        <v>3</v>
      </c>
      <c r="B366" s="15" t="s">
        <v>634</v>
      </c>
      <c r="C366" s="15" t="s">
        <v>635</v>
      </c>
      <c r="D366" s="14">
        <v>601</v>
      </c>
      <c r="E366" s="14">
        <v>10</v>
      </c>
      <c r="F366" s="15" t="s">
        <v>636</v>
      </c>
      <c r="G366" s="15" t="s">
        <v>1247</v>
      </c>
      <c r="H366" s="15" t="s">
        <v>1248</v>
      </c>
      <c r="I366" s="15"/>
      <c r="J366" s="15"/>
      <c r="K366" s="14">
        <v>1</v>
      </c>
      <c r="L366" s="17">
        <f>Table3[[#This Row],[CONT_ID]]</f>
        <v>601</v>
      </c>
      <c r="M366" s="15" t="s">
        <v>541</v>
      </c>
      <c r="N366" s="16">
        <v>42650.676539351851</v>
      </c>
      <c r="O366" s="15" t="s">
        <v>547</v>
      </c>
    </row>
    <row r="367" spans="1:15" ht="14.4" hidden="1" x14ac:dyDescent="0.3">
      <c r="A367" s="14">
        <v>2</v>
      </c>
      <c r="B367" s="15" t="s">
        <v>634</v>
      </c>
      <c r="C367" s="15" t="s">
        <v>635</v>
      </c>
      <c r="D367" s="14">
        <v>11</v>
      </c>
      <c r="E367" s="14">
        <v>2</v>
      </c>
      <c r="F367" s="15" t="s">
        <v>1249</v>
      </c>
      <c r="G367" s="15" t="s">
        <v>1250</v>
      </c>
      <c r="H367" s="15" t="s">
        <v>1251</v>
      </c>
      <c r="I367" s="15"/>
      <c r="J367" s="15"/>
      <c r="K367" s="14">
        <v>1</v>
      </c>
      <c r="L367" s="17">
        <f>Table3[[#This Row],[CONT_ID]]</f>
        <v>11</v>
      </c>
      <c r="M367" s="15" t="s">
        <v>541</v>
      </c>
      <c r="N367" s="16">
        <v>43000.596226851849</v>
      </c>
      <c r="O367" s="15" t="s">
        <v>541</v>
      </c>
    </row>
    <row r="368" spans="1:15" ht="14.4" hidden="1" x14ac:dyDescent="0.3">
      <c r="A368" s="14">
        <v>3</v>
      </c>
      <c r="B368" s="15" t="s">
        <v>634</v>
      </c>
      <c r="C368" s="15" t="s">
        <v>635</v>
      </c>
      <c r="D368" s="14">
        <v>165</v>
      </c>
      <c r="E368" s="14">
        <v>11</v>
      </c>
      <c r="F368" s="15" t="s">
        <v>1249</v>
      </c>
      <c r="G368" s="15" t="s">
        <v>1252</v>
      </c>
      <c r="H368" s="15" t="s">
        <v>1253</v>
      </c>
      <c r="I368" s="15"/>
      <c r="J368" s="15"/>
      <c r="K368" s="14">
        <v>1</v>
      </c>
      <c r="L368" s="17">
        <f>Table3[[#This Row],[CONT_ID]]</f>
        <v>165</v>
      </c>
      <c r="M368" s="15" t="s">
        <v>541</v>
      </c>
      <c r="N368" s="15"/>
      <c r="O368" s="15"/>
    </row>
    <row r="369" spans="1:15" ht="14.4" hidden="1" x14ac:dyDescent="0.3">
      <c r="A369" s="14">
        <v>2</v>
      </c>
      <c r="B369" s="15" t="s">
        <v>634</v>
      </c>
      <c r="C369" s="15" t="s">
        <v>635</v>
      </c>
      <c r="D369" s="14">
        <v>23</v>
      </c>
      <c r="E369" s="14">
        <v>2</v>
      </c>
      <c r="F369" s="15" t="s">
        <v>1254</v>
      </c>
      <c r="G369" s="15" t="s">
        <v>1255</v>
      </c>
      <c r="H369" s="15" t="s">
        <v>1256</v>
      </c>
      <c r="I369" s="15"/>
      <c r="J369" s="15"/>
      <c r="K369" s="14">
        <v>1</v>
      </c>
      <c r="L369" s="17">
        <f>Table3[[#This Row],[CONT_ID]]</f>
        <v>23</v>
      </c>
      <c r="M369" s="15" t="s">
        <v>541</v>
      </c>
      <c r="N369" s="16">
        <v>43000.596226851849</v>
      </c>
      <c r="O369" s="15" t="s">
        <v>541</v>
      </c>
    </row>
    <row r="370" spans="1:15" ht="14.4" hidden="1" x14ac:dyDescent="0.3">
      <c r="A370" s="14">
        <v>3</v>
      </c>
      <c r="B370" s="15" t="s">
        <v>634</v>
      </c>
      <c r="C370" s="15" t="s">
        <v>635</v>
      </c>
      <c r="D370" s="14">
        <v>277</v>
      </c>
      <c r="E370" s="14">
        <v>23</v>
      </c>
      <c r="F370" s="15" t="s">
        <v>1257</v>
      </c>
      <c r="G370" s="15" t="s">
        <v>1258</v>
      </c>
      <c r="H370" s="15" t="s">
        <v>1259</v>
      </c>
      <c r="I370" s="15"/>
      <c r="J370" s="15"/>
      <c r="K370" s="14">
        <v>1</v>
      </c>
      <c r="L370" s="17">
        <f>Table3[[#This Row],[CONT_ID]]</f>
        <v>277</v>
      </c>
      <c r="M370" s="15" t="s">
        <v>541</v>
      </c>
      <c r="N370" s="15"/>
      <c r="O370" s="15"/>
    </row>
    <row r="371" spans="1:15" ht="14.4" hidden="1" x14ac:dyDescent="0.3">
      <c r="A371" s="14">
        <v>3</v>
      </c>
      <c r="B371" s="15" t="s">
        <v>634</v>
      </c>
      <c r="C371" s="15" t="s">
        <v>635</v>
      </c>
      <c r="D371" s="14">
        <v>410</v>
      </c>
      <c r="E371" s="14">
        <v>23</v>
      </c>
      <c r="F371" s="15" t="s">
        <v>1260</v>
      </c>
      <c r="G371" s="15" t="s">
        <v>1261</v>
      </c>
      <c r="H371" s="15" t="s">
        <v>1262</v>
      </c>
      <c r="I371" s="15"/>
      <c r="J371" s="15"/>
      <c r="K371" s="14">
        <v>1</v>
      </c>
      <c r="L371" s="17">
        <f>Table3[[#This Row],[CONT_ID]]</f>
        <v>410</v>
      </c>
      <c r="M371" s="15" t="s">
        <v>541</v>
      </c>
      <c r="N371" s="15"/>
      <c r="O371" s="15"/>
    </row>
    <row r="372" spans="1:15" ht="14.4" hidden="1" x14ac:dyDescent="0.3">
      <c r="A372" s="14">
        <v>3</v>
      </c>
      <c r="B372" s="15" t="s">
        <v>634</v>
      </c>
      <c r="C372" s="15" t="s">
        <v>635</v>
      </c>
      <c r="D372" s="14">
        <v>411</v>
      </c>
      <c r="E372" s="14">
        <v>23</v>
      </c>
      <c r="F372" s="15" t="s">
        <v>1254</v>
      </c>
      <c r="G372" s="15" t="s">
        <v>1263</v>
      </c>
      <c r="H372" s="15" t="s">
        <v>1264</v>
      </c>
      <c r="I372" s="15"/>
      <c r="J372" s="15"/>
      <c r="K372" s="14">
        <v>1</v>
      </c>
      <c r="L372" s="17">
        <f>Table3[[#This Row],[CONT_ID]]</f>
        <v>411</v>
      </c>
      <c r="M372" s="15" t="s">
        <v>541</v>
      </c>
      <c r="N372" s="15"/>
      <c r="O372" s="15"/>
    </row>
    <row r="373" spans="1:15" ht="14.4" hidden="1" x14ac:dyDescent="0.3">
      <c r="A373" s="14">
        <v>3</v>
      </c>
      <c r="B373" s="15" t="s">
        <v>634</v>
      </c>
      <c r="C373" s="15" t="s">
        <v>635</v>
      </c>
      <c r="D373" s="14">
        <v>447</v>
      </c>
      <c r="E373" s="14">
        <v>23</v>
      </c>
      <c r="F373" s="15" t="s">
        <v>1265</v>
      </c>
      <c r="G373" s="15" t="s">
        <v>1266</v>
      </c>
      <c r="H373" s="15" t="s">
        <v>1267</v>
      </c>
      <c r="I373" s="15"/>
      <c r="J373" s="15"/>
      <c r="K373" s="14">
        <v>1</v>
      </c>
      <c r="L373" s="17">
        <f>Table3[[#This Row],[CONT_ID]]</f>
        <v>447</v>
      </c>
      <c r="M373" s="15" t="s">
        <v>541</v>
      </c>
      <c r="N373" s="15"/>
      <c r="O373" s="15"/>
    </row>
    <row r="374" spans="1:15" ht="14.4" hidden="1" x14ac:dyDescent="0.3">
      <c r="A374" s="14">
        <v>3</v>
      </c>
      <c r="B374" s="15" t="s">
        <v>634</v>
      </c>
      <c r="C374" s="15" t="s">
        <v>635</v>
      </c>
      <c r="D374" s="14">
        <v>451</v>
      </c>
      <c r="E374" s="14">
        <v>23</v>
      </c>
      <c r="F374" s="15" t="s">
        <v>1268</v>
      </c>
      <c r="G374" s="15" t="s">
        <v>1269</v>
      </c>
      <c r="H374" s="15" t="s">
        <v>1270</v>
      </c>
      <c r="I374" s="15"/>
      <c r="J374" s="15"/>
      <c r="K374" s="14">
        <v>1</v>
      </c>
      <c r="L374" s="17">
        <f>Table3[[#This Row],[CONT_ID]]</f>
        <v>451</v>
      </c>
      <c r="M374" s="15" t="s">
        <v>541</v>
      </c>
      <c r="N374" s="15"/>
      <c r="O374" s="15"/>
    </row>
    <row r="375" spans="1:15" ht="14.4" hidden="1" x14ac:dyDescent="0.3">
      <c r="A375" s="14">
        <v>3</v>
      </c>
      <c r="B375" s="15" t="s">
        <v>634</v>
      </c>
      <c r="C375" s="15" t="s">
        <v>635</v>
      </c>
      <c r="D375" s="14">
        <v>507</v>
      </c>
      <c r="E375" s="14">
        <v>23</v>
      </c>
      <c r="F375" s="15" t="s">
        <v>1271</v>
      </c>
      <c r="G375" s="15" t="s">
        <v>1272</v>
      </c>
      <c r="H375" s="15" t="s">
        <v>1273</v>
      </c>
      <c r="I375" s="15"/>
      <c r="J375" s="15"/>
      <c r="K375" s="14">
        <v>1</v>
      </c>
      <c r="L375" s="17">
        <f>Table3[[#This Row],[CONT_ID]]</f>
        <v>507</v>
      </c>
      <c r="M375" s="15" t="s">
        <v>541</v>
      </c>
      <c r="N375" s="15"/>
      <c r="O375" s="15"/>
    </row>
    <row r="376" spans="1:15" ht="14.4" hidden="1" x14ac:dyDescent="0.3">
      <c r="A376" s="14">
        <v>3</v>
      </c>
      <c r="B376" s="15" t="s">
        <v>634</v>
      </c>
      <c r="C376" s="15" t="s">
        <v>635</v>
      </c>
      <c r="D376" s="14">
        <v>543</v>
      </c>
      <c r="E376" s="14">
        <v>23</v>
      </c>
      <c r="F376" s="15" t="s">
        <v>1274</v>
      </c>
      <c r="G376" s="15" t="s">
        <v>1275</v>
      </c>
      <c r="H376" s="15" t="s">
        <v>1276</v>
      </c>
      <c r="I376" s="15"/>
      <c r="J376" s="15"/>
      <c r="K376" s="14">
        <v>1</v>
      </c>
      <c r="L376" s="17">
        <f>Table3[[#This Row],[CONT_ID]]</f>
        <v>543</v>
      </c>
      <c r="M376" s="15" t="s">
        <v>541</v>
      </c>
      <c r="N376" s="15"/>
      <c r="O376" s="15"/>
    </row>
    <row r="377" spans="1:15" ht="14.4" hidden="1" x14ac:dyDescent="0.3">
      <c r="A377" s="14">
        <v>3</v>
      </c>
      <c r="B377" s="15" t="s">
        <v>634</v>
      </c>
      <c r="C377" s="15" t="s">
        <v>635</v>
      </c>
      <c r="D377" s="14">
        <v>566</v>
      </c>
      <c r="E377" s="14">
        <v>23</v>
      </c>
      <c r="F377" s="15" t="s">
        <v>1277</v>
      </c>
      <c r="G377" s="15" t="s">
        <v>1278</v>
      </c>
      <c r="H377" s="15" t="s">
        <v>1279</v>
      </c>
      <c r="I377" s="15"/>
      <c r="J377" s="15"/>
      <c r="K377" s="14">
        <v>1</v>
      </c>
      <c r="L377" s="17">
        <f>Table3[[#This Row],[CONT_ID]]</f>
        <v>566</v>
      </c>
      <c r="M377" s="15" t="s">
        <v>541</v>
      </c>
      <c r="N377" s="15"/>
      <c r="O377" s="15"/>
    </row>
    <row r="378" spans="1:15" ht="14.4" hidden="1" x14ac:dyDescent="0.3">
      <c r="A378" s="14">
        <v>3</v>
      </c>
      <c r="B378" s="15" t="s">
        <v>634</v>
      </c>
      <c r="C378" s="15" t="s">
        <v>635</v>
      </c>
      <c r="D378" s="14">
        <v>577</v>
      </c>
      <c r="E378" s="14">
        <v>23</v>
      </c>
      <c r="F378" s="15" t="s">
        <v>1280</v>
      </c>
      <c r="G378" s="15" t="s">
        <v>1281</v>
      </c>
      <c r="H378" s="15" t="s">
        <v>1282</v>
      </c>
      <c r="I378" s="15"/>
      <c r="J378" s="15"/>
      <c r="K378" s="14">
        <v>1</v>
      </c>
      <c r="L378" s="17">
        <f>Table3[[#This Row],[CONT_ID]]</f>
        <v>577</v>
      </c>
      <c r="M378" s="15" t="s">
        <v>541</v>
      </c>
      <c r="N378" s="15"/>
      <c r="O378" s="15"/>
    </row>
    <row r="379" spans="1:15" ht="14.4" hidden="1" x14ac:dyDescent="0.3">
      <c r="A379" s="14">
        <v>3</v>
      </c>
      <c r="B379" s="15" t="s">
        <v>634</v>
      </c>
      <c r="C379" s="15" t="s">
        <v>635</v>
      </c>
      <c r="D379" s="14">
        <v>581</v>
      </c>
      <c r="E379" s="14">
        <v>23</v>
      </c>
      <c r="F379" s="15" t="s">
        <v>1283</v>
      </c>
      <c r="G379" s="15" t="s">
        <v>1284</v>
      </c>
      <c r="H379" s="15" t="s">
        <v>1285</v>
      </c>
      <c r="I379" s="15"/>
      <c r="J379" s="15"/>
      <c r="K379" s="14">
        <v>1</v>
      </c>
      <c r="L379" s="17">
        <f>Table3[[#This Row],[CONT_ID]]</f>
        <v>581</v>
      </c>
      <c r="M379" s="15" t="s">
        <v>541</v>
      </c>
      <c r="N379" s="15"/>
      <c r="O379" s="15"/>
    </row>
    <row r="380" spans="1:15" ht="14.4" hidden="1" x14ac:dyDescent="0.3">
      <c r="A380" s="14">
        <v>2</v>
      </c>
      <c r="B380" s="15" t="s">
        <v>634</v>
      </c>
      <c r="C380" s="15" t="s">
        <v>635</v>
      </c>
      <c r="D380" s="14">
        <v>24</v>
      </c>
      <c r="E380" s="14">
        <v>2</v>
      </c>
      <c r="F380" s="15" t="s">
        <v>636</v>
      </c>
      <c r="G380" s="15" t="s">
        <v>1286</v>
      </c>
      <c r="H380" s="15" t="s">
        <v>1286</v>
      </c>
      <c r="I380" s="15"/>
      <c r="J380" s="15"/>
      <c r="K380" s="14">
        <v>1</v>
      </c>
      <c r="L380" s="17">
        <f>Table3[[#This Row],[CONT_ID]]</f>
        <v>24</v>
      </c>
      <c r="M380" s="15" t="s">
        <v>541</v>
      </c>
      <c r="N380" s="16">
        <v>43000.596238425926</v>
      </c>
      <c r="O380" s="15" t="s">
        <v>541</v>
      </c>
    </row>
    <row r="381" spans="1:15" ht="14.4" hidden="1" x14ac:dyDescent="0.3">
      <c r="A381" s="14">
        <v>3</v>
      </c>
      <c r="B381" s="15" t="s">
        <v>634</v>
      </c>
      <c r="C381" s="15" t="s">
        <v>635</v>
      </c>
      <c r="D381" s="14">
        <v>41</v>
      </c>
      <c r="E381" s="14">
        <v>24</v>
      </c>
      <c r="F381" s="15" t="s">
        <v>636</v>
      </c>
      <c r="G381" s="15" t="s">
        <v>245</v>
      </c>
      <c r="H381" s="15" t="s">
        <v>1287</v>
      </c>
      <c r="I381" s="15"/>
      <c r="J381" s="15"/>
      <c r="K381" s="14">
        <v>1</v>
      </c>
      <c r="L381" s="17">
        <f>Table3[[#This Row],[CONT_ID]]</f>
        <v>41</v>
      </c>
      <c r="M381" s="15" t="s">
        <v>541</v>
      </c>
      <c r="N381" s="16">
        <v>42867.49895833333</v>
      </c>
      <c r="O381" s="15" t="s">
        <v>547</v>
      </c>
    </row>
    <row r="382" spans="1:15" ht="14.4" hidden="1" x14ac:dyDescent="0.3">
      <c r="A382" s="14">
        <v>3</v>
      </c>
      <c r="B382" s="15" t="s">
        <v>634</v>
      </c>
      <c r="C382" s="15" t="s">
        <v>635</v>
      </c>
      <c r="D382" s="14">
        <v>42</v>
      </c>
      <c r="E382" s="14">
        <v>24</v>
      </c>
      <c r="F382" s="15" t="s">
        <v>636</v>
      </c>
      <c r="G382" s="15" t="s">
        <v>1288</v>
      </c>
      <c r="H382" s="15" t="s">
        <v>1289</v>
      </c>
      <c r="I382" s="15"/>
      <c r="J382" s="15"/>
      <c r="K382" s="14">
        <v>1</v>
      </c>
      <c r="L382" s="17">
        <f>Table3[[#This Row],[CONT_ID]]</f>
        <v>42</v>
      </c>
      <c r="M382" s="15" t="s">
        <v>541</v>
      </c>
      <c r="N382" s="15"/>
      <c r="O382" s="15"/>
    </row>
    <row r="383" spans="1:15" ht="14.4" hidden="1" x14ac:dyDescent="0.3">
      <c r="A383" s="14">
        <v>3</v>
      </c>
      <c r="B383" s="15" t="s">
        <v>634</v>
      </c>
      <c r="C383" s="15" t="s">
        <v>635</v>
      </c>
      <c r="D383" s="14">
        <v>43</v>
      </c>
      <c r="E383" s="14">
        <v>24</v>
      </c>
      <c r="F383" s="15" t="s">
        <v>636</v>
      </c>
      <c r="G383" s="15" t="s">
        <v>246</v>
      </c>
      <c r="H383" s="15" t="s">
        <v>1290</v>
      </c>
      <c r="I383" s="15"/>
      <c r="J383" s="15"/>
      <c r="K383" s="14">
        <v>1</v>
      </c>
      <c r="L383" s="17">
        <f>Table3[[#This Row],[CONT_ID]]</f>
        <v>43</v>
      </c>
      <c r="M383" s="15" t="s">
        <v>541</v>
      </c>
      <c r="N383" s="16">
        <v>42867.49895833333</v>
      </c>
      <c r="O383" s="15" t="s">
        <v>547</v>
      </c>
    </row>
    <row r="384" spans="1:15" ht="14.4" hidden="1" x14ac:dyDescent="0.3">
      <c r="A384" s="14">
        <v>3</v>
      </c>
      <c r="B384" s="15" t="s">
        <v>634</v>
      </c>
      <c r="C384" s="15" t="s">
        <v>635</v>
      </c>
      <c r="D384" s="14">
        <v>44</v>
      </c>
      <c r="E384" s="14">
        <v>24</v>
      </c>
      <c r="F384" s="15" t="s">
        <v>636</v>
      </c>
      <c r="G384" s="15" t="s">
        <v>1291</v>
      </c>
      <c r="H384" s="15" t="s">
        <v>1292</v>
      </c>
      <c r="I384" s="15"/>
      <c r="J384" s="15"/>
      <c r="K384" s="14">
        <v>1</v>
      </c>
      <c r="L384" s="17">
        <f>Table3[[#This Row],[CONT_ID]]</f>
        <v>44</v>
      </c>
      <c r="M384" s="15" t="s">
        <v>541</v>
      </c>
      <c r="N384" s="16">
        <v>42867.498935185184</v>
      </c>
      <c r="O384" s="15" t="s">
        <v>547</v>
      </c>
    </row>
    <row r="385" spans="1:15" ht="14.4" hidden="1" x14ac:dyDescent="0.3">
      <c r="A385" s="14">
        <v>3</v>
      </c>
      <c r="B385" s="15" t="s">
        <v>634</v>
      </c>
      <c r="C385" s="15" t="s">
        <v>635</v>
      </c>
      <c r="D385" s="14">
        <v>50</v>
      </c>
      <c r="E385" s="14">
        <v>24</v>
      </c>
      <c r="F385" s="15" t="s">
        <v>636</v>
      </c>
      <c r="G385" s="15" t="s">
        <v>179</v>
      </c>
      <c r="H385" s="15" t="s">
        <v>179</v>
      </c>
      <c r="I385" s="15"/>
      <c r="J385" s="15"/>
      <c r="K385" s="14">
        <v>1</v>
      </c>
      <c r="L385" s="17">
        <f>Table3[[#This Row],[CONT_ID]]</f>
        <v>50</v>
      </c>
      <c r="M385" s="15" t="s">
        <v>541</v>
      </c>
      <c r="N385" s="16">
        <v>42957.66333333333</v>
      </c>
      <c r="O385" s="15" t="s">
        <v>547</v>
      </c>
    </row>
    <row r="386" spans="1:15" ht="14.4" hidden="1" x14ac:dyDescent="0.3">
      <c r="A386" s="14">
        <v>3</v>
      </c>
      <c r="B386" s="15" t="s">
        <v>634</v>
      </c>
      <c r="C386" s="15" t="s">
        <v>635</v>
      </c>
      <c r="D386" s="14">
        <v>51</v>
      </c>
      <c r="E386" s="14">
        <v>24</v>
      </c>
      <c r="F386" s="15" t="s">
        <v>1293</v>
      </c>
      <c r="G386" s="15" t="s">
        <v>1294</v>
      </c>
      <c r="H386" s="15" t="s">
        <v>1295</v>
      </c>
      <c r="I386" s="15"/>
      <c r="J386" s="15"/>
      <c r="K386" s="14">
        <v>1</v>
      </c>
      <c r="L386" s="17">
        <f>Table3[[#This Row],[CONT_ID]]</f>
        <v>51</v>
      </c>
      <c r="M386" s="15" t="s">
        <v>541</v>
      </c>
      <c r="N386" s="16">
        <v>42867.49895833333</v>
      </c>
      <c r="O386" s="15" t="s">
        <v>547</v>
      </c>
    </row>
    <row r="387" spans="1:15" ht="14.4" hidden="1" x14ac:dyDescent="0.3">
      <c r="A387" s="14">
        <v>3</v>
      </c>
      <c r="B387" s="15" t="s">
        <v>634</v>
      </c>
      <c r="C387" s="15" t="s">
        <v>635</v>
      </c>
      <c r="D387" s="14">
        <v>55</v>
      </c>
      <c r="E387" s="14">
        <v>24</v>
      </c>
      <c r="F387" s="15" t="s">
        <v>1293</v>
      </c>
      <c r="G387" s="15" t="s">
        <v>181</v>
      </c>
      <c r="H387" s="15" t="s">
        <v>1296</v>
      </c>
      <c r="I387" s="15"/>
      <c r="J387" s="15"/>
      <c r="K387" s="14">
        <v>1</v>
      </c>
      <c r="L387" s="17">
        <f>Table3[[#This Row],[CONT_ID]]</f>
        <v>55</v>
      </c>
      <c r="M387" s="15" t="s">
        <v>541</v>
      </c>
      <c r="N387" s="16">
        <v>42867.498923611114</v>
      </c>
      <c r="O387" s="15" t="s">
        <v>547</v>
      </c>
    </row>
    <row r="388" spans="1:15" ht="14.4" hidden="1" x14ac:dyDescent="0.3">
      <c r="A388" s="14">
        <v>3</v>
      </c>
      <c r="B388" s="15" t="s">
        <v>634</v>
      </c>
      <c r="C388" s="15" t="s">
        <v>635</v>
      </c>
      <c r="D388" s="14">
        <v>465</v>
      </c>
      <c r="E388" s="14">
        <v>24</v>
      </c>
      <c r="F388" s="15" t="s">
        <v>636</v>
      </c>
      <c r="G388" s="15" t="s">
        <v>180</v>
      </c>
      <c r="H388" s="15" t="s">
        <v>1297</v>
      </c>
      <c r="I388" s="15"/>
      <c r="J388" s="15"/>
      <c r="K388" s="14">
        <v>1</v>
      </c>
      <c r="L388" s="17">
        <f>Table3[[#This Row],[CONT_ID]]</f>
        <v>465</v>
      </c>
      <c r="M388" s="15" t="s">
        <v>541</v>
      </c>
      <c r="N388" s="16">
        <v>42867.498923611114</v>
      </c>
      <c r="O388" s="15" t="s">
        <v>547</v>
      </c>
    </row>
    <row r="389" spans="1:15" ht="14.4" hidden="1" x14ac:dyDescent="0.3">
      <c r="A389" s="14">
        <v>3</v>
      </c>
      <c r="B389" s="15" t="s">
        <v>634</v>
      </c>
      <c r="C389" s="15" t="s">
        <v>635</v>
      </c>
      <c r="D389" s="14">
        <v>466</v>
      </c>
      <c r="E389" s="14">
        <v>24</v>
      </c>
      <c r="F389" s="15" t="s">
        <v>636</v>
      </c>
      <c r="G389" s="15" t="s">
        <v>1298</v>
      </c>
      <c r="H389" s="15" t="s">
        <v>1299</v>
      </c>
      <c r="I389" s="15"/>
      <c r="J389" s="15"/>
      <c r="K389" s="14">
        <v>1</v>
      </c>
      <c r="L389" s="17">
        <f>Table3[[#This Row],[CONT_ID]]</f>
        <v>466</v>
      </c>
      <c r="M389" s="15" t="s">
        <v>541</v>
      </c>
      <c r="N389" s="16">
        <v>42867.49895833333</v>
      </c>
      <c r="O389" s="15" t="s">
        <v>547</v>
      </c>
    </row>
    <row r="390" spans="1:15" ht="14.4" hidden="1" x14ac:dyDescent="0.3">
      <c r="A390" s="14">
        <v>3</v>
      </c>
      <c r="B390" s="15" t="s">
        <v>634</v>
      </c>
      <c r="C390" s="15" t="s">
        <v>635</v>
      </c>
      <c r="D390" s="14">
        <v>468</v>
      </c>
      <c r="E390" s="14">
        <v>24</v>
      </c>
      <c r="F390" s="15" t="s">
        <v>1293</v>
      </c>
      <c r="G390" s="15" t="s">
        <v>1300</v>
      </c>
      <c r="H390" s="15" t="s">
        <v>1301</v>
      </c>
      <c r="I390" s="15"/>
      <c r="J390" s="15"/>
      <c r="K390" s="14">
        <v>1</v>
      </c>
      <c r="L390" s="17">
        <f>Table3[[#This Row],[CONT_ID]]</f>
        <v>468</v>
      </c>
      <c r="M390" s="15" t="s">
        <v>541</v>
      </c>
      <c r="N390" s="16">
        <v>42867.49894675926</v>
      </c>
      <c r="O390" s="15" t="s">
        <v>547</v>
      </c>
    </row>
    <row r="391" spans="1:15" ht="14.4" hidden="1" x14ac:dyDescent="0.3">
      <c r="A391" s="14">
        <v>3</v>
      </c>
      <c r="B391" s="15" t="s">
        <v>634</v>
      </c>
      <c r="C391" s="15" t="s">
        <v>635</v>
      </c>
      <c r="D391" s="14">
        <v>641</v>
      </c>
      <c r="E391" s="14">
        <v>24</v>
      </c>
      <c r="F391" s="15" t="s">
        <v>636</v>
      </c>
      <c r="G391" s="15" t="s">
        <v>1302</v>
      </c>
      <c r="H391" s="15" t="s">
        <v>1303</v>
      </c>
      <c r="I391" s="15"/>
      <c r="J391" s="15"/>
      <c r="K391" s="14">
        <v>1</v>
      </c>
      <c r="L391" s="17">
        <f>Table3[[#This Row],[CONT_ID]]</f>
        <v>641</v>
      </c>
      <c r="M391" s="15" t="s">
        <v>547</v>
      </c>
      <c r="N391" s="16">
        <v>42908.69059027778</v>
      </c>
      <c r="O391" s="15" t="s">
        <v>547</v>
      </c>
    </row>
    <row r="392" spans="1:15" ht="14.4" hidden="1" x14ac:dyDescent="0.3">
      <c r="A392" s="14">
        <v>2</v>
      </c>
      <c r="B392" s="15" t="s">
        <v>634</v>
      </c>
      <c r="C392" s="15" t="s">
        <v>635</v>
      </c>
      <c r="D392" s="14">
        <v>25</v>
      </c>
      <c r="E392" s="14">
        <v>2</v>
      </c>
      <c r="F392" s="15" t="s">
        <v>636</v>
      </c>
      <c r="G392" s="15" t="s">
        <v>1304</v>
      </c>
      <c r="H392" s="15" t="s">
        <v>669</v>
      </c>
      <c r="I392" s="15"/>
      <c r="J392" s="15"/>
      <c r="K392" s="14">
        <v>1</v>
      </c>
      <c r="L392" s="17">
        <f>Table3[[#This Row],[CONT_ID]]</f>
        <v>25</v>
      </c>
      <c r="M392" s="15" t="s">
        <v>541</v>
      </c>
      <c r="N392" s="16">
        <v>43000.596238425926</v>
      </c>
      <c r="O392" s="15" t="s">
        <v>541</v>
      </c>
    </row>
    <row r="393" spans="1:15" ht="14.4" hidden="1" x14ac:dyDescent="0.3">
      <c r="A393" s="14">
        <v>3</v>
      </c>
      <c r="B393" s="15" t="s">
        <v>634</v>
      </c>
      <c r="C393" s="15" t="s">
        <v>635</v>
      </c>
      <c r="D393" s="14">
        <v>45</v>
      </c>
      <c r="E393" s="14">
        <v>25</v>
      </c>
      <c r="F393" s="15" t="s">
        <v>636</v>
      </c>
      <c r="G393" s="15" t="s">
        <v>1305</v>
      </c>
      <c r="H393" s="15" t="s">
        <v>1306</v>
      </c>
      <c r="I393" s="15"/>
      <c r="J393" s="15"/>
      <c r="K393" s="14">
        <v>1</v>
      </c>
      <c r="L393" s="17">
        <f>Table3[[#This Row],[CONT_ID]]</f>
        <v>45</v>
      </c>
      <c r="M393" s="15" t="s">
        <v>541</v>
      </c>
      <c r="N393" s="15"/>
      <c r="O393" s="15"/>
    </row>
    <row r="394" spans="1:15" ht="14.4" hidden="1" x14ac:dyDescent="0.3">
      <c r="A394" s="14">
        <v>3</v>
      </c>
      <c r="B394" s="15" t="s">
        <v>634</v>
      </c>
      <c r="C394" s="15" t="s">
        <v>635</v>
      </c>
      <c r="D394" s="14">
        <v>46</v>
      </c>
      <c r="E394" s="14">
        <v>25</v>
      </c>
      <c r="F394" s="15" t="s">
        <v>636</v>
      </c>
      <c r="G394" s="15" t="s">
        <v>1307</v>
      </c>
      <c r="H394" s="15" t="s">
        <v>1308</v>
      </c>
      <c r="I394" s="15"/>
      <c r="J394" s="15"/>
      <c r="K394" s="14">
        <v>1</v>
      </c>
      <c r="L394" s="17">
        <f>Table3[[#This Row],[CONT_ID]]</f>
        <v>46</v>
      </c>
      <c r="M394" s="15" t="s">
        <v>541</v>
      </c>
      <c r="N394" s="15"/>
      <c r="O394" s="15"/>
    </row>
    <row r="395" spans="1:15" ht="14.4" hidden="1" x14ac:dyDescent="0.3">
      <c r="A395" s="14">
        <v>3</v>
      </c>
      <c r="B395" s="15" t="s">
        <v>634</v>
      </c>
      <c r="C395" s="15" t="s">
        <v>635</v>
      </c>
      <c r="D395" s="14">
        <v>47</v>
      </c>
      <c r="E395" s="14">
        <v>25</v>
      </c>
      <c r="F395" s="15" t="s">
        <v>636</v>
      </c>
      <c r="G395" s="15" t="s">
        <v>1309</v>
      </c>
      <c r="H395" s="15" t="s">
        <v>1309</v>
      </c>
      <c r="I395" s="15"/>
      <c r="J395" s="15"/>
      <c r="K395" s="14">
        <v>1</v>
      </c>
      <c r="L395" s="17">
        <f>Table3[[#This Row],[CONT_ID]]</f>
        <v>47</v>
      </c>
      <c r="M395" s="15" t="s">
        <v>541</v>
      </c>
      <c r="N395" s="16">
        <v>42867.498935185184</v>
      </c>
      <c r="O395" s="15" t="s">
        <v>547</v>
      </c>
    </row>
    <row r="396" spans="1:15" ht="14.4" hidden="1" x14ac:dyDescent="0.3">
      <c r="A396" s="14">
        <v>3</v>
      </c>
      <c r="B396" s="15" t="s">
        <v>634</v>
      </c>
      <c r="C396" s="15" t="s">
        <v>635</v>
      </c>
      <c r="D396" s="14">
        <v>60</v>
      </c>
      <c r="E396" s="14">
        <v>25</v>
      </c>
      <c r="F396" s="15" t="s">
        <v>636</v>
      </c>
      <c r="G396" s="15" t="s">
        <v>1310</v>
      </c>
      <c r="H396" s="15" t="s">
        <v>1311</v>
      </c>
      <c r="I396" s="15"/>
      <c r="J396" s="15"/>
      <c r="K396" s="14">
        <v>1</v>
      </c>
      <c r="L396" s="17">
        <f>Table3[[#This Row],[CONT_ID]]</f>
        <v>60</v>
      </c>
      <c r="M396" s="15" t="s">
        <v>541</v>
      </c>
      <c r="N396" s="15"/>
      <c r="O396" s="15"/>
    </row>
    <row r="397" spans="1:15" ht="14.4" hidden="1" x14ac:dyDescent="0.3">
      <c r="A397" s="14">
        <v>3</v>
      </c>
      <c r="B397" s="15" t="s">
        <v>634</v>
      </c>
      <c r="C397" s="15" t="s">
        <v>635</v>
      </c>
      <c r="D397" s="14">
        <v>149</v>
      </c>
      <c r="E397" s="14">
        <v>25</v>
      </c>
      <c r="F397" s="15" t="s">
        <v>636</v>
      </c>
      <c r="G397" s="15" t="s">
        <v>1312</v>
      </c>
      <c r="H397" s="15" t="s">
        <v>1313</v>
      </c>
      <c r="I397" s="15"/>
      <c r="J397" s="15"/>
      <c r="K397" s="14">
        <v>1</v>
      </c>
      <c r="L397" s="17">
        <f>Table3[[#This Row],[CONT_ID]]</f>
        <v>149</v>
      </c>
      <c r="M397" s="15" t="s">
        <v>541</v>
      </c>
      <c r="N397" s="15"/>
      <c r="O397" s="15"/>
    </row>
    <row r="398" spans="1:15" ht="14.4" hidden="1" x14ac:dyDescent="0.3">
      <c r="A398" s="14">
        <v>3</v>
      </c>
      <c r="B398" s="15" t="s">
        <v>634</v>
      </c>
      <c r="C398" s="15" t="s">
        <v>635</v>
      </c>
      <c r="D398" s="14">
        <v>151</v>
      </c>
      <c r="E398" s="14">
        <v>25</v>
      </c>
      <c r="F398" s="15" t="s">
        <v>636</v>
      </c>
      <c r="G398" s="15" t="s">
        <v>1314</v>
      </c>
      <c r="H398" s="15" t="s">
        <v>1315</v>
      </c>
      <c r="I398" s="15"/>
      <c r="J398" s="15"/>
      <c r="K398" s="14">
        <v>1</v>
      </c>
      <c r="L398" s="17">
        <f>Table3[[#This Row],[CONT_ID]]</f>
        <v>151</v>
      </c>
      <c r="M398" s="15" t="s">
        <v>541</v>
      </c>
      <c r="N398" s="15"/>
      <c r="O398" s="15"/>
    </row>
    <row r="399" spans="1:15" ht="14.4" hidden="1" x14ac:dyDescent="0.3">
      <c r="A399" s="14">
        <v>3</v>
      </c>
      <c r="B399" s="15" t="s">
        <v>634</v>
      </c>
      <c r="C399" s="15" t="s">
        <v>635</v>
      </c>
      <c r="D399" s="14">
        <v>154</v>
      </c>
      <c r="E399" s="14">
        <v>25</v>
      </c>
      <c r="F399" s="15" t="s">
        <v>636</v>
      </c>
      <c r="G399" s="15" t="s">
        <v>1316</v>
      </c>
      <c r="H399" s="15" t="s">
        <v>1317</v>
      </c>
      <c r="I399" s="15"/>
      <c r="J399" s="15"/>
      <c r="K399" s="14">
        <v>1</v>
      </c>
      <c r="L399" s="17">
        <f>Table3[[#This Row],[CONT_ID]]</f>
        <v>154</v>
      </c>
      <c r="M399" s="15" t="s">
        <v>541</v>
      </c>
      <c r="N399" s="16">
        <v>42867.49894675926</v>
      </c>
      <c r="O399" s="15" t="s">
        <v>547</v>
      </c>
    </row>
    <row r="400" spans="1:15" ht="14.4" hidden="1" x14ac:dyDescent="0.3">
      <c r="A400" s="14">
        <v>3</v>
      </c>
      <c r="B400" s="15" t="s">
        <v>634</v>
      </c>
      <c r="C400" s="15" t="s">
        <v>635</v>
      </c>
      <c r="D400" s="14">
        <v>408</v>
      </c>
      <c r="E400" s="14">
        <v>25</v>
      </c>
      <c r="F400" s="15" t="s">
        <v>636</v>
      </c>
      <c r="G400" s="15" t="s">
        <v>1318</v>
      </c>
      <c r="H400" s="15" t="s">
        <v>1319</v>
      </c>
      <c r="I400" s="15"/>
      <c r="J400" s="15"/>
      <c r="K400" s="14">
        <v>1</v>
      </c>
      <c r="L400" s="17">
        <f>Table3[[#This Row],[CONT_ID]]</f>
        <v>408</v>
      </c>
      <c r="M400" s="15" t="s">
        <v>541</v>
      </c>
      <c r="N400" s="15"/>
      <c r="O400" s="15"/>
    </row>
    <row r="401" spans="1:15" ht="14.4" hidden="1" x14ac:dyDescent="0.3">
      <c r="A401" s="14">
        <v>3</v>
      </c>
      <c r="B401" s="15" t="s">
        <v>634</v>
      </c>
      <c r="C401" s="15" t="s">
        <v>635</v>
      </c>
      <c r="D401" s="14">
        <v>467</v>
      </c>
      <c r="E401" s="14">
        <v>25</v>
      </c>
      <c r="F401" s="15" t="s">
        <v>636</v>
      </c>
      <c r="G401" s="15" t="s">
        <v>1320</v>
      </c>
      <c r="H401" s="15" t="s">
        <v>1321</v>
      </c>
      <c r="I401" s="15"/>
      <c r="J401" s="15"/>
      <c r="K401" s="14">
        <v>1</v>
      </c>
      <c r="L401" s="17">
        <f>Table3[[#This Row],[CONT_ID]]</f>
        <v>467</v>
      </c>
      <c r="M401" s="15" t="s">
        <v>541</v>
      </c>
      <c r="N401" s="16">
        <v>42867.49894675926</v>
      </c>
      <c r="O401" s="15" t="s">
        <v>547</v>
      </c>
    </row>
    <row r="402" spans="1:15" ht="14.4" hidden="1" x14ac:dyDescent="0.3">
      <c r="A402" s="14">
        <v>3</v>
      </c>
      <c r="B402" s="15" t="s">
        <v>634</v>
      </c>
      <c r="C402" s="15" t="s">
        <v>635</v>
      </c>
      <c r="D402" s="14">
        <v>486</v>
      </c>
      <c r="E402" s="14">
        <v>25</v>
      </c>
      <c r="F402" s="15" t="s">
        <v>636</v>
      </c>
      <c r="G402" s="15" t="s">
        <v>1322</v>
      </c>
      <c r="H402" s="15" t="s">
        <v>1323</v>
      </c>
      <c r="I402" s="15"/>
      <c r="J402" s="15"/>
      <c r="K402" s="14">
        <v>1</v>
      </c>
      <c r="L402" s="17">
        <f>Table3[[#This Row],[CONT_ID]]</f>
        <v>486</v>
      </c>
      <c r="M402" s="15" t="s">
        <v>541</v>
      </c>
      <c r="N402" s="15"/>
      <c r="O402" s="15"/>
    </row>
    <row r="403" spans="1:15" ht="14.4" hidden="1" x14ac:dyDescent="0.3">
      <c r="A403" s="14">
        <v>3</v>
      </c>
      <c r="B403" s="15" t="s">
        <v>634</v>
      </c>
      <c r="C403" s="15" t="s">
        <v>635</v>
      </c>
      <c r="D403" s="14">
        <v>490</v>
      </c>
      <c r="E403" s="14">
        <v>25</v>
      </c>
      <c r="F403" s="15" t="s">
        <v>636</v>
      </c>
      <c r="G403" s="15" t="s">
        <v>1324</v>
      </c>
      <c r="H403" s="15" t="s">
        <v>1325</v>
      </c>
      <c r="I403" s="15"/>
      <c r="J403" s="15"/>
      <c r="K403" s="14">
        <v>1</v>
      </c>
      <c r="L403" s="17">
        <f>Table3[[#This Row],[CONT_ID]]</f>
        <v>490</v>
      </c>
      <c r="M403" s="15" t="s">
        <v>541</v>
      </c>
      <c r="N403" s="15"/>
      <c r="O403" s="15"/>
    </row>
    <row r="404" spans="1:15" ht="14.4" hidden="1" x14ac:dyDescent="0.3">
      <c r="A404" s="14">
        <v>3</v>
      </c>
      <c r="B404" s="15" t="s">
        <v>634</v>
      </c>
      <c r="C404" s="15" t="s">
        <v>635</v>
      </c>
      <c r="D404" s="14">
        <v>491</v>
      </c>
      <c r="E404" s="14">
        <v>25</v>
      </c>
      <c r="F404" s="15" t="s">
        <v>636</v>
      </c>
      <c r="G404" s="15" t="s">
        <v>1326</v>
      </c>
      <c r="H404" s="15" t="s">
        <v>1327</v>
      </c>
      <c r="I404" s="15"/>
      <c r="J404" s="15"/>
      <c r="K404" s="14">
        <v>1</v>
      </c>
      <c r="L404" s="17">
        <f>Table3[[#This Row],[CONT_ID]]</f>
        <v>491</v>
      </c>
      <c r="M404" s="15" t="s">
        <v>541</v>
      </c>
      <c r="N404" s="15"/>
      <c r="O404" s="15"/>
    </row>
    <row r="405" spans="1:15" ht="14.4" hidden="1" x14ac:dyDescent="0.3">
      <c r="A405" s="14">
        <v>3</v>
      </c>
      <c r="B405" s="15" t="s">
        <v>634</v>
      </c>
      <c r="C405" s="15" t="s">
        <v>635</v>
      </c>
      <c r="D405" s="14">
        <v>492</v>
      </c>
      <c r="E405" s="14">
        <v>25</v>
      </c>
      <c r="F405" s="15" t="s">
        <v>636</v>
      </c>
      <c r="G405" s="15" t="s">
        <v>1328</v>
      </c>
      <c r="H405" s="15" t="s">
        <v>1329</v>
      </c>
      <c r="I405" s="15"/>
      <c r="J405" s="15"/>
      <c r="K405" s="14">
        <v>1</v>
      </c>
      <c r="L405" s="17">
        <f>Table3[[#This Row],[CONT_ID]]</f>
        <v>492</v>
      </c>
      <c r="M405" s="15" t="s">
        <v>541</v>
      </c>
      <c r="N405" s="15"/>
      <c r="O405" s="15"/>
    </row>
    <row r="406" spans="1:15" ht="14.4" hidden="1" x14ac:dyDescent="0.3">
      <c r="A406" s="14">
        <v>3</v>
      </c>
      <c r="B406" s="15" t="s">
        <v>634</v>
      </c>
      <c r="C406" s="15" t="s">
        <v>635</v>
      </c>
      <c r="D406" s="14">
        <v>493</v>
      </c>
      <c r="E406" s="14">
        <v>25</v>
      </c>
      <c r="F406" s="15" t="s">
        <v>636</v>
      </c>
      <c r="G406" s="15" t="s">
        <v>1330</v>
      </c>
      <c r="H406" s="15" t="s">
        <v>1331</v>
      </c>
      <c r="I406" s="15"/>
      <c r="J406" s="15"/>
      <c r="K406" s="14">
        <v>1</v>
      </c>
      <c r="L406" s="17">
        <f>Table3[[#This Row],[CONT_ID]]</f>
        <v>493</v>
      </c>
      <c r="M406" s="15" t="s">
        <v>541</v>
      </c>
      <c r="N406" s="15"/>
      <c r="O406" s="15"/>
    </row>
    <row r="407" spans="1:15" ht="14.4" hidden="1" x14ac:dyDescent="0.3">
      <c r="A407" s="14">
        <v>3</v>
      </c>
      <c r="B407" s="15" t="s">
        <v>634</v>
      </c>
      <c r="C407" s="15" t="s">
        <v>635</v>
      </c>
      <c r="D407" s="14">
        <v>494</v>
      </c>
      <c r="E407" s="14">
        <v>25</v>
      </c>
      <c r="F407" s="15" t="s">
        <v>636</v>
      </c>
      <c r="G407" s="15" t="s">
        <v>1332</v>
      </c>
      <c r="H407" s="15" t="s">
        <v>1333</v>
      </c>
      <c r="I407" s="15"/>
      <c r="J407" s="15"/>
      <c r="K407" s="14">
        <v>1</v>
      </c>
      <c r="L407" s="17">
        <f>Table3[[#This Row],[CONT_ID]]</f>
        <v>494</v>
      </c>
      <c r="M407" s="15" t="s">
        <v>541</v>
      </c>
      <c r="N407" s="15"/>
      <c r="O407" s="15"/>
    </row>
    <row r="408" spans="1:15" ht="14.4" hidden="1" x14ac:dyDescent="0.3">
      <c r="A408" s="14">
        <v>3</v>
      </c>
      <c r="B408" s="15" t="s">
        <v>634</v>
      </c>
      <c r="C408" s="15" t="s">
        <v>635</v>
      </c>
      <c r="D408" s="14">
        <v>495</v>
      </c>
      <c r="E408" s="14">
        <v>25</v>
      </c>
      <c r="F408" s="15" t="s">
        <v>636</v>
      </c>
      <c r="G408" s="15" t="s">
        <v>1334</v>
      </c>
      <c r="H408" s="15" t="s">
        <v>1335</v>
      </c>
      <c r="I408" s="15"/>
      <c r="J408" s="15"/>
      <c r="K408" s="14">
        <v>1</v>
      </c>
      <c r="L408" s="17">
        <f>Table3[[#This Row],[CONT_ID]]</f>
        <v>495</v>
      </c>
      <c r="M408" s="15" t="s">
        <v>541</v>
      </c>
      <c r="N408" s="15"/>
      <c r="O408" s="15"/>
    </row>
    <row r="409" spans="1:15" ht="14.4" hidden="1" x14ac:dyDescent="0.3">
      <c r="A409" s="14">
        <v>3</v>
      </c>
      <c r="B409" s="15" t="s">
        <v>634</v>
      </c>
      <c r="C409" s="15" t="s">
        <v>635</v>
      </c>
      <c r="D409" s="14">
        <v>496</v>
      </c>
      <c r="E409" s="14">
        <v>25</v>
      </c>
      <c r="F409" s="15" t="s">
        <v>636</v>
      </c>
      <c r="G409" s="15" t="s">
        <v>1336</v>
      </c>
      <c r="H409" s="15" t="s">
        <v>1337</v>
      </c>
      <c r="I409" s="15"/>
      <c r="J409" s="15"/>
      <c r="K409" s="14">
        <v>1</v>
      </c>
      <c r="L409" s="17">
        <f>Table3[[#This Row],[CONT_ID]]</f>
        <v>496</v>
      </c>
      <c r="M409" s="15" t="s">
        <v>541</v>
      </c>
      <c r="N409" s="15"/>
      <c r="O409" s="15"/>
    </row>
    <row r="410" spans="1:15" ht="14.4" hidden="1" x14ac:dyDescent="0.3">
      <c r="A410" s="14">
        <v>3</v>
      </c>
      <c r="B410" s="15" t="s">
        <v>634</v>
      </c>
      <c r="C410" s="15" t="s">
        <v>635</v>
      </c>
      <c r="D410" s="14">
        <v>497</v>
      </c>
      <c r="E410" s="14">
        <v>25</v>
      </c>
      <c r="F410" s="15" t="s">
        <v>636</v>
      </c>
      <c r="G410" s="15" t="s">
        <v>1338</v>
      </c>
      <c r="H410" s="15" t="s">
        <v>1339</v>
      </c>
      <c r="I410" s="15"/>
      <c r="J410" s="15"/>
      <c r="K410" s="14">
        <v>1</v>
      </c>
      <c r="L410" s="17">
        <f>Table3[[#This Row],[CONT_ID]]</f>
        <v>497</v>
      </c>
      <c r="M410" s="15" t="s">
        <v>541</v>
      </c>
      <c r="N410" s="15"/>
      <c r="O410" s="15"/>
    </row>
    <row r="411" spans="1:15" ht="14.4" hidden="1" x14ac:dyDescent="0.3">
      <c r="A411" s="14">
        <v>3</v>
      </c>
      <c r="B411" s="15" t="s">
        <v>634</v>
      </c>
      <c r="C411" s="15" t="s">
        <v>635</v>
      </c>
      <c r="D411" s="14">
        <v>498</v>
      </c>
      <c r="E411" s="14">
        <v>25</v>
      </c>
      <c r="F411" s="15" t="s">
        <v>636</v>
      </c>
      <c r="G411" s="15" t="s">
        <v>1340</v>
      </c>
      <c r="H411" s="15" t="s">
        <v>1341</v>
      </c>
      <c r="I411" s="15"/>
      <c r="J411" s="15"/>
      <c r="K411" s="14">
        <v>1</v>
      </c>
      <c r="L411" s="17">
        <f>Table3[[#This Row],[CONT_ID]]</f>
        <v>498</v>
      </c>
      <c r="M411" s="15" t="s">
        <v>541</v>
      </c>
      <c r="N411" s="15"/>
      <c r="O411" s="15"/>
    </row>
    <row r="412" spans="1:15" ht="14.4" hidden="1" x14ac:dyDescent="0.3">
      <c r="A412" s="14">
        <v>3</v>
      </c>
      <c r="B412" s="15" t="s">
        <v>634</v>
      </c>
      <c r="C412" s="15" t="s">
        <v>635</v>
      </c>
      <c r="D412" s="14">
        <v>499</v>
      </c>
      <c r="E412" s="14">
        <v>25</v>
      </c>
      <c r="F412" s="15" t="s">
        <v>636</v>
      </c>
      <c r="G412" s="15" t="s">
        <v>1342</v>
      </c>
      <c r="H412" s="15" t="s">
        <v>1343</v>
      </c>
      <c r="I412" s="15"/>
      <c r="J412" s="15"/>
      <c r="K412" s="14">
        <v>1</v>
      </c>
      <c r="L412" s="17">
        <f>Table3[[#This Row],[CONT_ID]]</f>
        <v>499</v>
      </c>
      <c r="M412" s="15" t="s">
        <v>541</v>
      </c>
      <c r="N412" s="15"/>
      <c r="O412" s="15"/>
    </row>
    <row r="413" spans="1:15" ht="14.4" hidden="1" x14ac:dyDescent="0.3">
      <c r="A413" s="14">
        <v>3</v>
      </c>
      <c r="B413" s="15" t="s">
        <v>634</v>
      </c>
      <c r="C413" s="15" t="s">
        <v>635</v>
      </c>
      <c r="D413" s="14">
        <v>500</v>
      </c>
      <c r="E413" s="14">
        <v>25</v>
      </c>
      <c r="F413" s="15" t="s">
        <v>636</v>
      </c>
      <c r="G413" s="15" t="s">
        <v>1344</v>
      </c>
      <c r="H413" s="15" t="s">
        <v>1345</v>
      </c>
      <c r="I413" s="15"/>
      <c r="J413" s="15"/>
      <c r="K413" s="14">
        <v>1</v>
      </c>
      <c r="L413" s="17">
        <f>Table3[[#This Row],[CONT_ID]]</f>
        <v>500</v>
      </c>
      <c r="M413" s="15" t="s">
        <v>541</v>
      </c>
      <c r="N413" s="15"/>
      <c r="O413" s="15"/>
    </row>
    <row r="414" spans="1:15" ht="14.4" hidden="1" x14ac:dyDescent="0.3">
      <c r="A414" s="14">
        <v>3</v>
      </c>
      <c r="B414" s="15" t="s">
        <v>634</v>
      </c>
      <c r="C414" s="15" t="s">
        <v>635</v>
      </c>
      <c r="D414" s="14">
        <v>501</v>
      </c>
      <c r="E414" s="14">
        <v>25</v>
      </c>
      <c r="F414" s="15" t="s">
        <v>636</v>
      </c>
      <c r="G414" s="15" t="s">
        <v>1346</v>
      </c>
      <c r="H414" s="15" t="s">
        <v>1347</v>
      </c>
      <c r="I414" s="15"/>
      <c r="J414" s="15"/>
      <c r="K414" s="14">
        <v>1</v>
      </c>
      <c r="L414" s="17">
        <f>Table3[[#This Row],[CONT_ID]]</f>
        <v>501</v>
      </c>
      <c r="M414" s="15" t="s">
        <v>541</v>
      </c>
      <c r="N414" s="15"/>
      <c r="O414" s="15"/>
    </row>
    <row r="415" spans="1:15" ht="14.4" hidden="1" x14ac:dyDescent="0.3">
      <c r="A415" s="14">
        <v>3</v>
      </c>
      <c r="B415" s="15" t="s">
        <v>634</v>
      </c>
      <c r="C415" s="15" t="s">
        <v>635</v>
      </c>
      <c r="D415" s="14">
        <v>502</v>
      </c>
      <c r="E415" s="14">
        <v>25</v>
      </c>
      <c r="F415" s="15" t="s">
        <v>636</v>
      </c>
      <c r="G415" s="15" t="s">
        <v>1348</v>
      </c>
      <c r="H415" s="15" t="s">
        <v>1349</v>
      </c>
      <c r="I415" s="15"/>
      <c r="J415" s="15"/>
      <c r="K415" s="14">
        <v>1</v>
      </c>
      <c r="L415" s="17">
        <f>Table3[[#This Row],[CONT_ID]]</f>
        <v>502</v>
      </c>
      <c r="M415" s="15" t="s">
        <v>541</v>
      </c>
      <c r="N415" s="15"/>
      <c r="O415" s="15"/>
    </row>
    <row r="416" spans="1:15" ht="14.4" hidden="1" x14ac:dyDescent="0.3">
      <c r="A416" s="14">
        <v>3</v>
      </c>
      <c r="B416" s="15" t="s">
        <v>634</v>
      </c>
      <c r="C416" s="15" t="s">
        <v>635</v>
      </c>
      <c r="D416" s="14">
        <v>503</v>
      </c>
      <c r="E416" s="14">
        <v>25</v>
      </c>
      <c r="F416" s="15" t="s">
        <v>636</v>
      </c>
      <c r="G416" s="15" t="s">
        <v>1350</v>
      </c>
      <c r="H416" s="15" t="s">
        <v>1351</v>
      </c>
      <c r="I416" s="15"/>
      <c r="J416" s="15"/>
      <c r="K416" s="14">
        <v>1</v>
      </c>
      <c r="L416" s="17">
        <f>Table3[[#This Row],[CONT_ID]]</f>
        <v>503</v>
      </c>
      <c r="M416" s="15" t="s">
        <v>541</v>
      </c>
      <c r="N416" s="15"/>
      <c r="O416" s="15"/>
    </row>
    <row r="417" spans="1:15" ht="14.4" hidden="1" x14ac:dyDescent="0.3">
      <c r="A417" s="14">
        <v>3</v>
      </c>
      <c r="B417" s="15" t="s">
        <v>634</v>
      </c>
      <c r="C417" s="15" t="s">
        <v>635</v>
      </c>
      <c r="D417" s="14">
        <v>504</v>
      </c>
      <c r="E417" s="14">
        <v>25</v>
      </c>
      <c r="F417" s="15" t="s">
        <v>636</v>
      </c>
      <c r="G417" s="15" t="s">
        <v>1352</v>
      </c>
      <c r="H417" s="15" t="s">
        <v>1353</v>
      </c>
      <c r="I417" s="15"/>
      <c r="J417" s="15"/>
      <c r="K417" s="14">
        <v>1</v>
      </c>
      <c r="L417" s="17">
        <f>Table3[[#This Row],[CONT_ID]]</f>
        <v>504</v>
      </c>
      <c r="M417" s="15" t="s">
        <v>541</v>
      </c>
      <c r="N417" s="15"/>
      <c r="O417" s="15"/>
    </row>
    <row r="418" spans="1:15" ht="14.4" hidden="1" x14ac:dyDescent="0.3">
      <c r="A418" s="14">
        <v>3</v>
      </c>
      <c r="B418" s="15" t="s">
        <v>634</v>
      </c>
      <c r="C418" s="15" t="s">
        <v>635</v>
      </c>
      <c r="D418" s="14">
        <v>505</v>
      </c>
      <c r="E418" s="14">
        <v>25</v>
      </c>
      <c r="F418" s="15" t="s">
        <v>636</v>
      </c>
      <c r="G418" s="15" t="s">
        <v>1354</v>
      </c>
      <c r="H418" s="15" t="s">
        <v>1355</v>
      </c>
      <c r="I418" s="15"/>
      <c r="J418" s="15"/>
      <c r="K418" s="14">
        <v>1</v>
      </c>
      <c r="L418" s="17">
        <f>Table3[[#This Row],[CONT_ID]]</f>
        <v>505</v>
      </c>
      <c r="M418" s="15" t="s">
        <v>541</v>
      </c>
      <c r="N418" s="15"/>
      <c r="O418" s="15"/>
    </row>
    <row r="419" spans="1:15" ht="14.4" hidden="1" x14ac:dyDescent="0.3">
      <c r="A419" s="14">
        <v>3</v>
      </c>
      <c r="B419" s="15" t="s">
        <v>634</v>
      </c>
      <c r="C419" s="15" t="s">
        <v>635</v>
      </c>
      <c r="D419" s="14">
        <v>509</v>
      </c>
      <c r="E419" s="14">
        <v>25</v>
      </c>
      <c r="F419" s="15" t="s">
        <v>636</v>
      </c>
      <c r="G419" s="15" t="s">
        <v>1356</v>
      </c>
      <c r="H419" s="15" t="s">
        <v>1357</v>
      </c>
      <c r="I419" s="15"/>
      <c r="J419" s="15"/>
      <c r="K419" s="14">
        <v>1</v>
      </c>
      <c r="L419" s="17">
        <f>Table3[[#This Row],[CONT_ID]]</f>
        <v>509</v>
      </c>
      <c r="M419" s="15" t="s">
        <v>541</v>
      </c>
      <c r="N419" s="15"/>
      <c r="O419" s="15"/>
    </row>
    <row r="420" spans="1:15" ht="14.4" hidden="1" x14ac:dyDescent="0.3">
      <c r="A420" s="14">
        <v>3</v>
      </c>
      <c r="B420" s="15" t="s">
        <v>634</v>
      </c>
      <c r="C420" s="15" t="s">
        <v>635</v>
      </c>
      <c r="D420" s="14">
        <v>512</v>
      </c>
      <c r="E420" s="14">
        <v>25</v>
      </c>
      <c r="F420" s="15" t="s">
        <v>636</v>
      </c>
      <c r="G420" s="15" t="s">
        <v>1358</v>
      </c>
      <c r="H420" s="15" t="s">
        <v>1359</v>
      </c>
      <c r="I420" s="15"/>
      <c r="J420" s="15"/>
      <c r="K420" s="14">
        <v>1</v>
      </c>
      <c r="L420" s="17">
        <f>Table3[[#This Row],[CONT_ID]]</f>
        <v>512</v>
      </c>
      <c r="M420" s="15" t="s">
        <v>541</v>
      </c>
      <c r="N420" s="15"/>
      <c r="O420" s="15"/>
    </row>
    <row r="421" spans="1:15" ht="14.4" hidden="1" x14ac:dyDescent="0.3">
      <c r="A421" s="14">
        <v>3</v>
      </c>
      <c r="B421" s="15" t="s">
        <v>634</v>
      </c>
      <c r="C421" s="15" t="s">
        <v>635</v>
      </c>
      <c r="D421" s="14">
        <v>529</v>
      </c>
      <c r="E421" s="14">
        <v>25</v>
      </c>
      <c r="F421" s="15" t="s">
        <v>636</v>
      </c>
      <c r="G421" s="15" t="s">
        <v>1360</v>
      </c>
      <c r="H421" s="15" t="s">
        <v>1361</v>
      </c>
      <c r="I421" s="15"/>
      <c r="J421" s="15"/>
      <c r="K421" s="14">
        <v>1</v>
      </c>
      <c r="L421" s="17">
        <f>Table3[[#This Row],[CONT_ID]]</f>
        <v>529</v>
      </c>
      <c r="M421" s="15" t="s">
        <v>541</v>
      </c>
      <c r="N421" s="15"/>
      <c r="O421" s="15"/>
    </row>
    <row r="422" spans="1:15" ht="14.4" hidden="1" x14ac:dyDescent="0.3">
      <c r="A422" s="14">
        <v>3</v>
      </c>
      <c r="B422" s="15" t="s">
        <v>634</v>
      </c>
      <c r="C422" s="15" t="s">
        <v>635</v>
      </c>
      <c r="D422" s="14">
        <v>530</v>
      </c>
      <c r="E422" s="14">
        <v>25</v>
      </c>
      <c r="F422" s="15" t="s">
        <v>636</v>
      </c>
      <c r="G422" s="15" t="s">
        <v>1362</v>
      </c>
      <c r="H422" s="15" t="s">
        <v>1363</v>
      </c>
      <c r="I422" s="15"/>
      <c r="J422" s="15"/>
      <c r="K422" s="14">
        <v>1</v>
      </c>
      <c r="L422" s="17">
        <f>Table3[[#This Row],[CONT_ID]]</f>
        <v>530</v>
      </c>
      <c r="M422" s="15" t="s">
        <v>541</v>
      </c>
      <c r="N422" s="15"/>
      <c r="O422" s="15"/>
    </row>
    <row r="423" spans="1:15" ht="14.4" hidden="1" x14ac:dyDescent="0.3">
      <c r="A423" s="14">
        <v>3</v>
      </c>
      <c r="B423" s="15" t="s">
        <v>634</v>
      </c>
      <c r="C423" s="15" t="s">
        <v>635</v>
      </c>
      <c r="D423" s="14">
        <v>531</v>
      </c>
      <c r="E423" s="14">
        <v>25</v>
      </c>
      <c r="F423" s="15" t="s">
        <v>636</v>
      </c>
      <c r="G423" s="15" t="s">
        <v>1364</v>
      </c>
      <c r="H423" s="15" t="s">
        <v>1365</v>
      </c>
      <c r="I423" s="15"/>
      <c r="J423" s="15"/>
      <c r="K423" s="14">
        <v>1</v>
      </c>
      <c r="L423" s="17">
        <f>Table3[[#This Row],[CONT_ID]]</f>
        <v>531</v>
      </c>
      <c r="M423" s="15" t="s">
        <v>541</v>
      </c>
      <c r="N423" s="15"/>
      <c r="O423" s="15"/>
    </row>
    <row r="424" spans="1:15" ht="14.4" hidden="1" x14ac:dyDescent="0.3">
      <c r="A424" s="14">
        <v>3</v>
      </c>
      <c r="B424" s="15" t="s">
        <v>634</v>
      </c>
      <c r="C424" s="15" t="s">
        <v>635</v>
      </c>
      <c r="D424" s="14">
        <v>532</v>
      </c>
      <c r="E424" s="14">
        <v>25</v>
      </c>
      <c r="F424" s="15" t="s">
        <v>636</v>
      </c>
      <c r="G424" s="15" t="s">
        <v>1366</v>
      </c>
      <c r="H424" s="15" t="s">
        <v>1367</v>
      </c>
      <c r="I424" s="15"/>
      <c r="J424" s="15"/>
      <c r="K424" s="14">
        <v>1</v>
      </c>
      <c r="L424" s="17">
        <f>Table3[[#This Row],[CONT_ID]]</f>
        <v>532</v>
      </c>
      <c r="M424" s="15" t="s">
        <v>541</v>
      </c>
      <c r="N424" s="15"/>
      <c r="O424" s="15"/>
    </row>
    <row r="425" spans="1:15" ht="14.4" hidden="1" x14ac:dyDescent="0.3">
      <c r="A425" s="14">
        <v>3</v>
      </c>
      <c r="B425" s="15" t="s">
        <v>634</v>
      </c>
      <c r="C425" s="15" t="s">
        <v>635</v>
      </c>
      <c r="D425" s="14">
        <v>533</v>
      </c>
      <c r="E425" s="14">
        <v>25</v>
      </c>
      <c r="F425" s="15" t="s">
        <v>636</v>
      </c>
      <c r="G425" s="15" t="s">
        <v>1368</v>
      </c>
      <c r="H425" s="15" t="s">
        <v>1369</v>
      </c>
      <c r="I425" s="15"/>
      <c r="J425" s="15"/>
      <c r="K425" s="14">
        <v>1</v>
      </c>
      <c r="L425" s="17">
        <f>Table3[[#This Row],[CONT_ID]]</f>
        <v>533</v>
      </c>
      <c r="M425" s="15" t="s">
        <v>541</v>
      </c>
      <c r="N425" s="15"/>
      <c r="O425" s="15"/>
    </row>
    <row r="426" spans="1:15" ht="14.4" hidden="1" x14ac:dyDescent="0.3">
      <c r="A426" s="14">
        <v>3</v>
      </c>
      <c r="B426" s="15" t="s">
        <v>634</v>
      </c>
      <c r="C426" s="15" t="s">
        <v>635</v>
      </c>
      <c r="D426" s="14">
        <v>534</v>
      </c>
      <c r="E426" s="14">
        <v>25</v>
      </c>
      <c r="F426" s="15" t="s">
        <v>636</v>
      </c>
      <c r="G426" s="15" t="s">
        <v>1370</v>
      </c>
      <c r="H426" s="15" t="s">
        <v>1371</v>
      </c>
      <c r="I426" s="15"/>
      <c r="J426" s="15"/>
      <c r="K426" s="14">
        <v>1</v>
      </c>
      <c r="L426" s="17">
        <f>Table3[[#This Row],[CONT_ID]]</f>
        <v>534</v>
      </c>
      <c r="M426" s="15" t="s">
        <v>541</v>
      </c>
      <c r="N426" s="15"/>
      <c r="O426" s="15"/>
    </row>
    <row r="427" spans="1:15" ht="14.4" hidden="1" x14ac:dyDescent="0.3">
      <c r="A427" s="14">
        <v>3</v>
      </c>
      <c r="B427" s="15" t="s">
        <v>634</v>
      </c>
      <c r="C427" s="15" t="s">
        <v>635</v>
      </c>
      <c r="D427" s="14">
        <v>535</v>
      </c>
      <c r="E427" s="14">
        <v>25</v>
      </c>
      <c r="F427" s="15" t="s">
        <v>636</v>
      </c>
      <c r="G427" s="15" t="s">
        <v>1372</v>
      </c>
      <c r="H427" s="15" t="s">
        <v>1373</v>
      </c>
      <c r="I427" s="15"/>
      <c r="J427" s="15"/>
      <c r="K427" s="14">
        <v>1</v>
      </c>
      <c r="L427" s="17">
        <f>Table3[[#This Row],[CONT_ID]]</f>
        <v>535</v>
      </c>
      <c r="M427" s="15" t="s">
        <v>541</v>
      </c>
      <c r="N427" s="15"/>
      <c r="O427" s="15"/>
    </row>
    <row r="428" spans="1:15" ht="14.4" hidden="1" x14ac:dyDescent="0.3">
      <c r="A428" s="14">
        <v>3</v>
      </c>
      <c r="B428" s="15" t="s">
        <v>634</v>
      </c>
      <c r="C428" s="15" t="s">
        <v>635</v>
      </c>
      <c r="D428" s="14">
        <v>536</v>
      </c>
      <c r="E428" s="14">
        <v>25</v>
      </c>
      <c r="F428" s="15" t="s">
        <v>636</v>
      </c>
      <c r="G428" s="15" t="s">
        <v>1374</v>
      </c>
      <c r="H428" s="15" t="s">
        <v>1374</v>
      </c>
      <c r="I428" s="15"/>
      <c r="J428" s="15"/>
      <c r="K428" s="14">
        <v>1</v>
      </c>
      <c r="L428" s="17">
        <f>Table3[[#This Row],[CONT_ID]]</f>
        <v>536</v>
      </c>
      <c r="M428" s="15" t="s">
        <v>541</v>
      </c>
      <c r="N428" s="15"/>
      <c r="O428" s="15"/>
    </row>
    <row r="429" spans="1:15" ht="14.4" hidden="1" x14ac:dyDescent="0.3">
      <c r="A429" s="14">
        <v>3</v>
      </c>
      <c r="B429" s="15" t="s">
        <v>634</v>
      </c>
      <c r="C429" s="15" t="s">
        <v>635</v>
      </c>
      <c r="D429" s="14">
        <v>537</v>
      </c>
      <c r="E429" s="14">
        <v>25</v>
      </c>
      <c r="F429" s="15" t="s">
        <v>636</v>
      </c>
      <c r="G429" s="15" t="s">
        <v>1375</v>
      </c>
      <c r="H429" s="15" t="s">
        <v>1375</v>
      </c>
      <c r="I429" s="15"/>
      <c r="J429" s="15"/>
      <c r="K429" s="14">
        <v>1</v>
      </c>
      <c r="L429" s="17">
        <f>Table3[[#This Row],[CONT_ID]]</f>
        <v>537</v>
      </c>
      <c r="M429" s="15" t="s">
        <v>541</v>
      </c>
      <c r="N429" s="15"/>
      <c r="O429" s="15"/>
    </row>
    <row r="430" spans="1:15" ht="14.4" hidden="1" x14ac:dyDescent="0.3">
      <c r="A430" s="14">
        <v>3</v>
      </c>
      <c r="B430" s="15" t="s">
        <v>634</v>
      </c>
      <c r="C430" s="15" t="s">
        <v>635</v>
      </c>
      <c r="D430" s="14">
        <v>538</v>
      </c>
      <c r="E430" s="14">
        <v>25</v>
      </c>
      <c r="F430" s="15" t="s">
        <v>636</v>
      </c>
      <c r="G430" s="15" t="s">
        <v>1376</v>
      </c>
      <c r="H430" s="15" t="s">
        <v>1377</v>
      </c>
      <c r="I430" s="15"/>
      <c r="J430" s="15"/>
      <c r="K430" s="14">
        <v>1</v>
      </c>
      <c r="L430" s="17">
        <f>Table3[[#This Row],[CONT_ID]]</f>
        <v>538</v>
      </c>
      <c r="M430" s="15" t="s">
        <v>541</v>
      </c>
      <c r="N430" s="15"/>
      <c r="O430" s="15"/>
    </row>
    <row r="431" spans="1:15" ht="14.4" hidden="1" x14ac:dyDescent="0.3">
      <c r="A431" s="14">
        <v>3</v>
      </c>
      <c r="B431" s="15" t="s">
        <v>634</v>
      </c>
      <c r="C431" s="15" t="s">
        <v>635</v>
      </c>
      <c r="D431" s="14">
        <v>539</v>
      </c>
      <c r="E431" s="14">
        <v>25</v>
      </c>
      <c r="F431" s="15" t="s">
        <v>636</v>
      </c>
      <c r="G431" s="15" t="s">
        <v>1378</v>
      </c>
      <c r="H431" s="15" t="s">
        <v>1378</v>
      </c>
      <c r="I431" s="15"/>
      <c r="J431" s="15"/>
      <c r="K431" s="14">
        <v>1</v>
      </c>
      <c r="L431" s="17">
        <f>Table3[[#This Row],[CONT_ID]]</f>
        <v>539</v>
      </c>
      <c r="M431" s="15" t="s">
        <v>541</v>
      </c>
      <c r="N431" s="15"/>
      <c r="O431" s="15"/>
    </row>
    <row r="432" spans="1:15" ht="14.4" hidden="1" x14ac:dyDescent="0.3">
      <c r="A432" s="14">
        <v>3</v>
      </c>
      <c r="B432" s="15" t="s">
        <v>634</v>
      </c>
      <c r="C432" s="15" t="s">
        <v>635</v>
      </c>
      <c r="D432" s="14">
        <v>563</v>
      </c>
      <c r="E432" s="14">
        <v>25</v>
      </c>
      <c r="F432" s="15" t="s">
        <v>636</v>
      </c>
      <c r="G432" s="15" t="s">
        <v>1379</v>
      </c>
      <c r="H432" s="15" t="s">
        <v>1379</v>
      </c>
      <c r="I432" s="15"/>
      <c r="J432" s="15"/>
      <c r="K432" s="14">
        <v>1</v>
      </c>
      <c r="L432" s="17">
        <f>Table3[[#This Row],[CONT_ID]]</f>
        <v>563</v>
      </c>
      <c r="M432" s="15" t="s">
        <v>541</v>
      </c>
      <c r="N432" s="15"/>
      <c r="O432" s="15"/>
    </row>
    <row r="433" spans="1:15" ht="14.4" hidden="1" x14ac:dyDescent="0.3">
      <c r="A433" s="14">
        <v>3</v>
      </c>
      <c r="B433" s="15" t="s">
        <v>634</v>
      </c>
      <c r="C433" s="15" t="s">
        <v>635</v>
      </c>
      <c r="D433" s="14">
        <v>565</v>
      </c>
      <c r="E433" s="14">
        <v>25</v>
      </c>
      <c r="F433" s="15" t="s">
        <v>636</v>
      </c>
      <c r="G433" s="15" t="s">
        <v>1380</v>
      </c>
      <c r="H433" s="15" t="s">
        <v>1380</v>
      </c>
      <c r="I433" s="15"/>
      <c r="J433" s="15"/>
      <c r="K433" s="14">
        <v>1</v>
      </c>
      <c r="L433" s="17">
        <f>Table3[[#This Row],[CONT_ID]]</f>
        <v>565</v>
      </c>
      <c r="M433" s="15" t="s">
        <v>541</v>
      </c>
      <c r="N433" s="15"/>
      <c r="O433" s="15"/>
    </row>
    <row r="434" spans="1:15" ht="14.4" hidden="1" x14ac:dyDescent="0.3">
      <c r="A434" s="14">
        <v>3</v>
      </c>
      <c r="B434" s="15" t="s">
        <v>634</v>
      </c>
      <c r="C434" s="15" t="s">
        <v>635</v>
      </c>
      <c r="D434" s="14">
        <v>571</v>
      </c>
      <c r="E434" s="14">
        <v>25</v>
      </c>
      <c r="F434" s="15" t="s">
        <v>636</v>
      </c>
      <c r="G434" s="15" t="s">
        <v>184</v>
      </c>
      <c r="H434" s="15" t="s">
        <v>1381</v>
      </c>
      <c r="I434" s="15"/>
      <c r="J434" s="15"/>
      <c r="K434" s="14">
        <v>1</v>
      </c>
      <c r="L434" s="17">
        <f>Table3[[#This Row],[CONT_ID]]</f>
        <v>571</v>
      </c>
      <c r="M434" s="15" t="s">
        <v>541</v>
      </c>
      <c r="N434" s="16">
        <v>43242.589629629627</v>
      </c>
      <c r="O434" s="15" t="s">
        <v>541</v>
      </c>
    </row>
    <row r="435" spans="1:15" ht="14.4" hidden="1" x14ac:dyDescent="0.3">
      <c r="A435" s="14">
        <v>3</v>
      </c>
      <c r="B435" s="15" t="s">
        <v>634</v>
      </c>
      <c r="C435" s="15" t="s">
        <v>635</v>
      </c>
      <c r="D435" s="14">
        <v>576</v>
      </c>
      <c r="E435" s="14">
        <v>25</v>
      </c>
      <c r="F435" s="15" t="s">
        <v>636</v>
      </c>
      <c r="G435" s="15" t="s">
        <v>1382</v>
      </c>
      <c r="H435" s="15" t="s">
        <v>1383</v>
      </c>
      <c r="I435" s="15"/>
      <c r="J435" s="15"/>
      <c r="K435" s="14">
        <v>1</v>
      </c>
      <c r="L435" s="17">
        <f>Table3[[#This Row],[CONT_ID]]</f>
        <v>576</v>
      </c>
      <c r="M435" s="15" t="s">
        <v>541</v>
      </c>
      <c r="N435" s="15"/>
      <c r="O435" s="15"/>
    </row>
    <row r="436" spans="1:15" ht="14.4" hidden="1" x14ac:dyDescent="0.3">
      <c r="A436" s="14">
        <v>3</v>
      </c>
      <c r="B436" s="15" t="s">
        <v>634</v>
      </c>
      <c r="C436" s="15" t="s">
        <v>635</v>
      </c>
      <c r="D436" s="14">
        <v>590</v>
      </c>
      <c r="E436" s="14">
        <v>25</v>
      </c>
      <c r="F436" s="15" t="s">
        <v>636</v>
      </c>
      <c r="G436" s="15" t="s">
        <v>1384</v>
      </c>
      <c r="H436" s="15" t="s">
        <v>1385</v>
      </c>
      <c r="I436" s="15"/>
      <c r="J436" s="15"/>
      <c r="K436" s="14">
        <v>1</v>
      </c>
      <c r="L436" s="17">
        <f>Table3[[#This Row],[CONT_ID]]</f>
        <v>590</v>
      </c>
      <c r="M436" s="15" t="s">
        <v>541</v>
      </c>
      <c r="N436" s="15"/>
      <c r="O436" s="15"/>
    </row>
    <row r="437" spans="1:15" ht="14.4" hidden="1" x14ac:dyDescent="0.3">
      <c r="A437" s="14">
        <v>3</v>
      </c>
      <c r="B437" s="15" t="s">
        <v>634</v>
      </c>
      <c r="C437" s="15" t="s">
        <v>635</v>
      </c>
      <c r="D437" s="14">
        <v>591</v>
      </c>
      <c r="E437" s="14">
        <v>25</v>
      </c>
      <c r="F437" s="15" t="s">
        <v>636</v>
      </c>
      <c r="G437" s="15" t="s">
        <v>1386</v>
      </c>
      <c r="H437" s="15" t="s">
        <v>1387</v>
      </c>
      <c r="I437" s="15"/>
      <c r="J437" s="15"/>
      <c r="K437" s="14">
        <v>1</v>
      </c>
      <c r="L437" s="17">
        <f>Table3[[#This Row],[CONT_ID]]</f>
        <v>591</v>
      </c>
      <c r="M437" s="15" t="s">
        <v>541</v>
      </c>
      <c r="N437" s="15"/>
      <c r="O437" s="15"/>
    </row>
    <row r="438" spans="1:15" ht="14.4" hidden="1" x14ac:dyDescent="0.3">
      <c r="A438" s="14">
        <v>3</v>
      </c>
      <c r="B438" s="15" t="s">
        <v>634</v>
      </c>
      <c r="C438" s="15" t="s">
        <v>635</v>
      </c>
      <c r="D438" s="14">
        <v>592</v>
      </c>
      <c r="E438" s="14">
        <v>25</v>
      </c>
      <c r="F438" s="15" t="s">
        <v>636</v>
      </c>
      <c r="G438" s="15" t="s">
        <v>1388</v>
      </c>
      <c r="H438" s="15" t="s">
        <v>1389</v>
      </c>
      <c r="I438" s="15"/>
      <c r="J438" s="15"/>
      <c r="K438" s="14">
        <v>1</v>
      </c>
      <c r="L438" s="17">
        <f>Table3[[#This Row],[CONT_ID]]</f>
        <v>592</v>
      </c>
      <c r="M438" s="15" t="s">
        <v>541</v>
      </c>
      <c r="N438" s="15"/>
      <c r="O438" s="15"/>
    </row>
    <row r="439" spans="1:15" ht="14.4" hidden="1" x14ac:dyDescent="0.3">
      <c r="A439" s="14">
        <v>3</v>
      </c>
      <c r="B439" s="15" t="s">
        <v>634</v>
      </c>
      <c r="C439" s="15" t="s">
        <v>635</v>
      </c>
      <c r="D439" s="14">
        <v>651</v>
      </c>
      <c r="E439" s="14">
        <v>25</v>
      </c>
      <c r="F439" s="15" t="s">
        <v>636</v>
      </c>
      <c r="G439" s="15" t="s">
        <v>1390</v>
      </c>
      <c r="H439" s="15" t="s">
        <v>1390</v>
      </c>
      <c r="I439" s="15"/>
      <c r="J439" s="15"/>
      <c r="K439" s="14">
        <v>1</v>
      </c>
      <c r="L439" s="17">
        <f>Table3[[#This Row],[CONT_ID]]</f>
        <v>651</v>
      </c>
      <c r="M439" s="15" t="s">
        <v>547</v>
      </c>
      <c r="N439" s="16">
        <v>42949.416979166665</v>
      </c>
      <c r="O439" s="15" t="s">
        <v>547</v>
      </c>
    </row>
    <row r="440" spans="1:15" ht="14.4" hidden="1" x14ac:dyDescent="0.3">
      <c r="A440" s="14">
        <v>1</v>
      </c>
      <c r="B440" s="15" t="s">
        <v>1391</v>
      </c>
      <c r="C440" s="15" t="s">
        <v>1392</v>
      </c>
      <c r="D440" s="14">
        <v>3</v>
      </c>
      <c r="E440" s="15"/>
      <c r="F440" s="15" t="s">
        <v>1391</v>
      </c>
      <c r="G440" s="15" t="s">
        <v>1392</v>
      </c>
      <c r="H440" s="15" t="s">
        <v>1392</v>
      </c>
      <c r="I440" s="15"/>
      <c r="J440" s="15"/>
      <c r="K440" s="14">
        <v>1</v>
      </c>
      <c r="L440" s="17">
        <f>Table3[[#This Row],[CONT_ID]]</f>
        <v>3</v>
      </c>
      <c r="M440" s="15" t="s">
        <v>541</v>
      </c>
      <c r="N440" s="16">
        <v>43003.480949074074</v>
      </c>
      <c r="O440" s="15" t="s">
        <v>547</v>
      </c>
    </row>
    <row r="441" spans="1:15" ht="14.4" hidden="1" x14ac:dyDescent="0.3">
      <c r="A441" s="14">
        <v>2</v>
      </c>
      <c r="B441" s="15" t="s">
        <v>1391</v>
      </c>
      <c r="C441" s="15" t="s">
        <v>1392</v>
      </c>
      <c r="D441" s="14">
        <v>12</v>
      </c>
      <c r="E441" s="14">
        <v>3</v>
      </c>
      <c r="F441" s="15" t="s">
        <v>1393</v>
      </c>
      <c r="G441" s="15" t="s">
        <v>1394</v>
      </c>
      <c r="H441" s="15" t="s">
        <v>1395</v>
      </c>
      <c r="I441" s="15"/>
      <c r="J441" s="15"/>
      <c r="K441" s="14">
        <v>1</v>
      </c>
      <c r="L441" s="17">
        <f>Table3[[#This Row],[CONT_ID]]</f>
        <v>12</v>
      </c>
      <c r="M441" s="15" t="s">
        <v>541</v>
      </c>
      <c r="N441" s="16">
        <v>43000.596238425926</v>
      </c>
      <c r="O441" s="15" t="s">
        <v>541</v>
      </c>
    </row>
    <row r="442" spans="1:15" ht="14.4" hidden="1" x14ac:dyDescent="0.3">
      <c r="A442" s="14">
        <v>3</v>
      </c>
      <c r="B442" s="15" t="s">
        <v>1391</v>
      </c>
      <c r="C442" s="15" t="s">
        <v>1392</v>
      </c>
      <c r="D442" s="14">
        <v>39</v>
      </c>
      <c r="E442" s="14">
        <v>12</v>
      </c>
      <c r="F442" s="15" t="s">
        <v>1393</v>
      </c>
      <c r="G442" s="15" t="s">
        <v>1396</v>
      </c>
      <c r="H442" s="15" t="s">
        <v>1397</v>
      </c>
      <c r="I442" s="15"/>
      <c r="J442" s="15"/>
      <c r="K442" s="14">
        <v>1</v>
      </c>
      <c r="L442" s="17">
        <f>Table3[[#This Row],[CONT_ID]]</f>
        <v>39</v>
      </c>
      <c r="M442" s="15" t="s">
        <v>541</v>
      </c>
      <c r="N442" s="15"/>
      <c r="O442" s="15"/>
    </row>
    <row r="443" spans="1:15" ht="14.4" hidden="1" x14ac:dyDescent="0.3">
      <c r="A443" s="14">
        <v>3</v>
      </c>
      <c r="B443" s="15" t="s">
        <v>1391</v>
      </c>
      <c r="C443" s="15" t="s">
        <v>1392</v>
      </c>
      <c r="D443" s="14">
        <v>413</v>
      </c>
      <c r="E443" s="14">
        <v>12</v>
      </c>
      <c r="F443" s="15" t="s">
        <v>1393</v>
      </c>
      <c r="G443" s="15" t="s">
        <v>1398</v>
      </c>
      <c r="H443" s="15" t="s">
        <v>1399</v>
      </c>
      <c r="I443" s="15"/>
      <c r="J443" s="15"/>
      <c r="K443" s="14">
        <v>1</v>
      </c>
      <c r="L443" s="17">
        <f>Table3[[#This Row],[CONT_ID]]</f>
        <v>413</v>
      </c>
      <c r="M443" s="15" t="s">
        <v>541</v>
      </c>
      <c r="N443" s="15"/>
      <c r="O443" s="15"/>
    </row>
    <row r="444" spans="1:15" ht="14.4" hidden="1" x14ac:dyDescent="0.3">
      <c r="A444" s="14">
        <v>3</v>
      </c>
      <c r="B444" s="15" t="s">
        <v>1391</v>
      </c>
      <c r="C444" s="15" t="s">
        <v>1392</v>
      </c>
      <c r="D444" s="14">
        <v>523</v>
      </c>
      <c r="E444" s="14">
        <v>12</v>
      </c>
      <c r="F444" s="15" t="s">
        <v>1400</v>
      </c>
      <c r="G444" s="15" t="s">
        <v>1401</v>
      </c>
      <c r="H444" s="15" t="s">
        <v>1402</v>
      </c>
      <c r="I444" s="15"/>
      <c r="J444" s="15"/>
      <c r="K444" s="14">
        <v>1</v>
      </c>
      <c r="L444" s="17">
        <f>Table3[[#This Row],[CONT_ID]]</f>
        <v>523</v>
      </c>
      <c r="M444" s="15" t="s">
        <v>541</v>
      </c>
      <c r="N444" s="15"/>
      <c r="O444" s="15"/>
    </row>
    <row r="445" spans="1:15" ht="14.4" hidden="1" x14ac:dyDescent="0.3">
      <c r="A445" s="14">
        <v>2</v>
      </c>
      <c r="B445" s="15" t="s">
        <v>1391</v>
      </c>
      <c r="C445" s="15" t="s">
        <v>1392</v>
      </c>
      <c r="D445" s="14">
        <v>13</v>
      </c>
      <c r="E445" s="14">
        <v>3</v>
      </c>
      <c r="F445" s="15" t="s">
        <v>1403</v>
      </c>
      <c r="G445" s="15" t="s">
        <v>1404</v>
      </c>
      <c r="H445" s="15" t="s">
        <v>1405</v>
      </c>
      <c r="I445" s="15"/>
      <c r="J445" s="15"/>
      <c r="K445" s="14">
        <v>1</v>
      </c>
      <c r="L445" s="17">
        <f>Table3[[#This Row],[CONT_ID]]</f>
        <v>13</v>
      </c>
      <c r="M445" s="15" t="s">
        <v>541</v>
      </c>
      <c r="N445" s="16">
        <v>43000.596238425926</v>
      </c>
      <c r="O445" s="15" t="s">
        <v>541</v>
      </c>
    </row>
    <row r="446" spans="1:15" ht="14.4" hidden="1" x14ac:dyDescent="0.3">
      <c r="A446" s="14">
        <v>3</v>
      </c>
      <c r="B446" s="15" t="s">
        <v>1391</v>
      </c>
      <c r="C446" s="15" t="s">
        <v>1392</v>
      </c>
      <c r="D446" s="14">
        <v>450</v>
      </c>
      <c r="E446" s="14">
        <v>13</v>
      </c>
      <c r="F446" s="15" t="s">
        <v>1403</v>
      </c>
      <c r="G446" s="15" t="s">
        <v>1405</v>
      </c>
      <c r="H446" s="15" t="s">
        <v>1406</v>
      </c>
      <c r="I446" s="15"/>
      <c r="J446" s="15"/>
      <c r="K446" s="14">
        <v>1</v>
      </c>
      <c r="L446" s="17">
        <f>Table3[[#This Row],[CONT_ID]]</f>
        <v>450</v>
      </c>
      <c r="M446" s="15" t="s">
        <v>541</v>
      </c>
      <c r="N446" s="15"/>
      <c r="O446" s="15"/>
    </row>
    <row r="447" spans="1:15" ht="14.4" hidden="1" x14ac:dyDescent="0.3">
      <c r="A447" s="14">
        <v>3</v>
      </c>
      <c r="B447" s="15" t="s">
        <v>1391</v>
      </c>
      <c r="C447" s="15" t="s">
        <v>1392</v>
      </c>
      <c r="D447" s="14">
        <v>456</v>
      </c>
      <c r="E447" s="14">
        <v>13</v>
      </c>
      <c r="F447" s="15" t="s">
        <v>1403</v>
      </c>
      <c r="G447" s="15" t="s">
        <v>1407</v>
      </c>
      <c r="H447" s="15" t="s">
        <v>1408</v>
      </c>
      <c r="I447" s="15"/>
      <c r="J447" s="15"/>
      <c r="K447" s="14">
        <v>1</v>
      </c>
      <c r="L447" s="17">
        <f>Table3[[#This Row],[CONT_ID]]</f>
        <v>456</v>
      </c>
      <c r="M447" s="15" t="s">
        <v>541</v>
      </c>
      <c r="N447" s="15"/>
      <c r="O447" s="15"/>
    </row>
    <row r="448" spans="1:15" ht="14.4" hidden="1" x14ac:dyDescent="0.3">
      <c r="A448" s="14">
        <v>3</v>
      </c>
      <c r="B448" s="15" t="s">
        <v>1391</v>
      </c>
      <c r="C448" s="15" t="s">
        <v>1392</v>
      </c>
      <c r="D448" s="14">
        <v>506</v>
      </c>
      <c r="E448" s="14">
        <v>13</v>
      </c>
      <c r="F448" s="15" t="s">
        <v>1409</v>
      </c>
      <c r="G448" s="15" t="s">
        <v>1410</v>
      </c>
      <c r="H448" s="15" t="s">
        <v>1411</v>
      </c>
      <c r="I448" s="15"/>
      <c r="J448" s="15"/>
      <c r="K448" s="14">
        <v>1</v>
      </c>
      <c r="L448" s="17">
        <f>Table3[[#This Row],[CONT_ID]]</f>
        <v>506</v>
      </c>
      <c r="M448" s="15" t="s">
        <v>541</v>
      </c>
      <c r="N448" s="15"/>
      <c r="O448" s="15"/>
    </row>
    <row r="449" spans="1:15" ht="14.4" hidden="1" x14ac:dyDescent="0.3">
      <c r="A449" s="14">
        <v>3</v>
      </c>
      <c r="B449" s="15" t="s">
        <v>1391</v>
      </c>
      <c r="C449" s="15" t="s">
        <v>1392</v>
      </c>
      <c r="D449" s="14">
        <v>547</v>
      </c>
      <c r="E449" s="14">
        <v>13</v>
      </c>
      <c r="F449" s="15" t="s">
        <v>1412</v>
      </c>
      <c r="G449" s="15" t="s">
        <v>1413</v>
      </c>
      <c r="H449" s="15" t="s">
        <v>1414</v>
      </c>
      <c r="I449" s="15"/>
      <c r="J449" s="15"/>
      <c r="K449" s="14">
        <v>1</v>
      </c>
      <c r="L449" s="17">
        <f>Table3[[#This Row],[CONT_ID]]</f>
        <v>547</v>
      </c>
      <c r="M449" s="15" t="s">
        <v>541</v>
      </c>
      <c r="N449" s="15"/>
      <c r="O449" s="15"/>
    </row>
    <row r="450" spans="1:15" ht="14.4" hidden="1" x14ac:dyDescent="0.3">
      <c r="A450" s="14">
        <v>1</v>
      </c>
      <c r="B450" s="15" t="s">
        <v>1415</v>
      </c>
      <c r="C450" s="15" t="s">
        <v>1416</v>
      </c>
      <c r="D450" s="14">
        <v>4</v>
      </c>
      <c r="E450" s="15"/>
      <c r="F450" s="15" t="s">
        <v>1415</v>
      </c>
      <c r="G450" s="15" t="s">
        <v>1416</v>
      </c>
      <c r="H450" s="15" t="s">
        <v>1416</v>
      </c>
      <c r="I450" s="15"/>
      <c r="J450" s="15"/>
      <c r="K450" s="14">
        <v>1</v>
      </c>
      <c r="L450" s="17">
        <f>Table3[[#This Row],[CONT_ID]]</f>
        <v>4</v>
      </c>
      <c r="M450" s="15" t="s">
        <v>541</v>
      </c>
      <c r="N450" s="15"/>
      <c r="O450" s="15"/>
    </row>
    <row r="451" spans="1:15" ht="14.4" hidden="1" x14ac:dyDescent="0.3">
      <c r="A451" s="14">
        <v>2</v>
      </c>
      <c r="B451" s="15" t="s">
        <v>1415</v>
      </c>
      <c r="C451" s="15" t="s">
        <v>1416</v>
      </c>
      <c r="D451" s="14">
        <v>14</v>
      </c>
      <c r="E451" s="14">
        <v>4</v>
      </c>
      <c r="F451" s="15" t="s">
        <v>1417</v>
      </c>
      <c r="G451" s="15" t="s">
        <v>1418</v>
      </c>
      <c r="H451" s="15" t="s">
        <v>1419</v>
      </c>
      <c r="I451" s="15"/>
      <c r="J451" s="15"/>
      <c r="K451" s="14">
        <v>1</v>
      </c>
      <c r="L451" s="17">
        <f>Table3[[#This Row],[CONT_ID]]</f>
        <v>14</v>
      </c>
      <c r="M451" s="15" t="s">
        <v>541</v>
      </c>
      <c r="N451" s="16">
        <v>43000.596238425926</v>
      </c>
      <c r="O451" s="15" t="s">
        <v>541</v>
      </c>
    </row>
    <row r="452" spans="1:15" ht="14.4" hidden="1" x14ac:dyDescent="0.3">
      <c r="A452" s="14">
        <v>3</v>
      </c>
      <c r="B452" s="15" t="s">
        <v>1415</v>
      </c>
      <c r="C452" s="15" t="s">
        <v>1416</v>
      </c>
      <c r="D452" s="14">
        <v>36</v>
      </c>
      <c r="E452" s="14">
        <v>14</v>
      </c>
      <c r="F452" s="15" t="s">
        <v>1420</v>
      </c>
      <c r="G452" s="15" t="s">
        <v>1421</v>
      </c>
      <c r="H452" s="15" t="s">
        <v>1422</v>
      </c>
      <c r="I452" s="15"/>
      <c r="J452" s="15"/>
      <c r="K452" s="14">
        <v>1</v>
      </c>
      <c r="L452" s="17">
        <f>Table3[[#This Row],[CONT_ID]]</f>
        <v>36</v>
      </c>
      <c r="M452" s="15" t="s">
        <v>541</v>
      </c>
      <c r="N452" s="16">
        <v>42893.593773148146</v>
      </c>
      <c r="O452" s="15" t="s">
        <v>547</v>
      </c>
    </row>
    <row r="453" spans="1:15" ht="14.4" hidden="1" x14ac:dyDescent="0.3">
      <c r="A453" s="14">
        <v>3</v>
      </c>
      <c r="B453" s="15" t="s">
        <v>1415</v>
      </c>
      <c r="C453" s="15" t="s">
        <v>1416</v>
      </c>
      <c r="D453" s="14">
        <v>37</v>
      </c>
      <c r="E453" s="14">
        <v>14</v>
      </c>
      <c r="F453" s="15" t="s">
        <v>1423</v>
      </c>
      <c r="G453" s="15" t="s">
        <v>1424</v>
      </c>
      <c r="H453" s="15" t="s">
        <v>1425</v>
      </c>
      <c r="I453" s="15"/>
      <c r="J453" s="15"/>
      <c r="K453" s="14">
        <v>1</v>
      </c>
      <c r="L453" s="17">
        <f>Table3[[#This Row],[CONT_ID]]</f>
        <v>37</v>
      </c>
      <c r="M453" s="15" t="s">
        <v>541</v>
      </c>
      <c r="N453" s="16">
        <v>42893.593773148146</v>
      </c>
      <c r="O453" s="15" t="s">
        <v>547</v>
      </c>
    </row>
    <row r="454" spans="1:15" ht="14.4" hidden="1" x14ac:dyDescent="0.3">
      <c r="A454" s="14">
        <v>3</v>
      </c>
      <c r="B454" s="15" t="s">
        <v>1415</v>
      </c>
      <c r="C454" s="15" t="s">
        <v>1416</v>
      </c>
      <c r="D454" s="14">
        <v>89</v>
      </c>
      <c r="E454" s="14">
        <v>14</v>
      </c>
      <c r="F454" s="15" t="s">
        <v>1426</v>
      </c>
      <c r="G454" s="15" t="s">
        <v>1427</v>
      </c>
      <c r="H454" s="15" t="s">
        <v>1428</v>
      </c>
      <c r="I454" s="15"/>
      <c r="J454" s="15"/>
      <c r="K454" s="14">
        <v>1</v>
      </c>
      <c r="L454" s="17">
        <f>Table3[[#This Row],[CONT_ID]]</f>
        <v>89</v>
      </c>
      <c r="M454" s="15" t="s">
        <v>541</v>
      </c>
      <c r="N454" s="16">
        <v>42893.593773148146</v>
      </c>
      <c r="O454" s="15" t="s">
        <v>547</v>
      </c>
    </row>
    <row r="455" spans="1:15" ht="14.4" hidden="1" x14ac:dyDescent="0.3">
      <c r="A455" s="14">
        <v>3</v>
      </c>
      <c r="B455" s="15" t="s">
        <v>1415</v>
      </c>
      <c r="C455" s="15" t="s">
        <v>1416</v>
      </c>
      <c r="D455" s="14">
        <v>90</v>
      </c>
      <c r="E455" s="14">
        <v>14</v>
      </c>
      <c r="F455" s="15" t="s">
        <v>1429</v>
      </c>
      <c r="G455" s="15" t="s">
        <v>1430</v>
      </c>
      <c r="H455" s="15" t="s">
        <v>1431</v>
      </c>
      <c r="I455" s="15"/>
      <c r="J455" s="15"/>
      <c r="K455" s="14">
        <v>1</v>
      </c>
      <c r="L455" s="17">
        <f>Table3[[#This Row],[CONT_ID]]</f>
        <v>90</v>
      </c>
      <c r="M455" s="15" t="s">
        <v>541</v>
      </c>
      <c r="N455" s="16">
        <v>42893.593773148146</v>
      </c>
      <c r="O455" s="15" t="s">
        <v>547</v>
      </c>
    </row>
    <row r="456" spans="1:15" ht="14.4" hidden="1" x14ac:dyDescent="0.3">
      <c r="A456" s="14">
        <v>3</v>
      </c>
      <c r="B456" s="15" t="s">
        <v>1415</v>
      </c>
      <c r="C456" s="15" t="s">
        <v>1416</v>
      </c>
      <c r="D456" s="14">
        <v>91</v>
      </c>
      <c r="E456" s="14">
        <v>14</v>
      </c>
      <c r="F456" s="15" t="s">
        <v>1432</v>
      </c>
      <c r="G456" s="15" t="s">
        <v>1433</v>
      </c>
      <c r="H456" s="15" t="s">
        <v>1434</v>
      </c>
      <c r="I456" s="15"/>
      <c r="J456" s="15"/>
      <c r="K456" s="14">
        <v>1</v>
      </c>
      <c r="L456" s="17">
        <f>Table3[[#This Row],[CONT_ID]]</f>
        <v>91</v>
      </c>
      <c r="M456" s="15" t="s">
        <v>541</v>
      </c>
      <c r="N456" s="16">
        <v>42893.593784722223</v>
      </c>
      <c r="O456" s="15" t="s">
        <v>547</v>
      </c>
    </row>
    <row r="457" spans="1:15" ht="14.4" hidden="1" x14ac:dyDescent="0.3">
      <c r="A457" s="14">
        <v>3</v>
      </c>
      <c r="B457" s="15" t="s">
        <v>1415</v>
      </c>
      <c r="C457" s="15" t="s">
        <v>1416</v>
      </c>
      <c r="D457" s="14">
        <v>92</v>
      </c>
      <c r="E457" s="14">
        <v>14</v>
      </c>
      <c r="F457" s="15" t="s">
        <v>1435</v>
      </c>
      <c r="G457" s="15" t="s">
        <v>1436</v>
      </c>
      <c r="H457" s="15" t="s">
        <v>1437</v>
      </c>
      <c r="I457" s="15"/>
      <c r="J457" s="15"/>
      <c r="K457" s="14">
        <v>1</v>
      </c>
      <c r="L457" s="17">
        <f>Table3[[#This Row],[CONT_ID]]</f>
        <v>92</v>
      </c>
      <c r="M457" s="15" t="s">
        <v>541</v>
      </c>
      <c r="N457" s="16">
        <v>42893.593784722223</v>
      </c>
      <c r="O457" s="15" t="s">
        <v>547</v>
      </c>
    </row>
    <row r="458" spans="1:15" ht="14.4" hidden="1" x14ac:dyDescent="0.3">
      <c r="A458" s="14">
        <v>3</v>
      </c>
      <c r="B458" s="15" t="s">
        <v>1415</v>
      </c>
      <c r="C458" s="15" t="s">
        <v>1416</v>
      </c>
      <c r="D458" s="14">
        <v>93</v>
      </c>
      <c r="E458" s="14">
        <v>14</v>
      </c>
      <c r="F458" s="15" t="s">
        <v>1438</v>
      </c>
      <c r="G458" s="15" t="s">
        <v>1439</v>
      </c>
      <c r="H458" s="15" t="s">
        <v>1440</v>
      </c>
      <c r="I458" s="15"/>
      <c r="J458" s="15"/>
      <c r="K458" s="14">
        <v>1</v>
      </c>
      <c r="L458" s="17">
        <f>Table3[[#This Row],[CONT_ID]]</f>
        <v>93</v>
      </c>
      <c r="M458" s="15" t="s">
        <v>541</v>
      </c>
      <c r="N458" s="16">
        <v>42893.593784722223</v>
      </c>
      <c r="O458" s="15" t="s">
        <v>547</v>
      </c>
    </row>
    <row r="459" spans="1:15" ht="14.4" hidden="1" x14ac:dyDescent="0.3">
      <c r="A459" s="14">
        <v>3</v>
      </c>
      <c r="B459" s="15" t="s">
        <v>1415</v>
      </c>
      <c r="C459" s="15" t="s">
        <v>1416</v>
      </c>
      <c r="D459" s="14">
        <v>94</v>
      </c>
      <c r="E459" s="14">
        <v>14</v>
      </c>
      <c r="F459" s="15" t="s">
        <v>1441</v>
      </c>
      <c r="G459" s="15" t="s">
        <v>1442</v>
      </c>
      <c r="H459" s="15" t="s">
        <v>1443</v>
      </c>
      <c r="I459" s="15"/>
      <c r="J459" s="15"/>
      <c r="K459" s="14">
        <v>1</v>
      </c>
      <c r="L459" s="17">
        <f>Table3[[#This Row],[CONT_ID]]</f>
        <v>94</v>
      </c>
      <c r="M459" s="15" t="s">
        <v>541</v>
      </c>
      <c r="N459" s="16">
        <v>42893.593784722223</v>
      </c>
      <c r="O459" s="15" t="s">
        <v>547</v>
      </c>
    </row>
    <row r="460" spans="1:15" ht="14.4" hidden="1" x14ac:dyDescent="0.3">
      <c r="A460" s="14">
        <v>3</v>
      </c>
      <c r="B460" s="15" t="s">
        <v>1415</v>
      </c>
      <c r="C460" s="15" t="s">
        <v>1416</v>
      </c>
      <c r="D460" s="14">
        <v>95</v>
      </c>
      <c r="E460" s="14">
        <v>14</v>
      </c>
      <c r="F460" s="15" t="s">
        <v>1444</v>
      </c>
      <c r="G460" s="15" t="s">
        <v>1445</v>
      </c>
      <c r="H460" s="15" t="s">
        <v>1446</v>
      </c>
      <c r="I460" s="15"/>
      <c r="J460" s="15"/>
      <c r="K460" s="14">
        <v>1</v>
      </c>
      <c r="L460" s="17">
        <f>Table3[[#This Row],[CONT_ID]]</f>
        <v>95</v>
      </c>
      <c r="M460" s="15" t="s">
        <v>541</v>
      </c>
      <c r="N460" s="16">
        <v>42893.593784722223</v>
      </c>
      <c r="O460" s="15" t="s">
        <v>547</v>
      </c>
    </row>
    <row r="461" spans="1:15" ht="14.4" hidden="1" x14ac:dyDescent="0.3">
      <c r="A461" s="14">
        <v>3</v>
      </c>
      <c r="B461" s="15" t="s">
        <v>1415</v>
      </c>
      <c r="C461" s="15" t="s">
        <v>1416</v>
      </c>
      <c r="D461" s="14">
        <v>96</v>
      </c>
      <c r="E461" s="14">
        <v>14</v>
      </c>
      <c r="F461" s="15" t="s">
        <v>1417</v>
      </c>
      <c r="G461" s="15" t="s">
        <v>1447</v>
      </c>
      <c r="H461" s="15" t="s">
        <v>1448</v>
      </c>
      <c r="I461" s="15"/>
      <c r="J461" s="15"/>
      <c r="K461" s="14">
        <v>1</v>
      </c>
      <c r="L461" s="17">
        <f>Table3[[#This Row],[CONT_ID]]</f>
        <v>96</v>
      </c>
      <c r="M461" s="15" t="s">
        <v>541</v>
      </c>
      <c r="N461" s="15"/>
      <c r="O461" s="15"/>
    </row>
    <row r="462" spans="1:15" ht="14.4" hidden="1" x14ac:dyDescent="0.3">
      <c r="A462" s="14">
        <v>3</v>
      </c>
      <c r="B462" s="15" t="s">
        <v>1415</v>
      </c>
      <c r="C462" s="15" t="s">
        <v>1416</v>
      </c>
      <c r="D462" s="14">
        <v>131</v>
      </c>
      <c r="E462" s="14">
        <v>14</v>
      </c>
      <c r="F462" s="15" t="s">
        <v>1449</v>
      </c>
      <c r="G462" s="15" t="s">
        <v>1450</v>
      </c>
      <c r="H462" s="15" t="s">
        <v>1451</v>
      </c>
      <c r="I462" s="15"/>
      <c r="J462" s="15"/>
      <c r="K462" s="14">
        <v>1</v>
      </c>
      <c r="L462" s="17">
        <f>Table3[[#This Row],[CONT_ID]]</f>
        <v>131</v>
      </c>
      <c r="M462" s="15" t="s">
        <v>541</v>
      </c>
      <c r="N462" s="16">
        <v>42893.593784722223</v>
      </c>
      <c r="O462" s="15" t="s">
        <v>547</v>
      </c>
    </row>
    <row r="463" spans="1:15" ht="14.4" hidden="1" x14ac:dyDescent="0.3">
      <c r="A463" s="14">
        <v>3</v>
      </c>
      <c r="B463" s="15" t="s">
        <v>1415</v>
      </c>
      <c r="C463" s="15" t="s">
        <v>1416</v>
      </c>
      <c r="D463" s="14">
        <v>132</v>
      </c>
      <c r="E463" s="14">
        <v>14</v>
      </c>
      <c r="F463" s="15" t="s">
        <v>1452</v>
      </c>
      <c r="G463" s="15" t="s">
        <v>1453</v>
      </c>
      <c r="H463" s="15" t="s">
        <v>1454</v>
      </c>
      <c r="I463" s="15"/>
      <c r="J463" s="15"/>
      <c r="K463" s="14">
        <v>1</v>
      </c>
      <c r="L463" s="17">
        <f>Table3[[#This Row],[CONT_ID]]</f>
        <v>132</v>
      </c>
      <c r="M463" s="15" t="s">
        <v>541</v>
      </c>
      <c r="N463" s="16">
        <v>42893.593784722223</v>
      </c>
      <c r="O463" s="15" t="s">
        <v>547</v>
      </c>
    </row>
    <row r="464" spans="1:15" ht="14.4" hidden="1" x14ac:dyDescent="0.3">
      <c r="A464" s="14">
        <v>3</v>
      </c>
      <c r="B464" s="15" t="s">
        <v>1415</v>
      </c>
      <c r="C464" s="15" t="s">
        <v>1416</v>
      </c>
      <c r="D464" s="14">
        <v>133</v>
      </c>
      <c r="E464" s="14">
        <v>14</v>
      </c>
      <c r="F464" s="15" t="s">
        <v>1455</v>
      </c>
      <c r="G464" s="15" t="s">
        <v>1456</v>
      </c>
      <c r="H464" s="15" t="s">
        <v>1457</v>
      </c>
      <c r="I464" s="15"/>
      <c r="J464" s="15"/>
      <c r="K464" s="14">
        <v>1</v>
      </c>
      <c r="L464" s="17">
        <f>Table3[[#This Row],[CONT_ID]]</f>
        <v>133</v>
      </c>
      <c r="M464" s="15" t="s">
        <v>541</v>
      </c>
      <c r="N464" s="16">
        <v>42893.593784722223</v>
      </c>
      <c r="O464" s="15" t="s">
        <v>547</v>
      </c>
    </row>
    <row r="465" spans="1:15" ht="14.4" hidden="1" x14ac:dyDescent="0.3">
      <c r="A465" s="14">
        <v>3</v>
      </c>
      <c r="B465" s="15" t="s">
        <v>1415</v>
      </c>
      <c r="C465" s="15" t="s">
        <v>1416</v>
      </c>
      <c r="D465" s="14">
        <v>134</v>
      </c>
      <c r="E465" s="14">
        <v>14</v>
      </c>
      <c r="F465" s="15" t="s">
        <v>1458</v>
      </c>
      <c r="G465" s="15" t="s">
        <v>1459</v>
      </c>
      <c r="H465" s="15" t="s">
        <v>1460</v>
      </c>
      <c r="I465" s="15"/>
      <c r="J465" s="15"/>
      <c r="K465" s="14">
        <v>1</v>
      </c>
      <c r="L465" s="17">
        <f>Table3[[#This Row],[CONT_ID]]</f>
        <v>134</v>
      </c>
      <c r="M465" s="15" t="s">
        <v>541</v>
      </c>
      <c r="N465" s="16">
        <v>42893.593784722223</v>
      </c>
      <c r="O465" s="15" t="s">
        <v>547</v>
      </c>
    </row>
    <row r="466" spans="1:15" ht="14.4" hidden="1" x14ac:dyDescent="0.3">
      <c r="A466" s="14">
        <v>3</v>
      </c>
      <c r="B466" s="15" t="s">
        <v>1415</v>
      </c>
      <c r="C466" s="15" t="s">
        <v>1416</v>
      </c>
      <c r="D466" s="14">
        <v>135</v>
      </c>
      <c r="E466" s="14">
        <v>14</v>
      </c>
      <c r="F466" s="15" t="s">
        <v>1461</v>
      </c>
      <c r="G466" s="15" t="s">
        <v>1462</v>
      </c>
      <c r="H466" s="15" t="s">
        <v>1463</v>
      </c>
      <c r="I466" s="15"/>
      <c r="J466" s="15"/>
      <c r="K466" s="14">
        <v>1</v>
      </c>
      <c r="L466" s="17">
        <f>Table3[[#This Row],[CONT_ID]]</f>
        <v>135</v>
      </c>
      <c r="M466" s="15" t="s">
        <v>541</v>
      </c>
      <c r="N466" s="16">
        <v>42893.593784722223</v>
      </c>
      <c r="O466" s="15" t="s">
        <v>547</v>
      </c>
    </row>
    <row r="467" spans="1:15" ht="14.4" hidden="1" x14ac:dyDescent="0.3">
      <c r="A467" s="14">
        <v>3</v>
      </c>
      <c r="B467" s="15" t="s">
        <v>1415</v>
      </c>
      <c r="C467" s="15" t="s">
        <v>1416</v>
      </c>
      <c r="D467" s="14">
        <v>136</v>
      </c>
      <c r="E467" s="14">
        <v>14</v>
      </c>
      <c r="F467" s="15" t="s">
        <v>1464</v>
      </c>
      <c r="G467" s="15" t="s">
        <v>1465</v>
      </c>
      <c r="H467" s="15" t="s">
        <v>1466</v>
      </c>
      <c r="I467" s="15"/>
      <c r="J467" s="15"/>
      <c r="K467" s="14">
        <v>1</v>
      </c>
      <c r="L467" s="17">
        <f>Table3[[#This Row],[CONT_ID]]</f>
        <v>136</v>
      </c>
      <c r="M467" s="15" t="s">
        <v>541</v>
      </c>
      <c r="N467" s="16">
        <v>42893.593784722223</v>
      </c>
      <c r="O467" s="15" t="s">
        <v>547</v>
      </c>
    </row>
    <row r="468" spans="1:15" ht="14.4" hidden="1" x14ac:dyDescent="0.3">
      <c r="A468" s="14">
        <v>3</v>
      </c>
      <c r="B468" s="15" t="s">
        <v>1415</v>
      </c>
      <c r="C468" s="15" t="s">
        <v>1416</v>
      </c>
      <c r="D468" s="14">
        <v>137</v>
      </c>
      <c r="E468" s="14">
        <v>14</v>
      </c>
      <c r="F468" s="15" t="s">
        <v>1467</v>
      </c>
      <c r="G468" s="15" t="s">
        <v>1468</v>
      </c>
      <c r="H468" s="15" t="s">
        <v>1469</v>
      </c>
      <c r="I468" s="15"/>
      <c r="J468" s="15"/>
      <c r="K468" s="14">
        <v>1</v>
      </c>
      <c r="L468" s="17">
        <f>Table3[[#This Row],[CONT_ID]]</f>
        <v>137</v>
      </c>
      <c r="M468" s="15" t="s">
        <v>541</v>
      </c>
      <c r="N468" s="16">
        <v>42893.593784722223</v>
      </c>
      <c r="O468" s="15" t="s">
        <v>547</v>
      </c>
    </row>
    <row r="469" spans="1:15" ht="14.4" hidden="1" x14ac:dyDescent="0.3">
      <c r="A469" s="14">
        <v>3</v>
      </c>
      <c r="B469" s="15" t="s">
        <v>1415</v>
      </c>
      <c r="C469" s="15" t="s">
        <v>1416</v>
      </c>
      <c r="D469" s="14">
        <v>138</v>
      </c>
      <c r="E469" s="14">
        <v>14</v>
      </c>
      <c r="F469" s="15" t="s">
        <v>1470</v>
      </c>
      <c r="G469" s="15" t="s">
        <v>1471</v>
      </c>
      <c r="H469" s="15" t="s">
        <v>1472</v>
      </c>
      <c r="I469" s="15"/>
      <c r="J469" s="15"/>
      <c r="K469" s="14">
        <v>1</v>
      </c>
      <c r="L469" s="17">
        <f>Table3[[#This Row],[CONT_ID]]</f>
        <v>138</v>
      </c>
      <c r="M469" s="15" t="s">
        <v>541</v>
      </c>
      <c r="N469" s="16">
        <v>42893.593784722223</v>
      </c>
      <c r="O469" s="15" t="s">
        <v>547</v>
      </c>
    </row>
    <row r="470" spans="1:15" ht="14.4" hidden="1" x14ac:dyDescent="0.3">
      <c r="A470" s="14">
        <v>3</v>
      </c>
      <c r="B470" s="15" t="s">
        <v>1415</v>
      </c>
      <c r="C470" s="15" t="s">
        <v>1416</v>
      </c>
      <c r="D470" s="14">
        <v>139</v>
      </c>
      <c r="E470" s="14">
        <v>14</v>
      </c>
      <c r="F470" s="15" t="s">
        <v>1473</v>
      </c>
      <c r="G470" s="15" t="s">
        <v>1474</v>
      </c>
      <c r="H470" s="15" t="s">
        <v>1475</v>
      </c>
      <c r="I470" s="15"/>
      <c r="J470" s="15"/>
      <c r="K470" s="14">
        <v>1</v>
      </c>
      <c r="L470" s="17">
        <f>Table3[[#This Row],[CONT_ID]]</f>
        <v>139</v>
      </c>
      <c r="M470" s="15" t="s">
        <v>541</v>
      </c>
      <c r="N470" s="16">
        <v>42893.593784722223</v>
      </c>
      <c r="O470" s="15" t="s">
        <v>547</v>
      </c>
    </row>
    <row r="471" spans="1:15" ht="14.4" hidden="1" x14ac:dyDescent="0.3">
      <c r="A471" s="14">
        <v>3</v>
      </c>
      <c r="B471" s="15" t="s">
        <v>1415</v>
      </c>
      <c r="C471" s="15" t="s">
        <v>1416</v>
      </c>
      <c r="D471" s="14">
        <v>140</v>
      </c>
      <c r="E471" s="14">
        <v>14</v>
      </c>
      <c r="F471" s="15" t="s">
        <v>1476</v>
      </c>
      <c r="G471" s="15" t="s">
        <v>1477</v>
      </c>
      <c r="H471" s="15" t="s">
        <v>1478</v>
      </c>
      <c r="I471" s="15"/>
      <c r="J471" s="15"/>
      <c r="K471" s="14">
        <v>1</v>
      </c>
      <c r="L471" s="17">
        <f>Table3[[#This Row],[CONT_ID]]</f>
        <v>140</v>
      </c>
      <c r="M471" s="15" t="s">
        <v>541</v>
      </c>
      <c r="N471" s="16">
        <v>42893.593784722223</v>
      </c>
      <c r="O471" s="15" t="s">
        <v>547</v>
      </c>
    </row>
    <row r="472" spans="1:15" ht="14.4" hidden="1" x14ac:dyDescent="0.3">
      <c r="A472" s="14">
        <v>3</v>
      </c>
      <c r="B472" s="15" t="s">
        <v>1415</v>
      </c>
      <c r="C472" s="15" t="s">
        <v>1416</v>
      </c>
      <c r="D472" s="14">
        <v>141</v>
      </c>
      <c r="E472" s="14">
        <v>14</v>
      </c>
      <c r="F472" s="15" t="s">
        <v>1479</v>
      </c>
      <c r="G472" s="15" t="s">
        <v>1480</v>
      </c>
      <c r="H472" s="15" t="s">
        <v>1481</v>
      </c>
      <c r="I472" s="15"/>
      <c r="J472" s="15"/>
      <c r="K472" s="14">
        <v>1</v>
      </c>
      <c r="L472" s="17">
        <f>Table3[[#This Row],[CONT_ID]]</f>
        <v>141</v>
      </c>
      <c r="M472" s="15" t="s">
        <v>541</v>
      </c>
      <c r="N472" s="16">
        <v>42893.593784722223</v>
      </c>
      <c r="O472" s="15" t="s">
        <v>547</v>
      </c>
    </row>
    <row r="473" spans="1:15" ht="14.4" hidden="1" x14ac:dyDescent="0.3">
      <c r="A473" s="14">
        <v>3</v>
      </c>
      <c r="B473" s="15" t="s">
        <v>1415</v>
      </c>
      <c r="C473" s="15" t="s">
        <v>1416</v>
      </c>
      <c r="D473" s="14">
        <v>142</v>
      </c>
      <c r="E473" s="14">
        <v>14</v>
      </c>
      <c r="F473" s="15" t="s">
        <v>1482</v>
      </c>
      <c r="G473" s="15" t="s">
        <v>1483</v>
      </c>
      <c r="H473" s="15" t="s">
        <v>1484</v>
      </c>
      <c r="I473" s="15"/>
      <c r="J473" s="15"/>
      <c r="K473" s="14">
        <v>1</v>
      </c>
      <c r="L473" s="17">
        <f>Table3[[#This Row],[CONT_ID]]</f>
        <v>142</v>
      </c>
      <c r="M473" s="15" t="s">
        <v>541</v>
      </c>
      <c r="N473" s="16">
        <v>42893.593784722223</v>
      </c>
      <c r="O473" s="15" t="s">
        <v>547</v>
      </c>
    </row>
    <row r="474" spans="1:15" ht="14.4" hidden="1" x14ac:dyDescent="0.3">
      <c r="A474" s="14">
        <v>3</v>
      </c>
      <c r="B474" s="15" t="s">
        <v>1415</v>
      </c>
      <c r="C474" s="15" t="s">
        <v>1416</v>
      </c>
      <c r="D474" s="14">
        <v>143</v>
      </c>
      <c r="E474" s="14">
        <v>14</v>
      </c>
      <c r="F474" s="15" t="s">
        <v>1485</v>
      </c>
      <c r="G474" s="15" t="s">
        <v>1486</v>
      </c>
      <c r="H474" s="15" t="s">
        <v>1487</v>
      </c>
      <c r="I474" s="15"/>
      <c r="J474" s="15"/>
      <c r="K474" s="14">
        <v>1</v>
      </c>
      <c r="L474" s="17">
        <f>Table3[[#This Row],[CONT_ID]]</f>
        <v>143</v>
      </c>
      <c r="M474" s="15" t="s">
        <v>541</v>
      </c>
      <c r="N474" s="16">
        <v>42893.593784722223</v>
      </c>
      <c r="O474" s="15" t="s">
        <v>547</v>
      </c>
    </row>
    <row r="475" spans="1:15" ht="14.4" hidden="1" x14ac:dyDescent="0.3">
      <c r="A475" s="14">
        <v>3</v>
      </c>
      <c r="B475" s="15" t="s">
        <v>1415</v>
      </c>
      <c r="C475" s="15" t="s">
        <v>1416</v>
      </c>
      <c r="D475" s="14">
        <v>144</v>
      </c>
      <c r="E475" s="14">
        <v>14</v>
      </c>
      <c r="F475" s="15" t="s">
        <v>1488</v>
      </c>
      <c r="G475" s="15" t="s">
        <v>1489</v>
      </c>
      <c r="H475" s="15" t="s">
        <v>1490</v>
      </c>
      <c r="I475" s="15"/>
      <c r="J475" s="15"/>
      <c r="K475" s="14">
        <v>1</v>
      </c>
      <c r="L475" s="17">
        <f>Table3[[#This Row],[CONT_ID]]</f>
        <v>144</v>
      </c>
      <c r="M475" s="15" t="s">
        <v>541</v>
      </c>
      <c r="N475" s="16">
        <v>42893.593784722223</v>
      </c>
      <c r="O475" s="15" t="s">
        <v>547</v>
      </c>
    </row>
    <row r="476" spans="1:15" ht="14.4" hidden="1" x14ac:dyDescent="0.3">
      <c r="A476" s="14">
        <v>3</v>
      </c>
      <c r="B476" s="15" t="s">
        <v>1415</v>
      </c>
      <c r="C476" s="15" t="s">
        <v>1416</v>
      </c>
      <c r="D476" s="14">
        <v>145</v>
      </c>
      <c r="E476" s="14">
        <v>14</v>
      </c>
      <c r="F476" s="15" t="s">
        <v>1491</v>
      </c>
      <c r="G476" s="15" t="s">
        <v>1492</v>
      </c>
      <c r="H476" s="15" t="s">
        <v>1493</v>
      </c>
      <c r="I476" s="15"/>
      <c r="J476" s="15"/>
      <c r="K476" s="14">
        <v>1</v>
      </c>
      <c r="L476" s="17">
        <f>Table3[[#This Row],[CONT_ID]]</f>
        <v>145</v>
      </c>
      <c r="M476" s="15" t="s">
        <v>541</v>
      </c>
      <c r="N476" s="16">
        <v>42893.593784722223</v>
      </c>
      <c r="O476" s="15" t="s">
        <v>547</v>
      </c>
    </row>
    <row r="477" spans="1:15" ht="14.4" hidden="1" x14ac:dyDescent="0.3">
      <c r="A477" s="14">
        <v>3</v>
      </c>
      <c r="B477" s="15" t="s">
        <v>1415</v>
      </c>
      <c r="C477" s="15" t="s">
        <v>1416</v>
      </c>
      <c r="D477" s="14">
        <v>146</v>
      </c>
      <c r="E477" s="14">
        <v>14</v>
      </c>
      <c r="F477" s="15" t="s">
        <v>1494</v>
      </c>
      <c r="G477" s="15" t="s">
        <v>1495</v>
      </c>
      <c r="H477" s="15" t="s">
        <v>1496</v>
      </c>
      <c r="I477" s="15"/>
      <c r="J477" s="15"/>
      <c r="K477" s="14">
        <v>1</v>
      </c>
      <c r="L477" s="17">
        <f>Table3[[#This Row],[CONT_ID]]</f>
        <v>146</v>
      </c>
      <c r="M477" s="15" t="s">
        <v>541</v>
      </c>
      <c r="N477" s="16">
        <v>42893.593784722223</v>
      </c>
      <c r="O477" s="15" t="s">
        <v>547</v>
      </c>
    </row>
    <row r="478" spans="1:15" ht="14.4" hidden="1" x14ac:dyDescent="0.3">
      <c r="A478" s="14">
        <v>3</v>
      </c>
      <c r="B478" s="15" t="s">
        <v>1415</v>
      </c>
      <c r="C478" s="15" t="s">
        <v>1416</v>
      </c>
      <c r="D478" s="14">
        <v>147</v>
      </c>
      <c r="E478" s="14">
        <v>14</v>
      </c>
      <c r="F478" s="15" t="s">
        <v>1497</v>
      </c>
      <c r="G478" s="15" t="s">
        <v>1498</v>
      </c>
      <c r="H478" s="15" t="s">
        <v>1499</v>
      </c>
      <c r="I478" s="15"/>
      <c r="J478" s="15"/>
      <c r="K478" s="14">
        <v>1</v>
      </c>
      <c r="L478" s="17">
        <f>Table3[[#This Row],[CONT_ID]]</f>
        <v>147</v>
      </c>
      <c r="M478" s="15" t="s">
        <v>541</v>
      </c>
      <c r="N478" s="16">
        <v>42893.593784722223</v>
      </c>
      <c r="O478" s="15" t="s">
        <v>547</v>
      </c>
    </row>
    <row r="479" spans="1:15" ht="14.4" hidden="1" x14ac:dyDescent="0.3">
      <c r="A479" s="14">
        <v>3</v>
      </c>
      <c r="B479" s="15" t="s">
        <v>1415</v>
      </c>
      <c r="C479" s="15" t="s">
        <v>1416</v>
      </c>
      <c r="D479" s="14">
        <v>148</v>
      </c>
      <c r="E479" s="14">
        <v>14</v>
      </c>
      <c r="F479" s="15" t="s">
        <v>1500</v>
      </c>
      <c r="G479" s="15" t="s">
        <v>1501</v>
      </c>
      <c r="H479" s="15" t="s">
        <v>1502</v>
      </c>
      <c r="I479" s="15"/>
      <c r="J479" s="15"/>
      <c r="K479" s="14">
        <v>1</v>
      </c>
      <c r="L479" s="17">
        <f>Table3[[#This Row],[CONT_ID]]</f>
        <v>148</v>
      </c>
      <c r="M479" s="15" t="s">
        <v>541</v>
      </c>
      <c r="N479" s="16">
        <v>42893.593784722223</v>
      </c>
      <c r="O479" s="15" t="s">
        <v>547</v>
      </c>
    </row>
    <row r="480" spans="1:15" ht="14.4" hidden="1" x14ac:dyDescent="0.3">
      <c r="A480" s="14">
        <v>3</v>
      </c>
      <c r="B480" s="15" t="s">
        <v>1415</v>
      </c>
      <c r="C480" s="15" t="s">
        <v>1416</v>
      </c>
      <c r="D480" s="14">
        <v>152</v>
      </c>
      <c r="E480" s="14">
        <v>14</v>
      </c>
      <c r="F480" s="15" t="s">
        <v>1503</v>
      </c>
      <c r="G480" s="15" t="s">
        <v>1504</v>
      </c>
      <c r="H480" s="15" t="s">
        <v>1505</v>
      </c>
      <c r="I480" s="15"/>
      <c r="J480" s="15"/>
      <c r="K480" s="14">
        <v>1</v>
      </c>
      <c r="L480" s="17">
        <f>Table3[[#This Row],[CONT_ID]]</f>
        <v>152</v>
      </c>
      <c r="M480" s="15" t="s">
        <v>541</v>
      </c>
      <c r="N480" s="16">
        <v>42893.593784722223</v>
      </c>
      <c r="O480" s="15" t="s">
        <v>547</v>
      </c>
    </row>
    <row r="481" spans="1:15" ht="14.4" hidden="1" x14ac:dyDescent="0.3">
      <c r="A481" s="14">
        <v>3</v>
      </c>
      <c r="B481" s="15" t="s">
        <v>1415</v>
      </c>
      <c r="C481" s="15" t="s">
        <v>1416</v>
      </c>
      <c r="D481" s="14">
        <v>162</v>
      </c>
      <c r="E481" s="14">
        <v>14</v>
      </c>
      <c r="F481" s="15" t="s">
        <v>1506</v>
      </c>
      <c r="G481" s="15" t="s">
        <v>1507</v>
      </c>
      <c r="H481" s="15" t="s">
        <v>1508</v>
      </c>
      <c r="I481" s="15"/>
      <c r="J481" s="15"/>
      <c r="K481" s="14">
        <v>1</v>
      </c>
      <c r="L481" s="17">
        <f>Table3[[#This Row],[CONT_ID]]</f>
        <v>162</v>
      </c>
      <c r="M481" s="15" t="s">
        <v>541</v>
      </c>
      <c r="N481" s="16">
        <v>42893.5937962963</v>
      </c>
      <c r="O481" s="15" t="s">
        <v>547</v>
      </c>
    </row>
    <row r="482" spans="1:15" ht="14.4" hidden="1" x14ac:dyDescent="0.3">
      <c r="A482" s="14">
        <v>3</v>
      </c>
      <c r="B482" s="15" t="s">
        <v>1415</v>
      </c>
      <c r="C482" s="15" t="s">
        <v>1416</v>
      </c>
      <c r="D482" s="14">
        <v>278</v>
      </c>
      <c r="E482" s="14">
        <v>14</v>
      </c>
      <c r="F482" s="15" t="s">
        <v>1509</v>
      </c>
      <c r="G482" s="15" t="s">
        <v>1510</v>
      </c>
      <c r="H482" s="15" t="s">
        <v>1511</v>
      </c>
      <c r="I482" s="15"/>
      <c r="J482" s="15"/>
      <c r="K482" s="14">
        <v>1</v>
      </c>
      <c r="L482" s="17">
        <f>Table3[[#This Row],[CONT_ID]]</f>
        <v>278</v>
      </c>
      <c r="M482" s="15" t="s">
        <v>541</v>
      </c>
      <c r="N482" s="16">
        <v>42893.5937962963</v>
      </c>
      <c r="O482" s="15" t="s">
        <v>547</v>
      </c>
    </row>
    <row r="483" spans="1:15" ht="14.4" hidden="1" x14ac:dyDescent="0.3">
      <c r="A483" s="14">
        <v>3</v>
      </c>
      <c r="B483" s="15" t="s">
        <v>1415</v>
      </c>
      <c r="C483" s="15" t="s">
        <v>1416</v>
      </c>
      <c r="D483" s="14">
        <v>414</v>
      </c>
      <c r="E483" s="14">
        <v>14</v>
      </c>
      <c r="F483" s="15" t="s">
        <v>1512</v>
      </c>
      <c r="G483" s="15" t="s">
        <v>1513</v>
      </c>
      <c r="H483" s="15" t="s">
        <v>1514</v>
      </c>
      <c r="I483" s="15"/>
      <c r="J483" s="15"/>
      <c r="K483" s="14">
        <v>1</v>
      </c>
      <c r="L483" s="17">
        <f>Table3[[#This Row],[CONT_ID]]</f>
        <v>414</v>
      </c>
      <c r="M483" s="15" t="s">
        <v>541</v>
      </c>
      <c r="N483" s="16">
        <v>42893.5937962963</v>
      </c>
      <c r="O483" s="15" t="s">
        <v>547</v>
      </c>
    </row>
    <row r="484" spans="1:15" ht="14.4" hidden="1" x14ac:dyDescent="0.3">
      <c r="A484" s="14">
        <v>3</v>
      </c>
      <c r="B484" s="15" t="s">
        <v>1415</v>
      </c>
      <c r="C484" s="15" t="s">
        <v>1416</v>
      </c>
      <c r="D484" s="14">
        <v>448</v>
      </c>
      <c r="E484" s="14">
        <v>14</v>
      </c>
      <c r="F484" s="15" t="s">
        <v>1515</v>
      </c>
      <c r="G484" s="15" t="s">
        <v>1516</v>
      </c>
      <c r="H484" s="15" t="s">
        <v>1517</v>
      </c>
      <c r="I484" s="15"/>
      <c r="J484" s="15"/>
      <c r="K484" s="14">
        <v>1</v>
      </c>
      <c r="L484" s="17">
        <f>Table3[[#This Row],[CONT_ID]]</f>
        <v>448</v>
      </c>
      <c r="M484" s="15" t="s">
        <v>541</v>
      </c>
      <c r="N484" s="15"/>
      <c r="O484" s="15"/>
    </row>
    <row r="485" spans="1:15" ht="14.4" hidden="1" x14ac:dyDescent="0.3">
      <c r="A485" s="14">
        <v>3</v>
      </c>
      <c r="B485" s="15" t="s">
        <v>1415</v>
      </c>
      <c r="C485" s="15" t="s">
        <v>1416</v>
      </c>
      <c r="D485" s="14">
        <v>453</v>
      </c>
      <c r="E485" s="14">
        <v>14</v>
      </c>
      <c r="F485" s="15" t="s">
        <v>1518</v>
      </c>
      <c r="G485" s="15" t="s">
        <v>1519</v>
      </c>
      <c r="H485" s="15" t="s">
        <v>1520</v>
      </c>
      <c r="I485" s="15"/>
      <c r="J485" s="15"/>
      <c r="K485" s="14">
        <v>1</v>
      </c>
      <c r="L485" s="17">
        <f>Table3[[#This Row],[CONT_ID]]</f>
        <v>453</v>
      </c>
      <c r="M485" s="15" t="s">
        <v>541</v>
      </c>
      <c r="N485" s="16">
        <v>42893.5937962963</v>
      </c>
      <c r="O485" s="15" t="s">
        <v>547</v>
      </c>
    </row>
    <row r="486" spans="1:15" ht="14.4" hidden="1" x14ac:dyDescent="0.3">
      <c r="A486" s="14">
        <v>3</v>
      </c>
      <c r="B486" s="15" t="s">
        <v>1415</v>
      </c>
      <c r="C486" s="15" t="s">
        <v>1416</v>
      </c>
      <c r="D486" s="14">
        <v>454</v>
      </c>
      <c r="E486" s="14">
        <v>14</v>
      </c>
      <c r="F486" s="15" t="s">
        <v>1521</v>
      </c>
      <c r="G486" s="15" t="s">
        <v>1522</v>
      </c>
      <c r="H486" s="15" t="s">
        <v>1523</v>
      </c>
      <c r="I486" s="15"/>
      <c r="J486" s="15"/>
      <c r="K486" s="14">
        <v>1</v>
      </c>
      <c r="L486" s="17">
        <f>Table3[[#This Row],[CONT_ID]]</f>
        <v>454</v>
      </c>
      <c r="M486" s="15" t="s">
        <v>541</v>
      </c>
      <c r="N486" s="16">
        <v>42893.5937962963</v>
      </c>
      <c r="O486" s="15" t="s">
        <v>547</v>
      </c>
    </row>
    <row r="487" spans="1:15" ht="14.4" hidden="1" x14ac:dyDescent="0.3">
      <c r="A487" s="14">
        <v>3</v>
      </c>
      <c r="B487" s="15" t="s">
        <v>1415</v>
      </c>
      <c r="C487" s="15" t="s">
        <v>1416</v>
      </c>
      <c r="D487" s="14">
        <v>455</v>
      </c>
      <c r="E487" s="14">
        <v>14</v>
      </c>
      <c r="F487" s="15" t="s">
        <v>1524</v>
      </c>
      <c r="G487" s="15" t="s">
        <v>1525</v>
      </c>
      <c r="H487" s="15" t="s">
        <v>1526</v>
      </c>
      <c r="I487" s="15"/>
      <c r="J487" s="15"/>
      <c r="K487" s="14">
        <v>1</v>
      </c>
      <c r="L487" s="17">
        <f>Table3[[#This Row],[CONT_ID]]</f>
        <v>455</v>
      </c>
      <c r="M487" s="15" t="s">
        <v>541</v>
      </c>
      <c r="N487" s="16">
        <v>42893.5937962963</v>
      </c>
      <c r="O487" s="15" t="s">
        <v>547</v>
      </c>
    </row>
    <row r="488" spans="1:15" ht="14.4" hidden="1" x14ac:dyDescent="0.3">
      <c r="A488" s="14">
        <v>3</v>
      </c>
      <c r="B488" s="15" t="s">
        <v>1415</v>
      </c>
      <c r="C488" s="15" t="s">
        <v>1416</v>
      </c>
      <c r="D488" s="14">
        <v>459</v>
      </c>
      <c r="E488" s="14">
        <v>14</v>
      </c>
      <c r="F488" s="15" t="s">
        <v>1527</v>
      </c>
      <c r="G488" s="15" t="s">
        <v>1528</v>
      </c>
      <c r="H488" s="15" t="s">
        <v>1529</v>
      </c>
      <c r="I488" s="15"/>
      <c r="J488" s="15"/>
      <c r="K488" s="14">
        <v>1</v>
      </c>
      <c r="L488" s="17">
        <f>Table3[[#This Row],[CONT_ID]]</f>
        <v>459</v>
      </c>
      <c r="M488" s="15" t="s">
        <v>541</v>
      </c>
      <c r="N488" s="16">
        <v>42893.5937962963</v>
      </c>
      <c r="O488" s="15" t="s">
        <v>547</v>
      </c>
    </row>
    <row r="489" spans="1:15" ht="14.4" hidden="1" x14ac:dyDescent="0.3">
      <c r="A489" s="14">
        <v>3</v>
      </c>
      <c r="B489" s="15" t="s">
        <v>1415</v>
      </c>
      <c r="C489" s="15" t="s">
        <v>1416</v>
      </c>
      <c r="D489" s="14">
        <v>485</v>
      </c>
      <c r="E489" s="14">
        <v>14</v>
      </c>
      <c r="F489" s="15" t="s">
        <v>1530</v>
      </c>
      <c r="G489" s="15" t="s">
        <v>1531</v>
      </c>
      <c r="H489" s="15" t="s">
        <v>1532</v>
      </c>
      <c r="I489" s="15"/>
      <c r="J489" s="15"/>
      <c r="K489" s="14">
        <v>1</v>
      </c>
      <c r="L489" s="17">
        <f>Table3[[#This Row],[CONT_ID]]</f>
        <v>485</v>
      </c>
      <c r="M489" s="15" t="s">
        <v>541</v>
      </c>
      <c r="N489" s="16">
        <v>42893.5937962963</v>
      </c>
      <c r="O489" s="15" t="s">
        <v>547</v>
      </c>
    </row>
    <row r="490" spans="1:15" ht="14.4" hidden="1" x14ac:dyDescent="0.3">
      <c r="A490" s="14">
        <v>3</v>
      </c>
      <c r="B490" s="15" t="s">
        <v>1415</v>
      </c>
      <c r="C490" s="15" t="s">
        <v>1416</v>
      </c>
      <c r="D490" s="14">
        <v>525</v>
      </c>
      <c r="E490" s="14">
        <v>14</v>
      </c>
      <c r="F490" s="15" t="s">
        <v>1476</v>
      </c>
      <c r="G490" s="15" t="s">
        <v>1533</v>
      </c>
      <c r="H490" s="15" t="s">
        <v>1534</v>
      </c>
      <c r="I490" s="15"/>
      <c r="J490" s="15"/>
      <c r="K490" s="14">
        <v>1</v>
      </c>
      <c r="L490" s="17">
        <f>Table3[[#This Row],[CONT_ID]]</f>
        <v>525</v>
      </c>
      <c r="M490" s="15" t="s">
        <v>541</v>
      </c>
      <c r="N490" s="16">
        <v>42893.593807870369</v>
      </c>
      <c r="O490" s="15" t="s">
        <v>547</v>
      </c>
    </row>
    <row r="491" spans="1:15" ht="14.4" hidden="1" x14ac:dyDescent="0.3">
      <c r="A491" s="14">
        <v>3</v>
      </c>
      <c r="B491" s="15" t="s">
        <v>1415</v>
      </c>
      <c r="C491" s="15" t="s">
        <v>1416</v>
      </c>
      <c r="D491" s="14">
        <v>528</v>
      </c>
      <c r="E491" s="14">
        <v>14</v>
      </c>
      <c r="F491" s="15" t="s">
        <v>1535</v>
      </c>
      <c r="G491" s="15" t="s">
        <v>1536</v>
      </c>
      <c r="H491" s="15" t="s">
        <v>1537</v>
      </c>
      <c r="I491" s="15"/>
      <c r="J491" s="15"/>
      <c r="K491" s="14">
        <v>1</v>
      </c>
      <c r="L491" s="17">
        <f>Table3[[#This Row],[CONT_ID]]</f>
        <v>528</v>
      </c>
      <c r="M491" s="15" t="s">
        <v>541</v>
      </c>
      <c r="N491" s="16">
        <v>42893.593807870369</v>
      </c>
      <c r="O491" s="15" t="s">
        <v>547</v>
      </c>
    </row>
    <row r="492" spans="1:15" ht="14.4" hidden="1" x14ac:dyDescent="0.3">
      <c r="A492" s="14">
        <v>3</v>
      </c>
      <c r="B492" s="15" t="s">
        <v>1415</v>
      </c>
      <c r="C492" s="15" t="s">
        <v>1416</v>
      </c>
      <c r="D492" s="14">
        <v>544</v>
      </c>
      <c r="E492" s="14">
        <v>14</v>
      </c>
      <c r="F492" s="15" t="s">
        <v>1538</v>
      </c>
      <c r="G492" s="15" t="s">
        <v>1539</v>
      </c>
      <c r="H492" s="15" t="s">
        <v>1540</v>
      </c>
      <c r="I492" s="15"/>
      <c r="J492" s="15"/>
      <c r="K492" s="14">
        <v>1</v>
      </c>
      <c r="L492" s="17">
        <f>Table3[[#This Row],[CONT_ID]]</f>
        <v>544</v>
      </c>
      <c r="M492" s="15" t="s">
        <v>541</v>
      </c>
      <c r="N492" s="16">
        <v>42893.593807870369</v>
      </c>
      <c r="O492" s="15" t="s">
        <v>547</v>
      </c>
    </row>
    <row r="493" spans="1:15" ht="14.4" hidden="1" x14ac:dyDescent="0.3">
      <c r="A493" s="14">
        <v>3</v>
      </c>
      <c r="B493" s="15" t="s">
        <v>1415</v>
      </c>
      <c r="C493" s="15" t="s">
        <v>1416</v>
      </c>
      <c r="D493" s="14">
        <v>550</v>
      </c>
      <c r="E493" s="14">
        <v>14</v>
      </c>
      <c r="F493" s="15" t="s">
        <v>1541</v>
      </c>
      <c r="G493" s="15" t="s">
        <v>1542</v>
      </c>
      <c r="H493" s="15" t="s">
        <v>1543</v>
      </c>
      <c r="I493" s="15"/>
      <c r="J493" s="15"/>
      <c r="K493" s="14">
        <v>1</v>
      </c>
      <c r="L493" s="17">
        <f>Table3[[#This Row],[CONT_ID]]</f>
        <v>550</v>
      </c>
      <c r="M493" s="15" t="s">
        <v>541</v>
      </c>
      <c r="N493" s="16">
        <v>42893.593807870369</v>
      </c>
      <c r="O493" s="15" t="s">
        <v>547</v>
      </c>
    </row>
    <row r="494" spans="1:15" ht="14.4" hidden="1" x14ac:dyDescent="0.3">
      <c r="A494" s="14">
        <v>3</v>
      </c>
      <c r="B494" s="15" t="s">
        <v>1415</v>
      </c>
      <c r="C494" s="15" t="s">
        <v>1416</v>
      </c>
      <c r="D494" s="14">
        <v>553</v>
      </c>
      <c r="E494" s="14">
        <v>14</v>
      </c>
      <c r="F494" s="15" t="s">
        <v>1417</v>
      </c>
      <c r="G494" s="15" t="s">
        <v>1544</v>
      </c>
      <c r="H494" s="15" t="s">
        <v>1545</v>
      </c>
      <c r="I494" s="15"/>
      <c r="J494" s="15"/>
      <c r="K494" s="14">
        <v>1</v>
      </c>
      <c r="L494" s="17">
        <f>Table3[[#This Row],[CONT_ID]]</f>
        <v>553</v>
      </c>
      <c r="M494" s="15" t="s">
        <v>541</v>
      </c>
      <c r="N494" s="15"/>
      <c r="O494" s="15"/>
    </row>
    <row r="495" spans="1:15" ht="14.4" hidden="1" x14ac:dyDescent="0.3">
      <c r="A495" s="14">
        <v>3</v>
      </c>
      <c r="B495" s="15" t="s">
        <v>1415</v>
      </c>
      <c r="C495" s="15" t="s">
        <v>1416</v>
      </c>
      <c r="D495" s="14">
        <v>582</v>
      </c>
      <c r="E495" s="14">
        <v>14</v>
      </c>
      <c r="F495" s="15" t="s">
        <v>1546</v>
      </c>
      <c r="G495" s="15" t="s">
        <v>1547</v>
      </c>
      <c r="H495" s="15" t="s">
        <v>1548</v>
      </c>
      <c r="I495" s="15"/>
      <c r="J495" s="15"/>
      <c r="K495" s="14">
        <v>1</v>
      </c>
      <c r="L495" s="17">
        <f>Table3[[#This Row],[CONT_ID]]</f>
        <v>582</v>
      </c>
      <c r="M495" s="15" t="s">
        <v>541</v>
      </c>
      <c r="N495" s="16">
        <v>42893.593807870369</v>
      </c>
      <c r="O495" s="15" t="s">
        <v>547</v>
      </c>
    </row>
    <row r="496" spans="1:15" ht="14.4" hidden="1" x14ac:dyDescent="0.3">
      <c r="A496" s="14">
        <v>3</v>
      </c>
      <c r="B496" s="15" t="s">
        <v>1415</v>
      </c>
      <c r="C496" s="15" t="s">
        <v>1416</v>
      </c>
      <c r="D496" s="14">
        <v>596</v>
      </c>
      <c r="E496" s="14">
        <v>14</v>
      </c>
      <c r="F496" s="15" t="s">
        <v>1417</v>
      </c>
      <c r="G496" s="15" t="s">
        <v>1549</v>
      </c>
      <c r="H496" s="15" t="s">
        <v>1550</v>
      </c>
      <c r="I496" s="15"/>
      <c r="J496" s="15"/>
      <c r="K496" s="14">
        <v>1</v>
      </c>
      <c r="L496" s="17">
        <f>Table3[[#This Row],[CONT_ID]]</f>
        <v>596</v>
      </c>
      <c r="M496" s="15" t="s">
        <v>541</v>
      </c>
      <c r="N496" s="15"/>
      <c r="O496" s="15"/>
    </row>
    <row r="497" spans="1:15" ht="14.4" hidden="1" x14ac:dyDescent="0.3">
      <c r="A497" s="14">
        <v>3</v>
      </c>
      <c r="B497" s="15" t="s">
        <v>1415</v>
      </c>
      <c r="C497" s="15" t="s">
        <v>1416</v>
      </c>
      <c r="D497" s="14">
        <v>604</v>
      </c>
      <c r="E497" s="14">
        <v>14</v>
      </c>
      <c r="F497" s="15" t="s">
        <v>1551</v>
      </c>
      <c r="G497" s="15" t="s">
        <v>1552</v>
      </c>
      <c r="H497" s="15" t="s">
        <v>1553</v>
      </c>
      <c r="I497" s="15"/>
      <c r="J497" s="15"/>
      <c r="K497" s="14">
        <v>1</v>
      </c>
      <c r="L497" s="17">
        <f>Table3[[#This Row],[CONT_ID]]</f>
        <v>604</v>
      </c>
      <c r="M497" s="15" t="s">
        <v>541</v>
      </c>
      <c r="N497" s="16">
        <v>42893.593807870369</v>
      </c>
      <c r="O497" s="15" t="s">
        <v>547</v>
      </c>
    </row>
    <row r="498" spans="1:15" ht="14.4" hidden="1" x14ac:dyDescent="0.3">
      <c r="A498" s="14">
        <v>3</v>
      </c>
      <c r="B498" s="15" t="s">
        <v>1415</v>
      </c>
      <c r="C498" s="15" t="s">
        <v>1416</v>
      </c>
      <c r="D498" s="14">
        <v>605</v>
      </c>
      <c r="E498" s="14">
        <v>14</v>
      </c>
      <c r="F498" s="15" t="s">
        <v>1554</v>
      </c>
      <c r="G498" s="15" t="s">
        <v>1555</v>
      </c>
      <c r="H498" s="15" t="s">
        <v>1555</v>
      </c>
      <c r="I498" s="15"/>
      <c r="J498" s="15"/>
      <c r="K498" s="14">
        <v>1</v>
      </c>
      <c r="L498" s="17">
        <f>Table3[[#This Row],[CONT_ID]]</f>
        <v>605</v>
      </c>
      <c r="M498" s="15" t="s">
        <v>541</v>
      </c>
      <c r="N498" s="16">
        <v>42893.593807870369</v>
      </c>
      <c r="O498" s="15" t="s">
        <v>547</v>
      </c>
    </row>
    <row r="499" spans="1:15" ht="14.4" hidden="1" x14ac:dyDescent="0.3">
      <c r="A499" s="14">
        <v>3</v>
      </c>
      <c r="B499" s="15" t="s">
        <v>1415</v>
      </c>
      <c r="C499" s="15" t="s">
        <v>1416</v>
      </c>
      <c r="D499" s="14">
        <v>608</v>
      </c>
      <c r="E499" s="14">
        <v>14</v>
      </c>
      <c r="F499" s="15" t="s">
        <v>1494</v>
      </c>
      <c r="G499" s="15" t="s">
        <v>1556</v>
      </c>
      <c r="H499" s="15" t="s">
        <v>1557</v>
      </c>
      <c r="I499" s="15"/>
      <c r="J499" s="15"/>
      <c r="K499" s="14">
        <v>1</v>
      </c>
      <c r="L499" s="17">
        <f>Table3[[#This Row],[CONT_ID]]</f>
        <v>608</v>
      </c>
      <c r="M499" s="15" t="s">
        <v>541</v>
      </c>
      <c r="N499" s="16">
        <v>42893.593807870369</v>
      </c>
      <c r="O499" s="15" t="s">
        <v>547</v>
      </c>
    </row>
    <row r="500" spans="1:15" ht="14.4" hidden="1" x14ac:dyDescent="0.3">
      <c r="A500" s="14">
        <v>3</v>
      </c>
      <c r="B500" s="15" t="s">
        <v>1415</v>
      </c>
      <c r="C500" s="15" t="s">
        <v>1416</v>
      </c>
      <c r="D500" s="14">
        <v>609</v>
      </c>
      <c r="E500" s="14">
        <v>14</v>
      </c>
      <c r="F500" s="15" t="s">
        <v>1417</v>
      </c>
      <c r="G500" s="15" t="s">
        <v>1558</v>
      </c>
      <c r="H500" s="15" t="s">
        <v>1559</v>
      </c>
      <c r="I500" s="15"/>
      <c r="J500" s="15"/>
      <c r="K500" s="14">
        <v>1</v>
      </c>
      <c r="L500" s="17">
        <f>Table3[[#This Row],[CONT_ID]]</f>
        <v>609</v>
      </c>
      <c r="M500" s="15" t="s">
        <v>541</v>
      </c>
      <c r="N500" s="15"/>
      <c r="O500" s="15"/>
    </row>
    <row r="501" spans="1:15" ht="14.4" hidden="1" x14ac:dyDescent="0.3">
      <c r="A501" s="14">
        <v>3</v>
      </c>
      <c r="B501" s="15" t="s">
        <v>1415</v>
      </c>
      <c r="C501" s="15" t="s">
        <v>1416</v>
      </c>
      <c r="D501" s="14">
        <v>610</v>
      </c>
      <c r="E501" s="14">
        <v>14</v>
      </c>
      <c r="F501" s="15" t="s">
        <v>1560</v>
      </c>
      <c r="G501" s="15" t="s">
        <v>1561</v>
      </c>
      <c r="H501" s="15" t="s">
        <v>1562</v>
      </c>
      <c r="I501" s="15"/>
      <c r="J501" s="15"/>
      <c r="K501" s="14">
        <v>1</v>
      </c>
      <c r="L501" s="17">
        <f>Table3[[#This Row],[CONT_ID]]</f>
        <v>610</v>
      </c>
      <c r="M501" s="15" t="s">
        <v>541</v>
      </c>
      <c r="N501" s="16">
        <v>42893.593807870369</v>
      </c>
      <c r="O501" s="15" t="s">
        <v>547</v>
      </c>
    </row>
    <row r="502" spans="1:15" ht="14.4" hidden="1" x14ac:dyDescent="0.3">
      <c r="A502" s="14">
        <v>2</v>
      </c>
      <c r="B502" s="15" t="s">
        <v>1415</v>
      </c>
      <c r="C502" s="15" t="s">
        <v>1416</v>
      </c>
      <c r="D502" s="14">
        <v>15</v>
      </c>
      <c r="E502" s="14">
        <v>4</v>
      </c>
      <c r="F502" s="15" t="s">
        <v>1563</v>
      </c>
      <c r="G502" s="15" t="s">
        <v>1564</v>
      </c>
      <c r="H502" s="15" t="s">
        <v>1565</v>
      </c>
      <c r="I502" s="15"/>
      <c r="J502" s="15"/>
      <c r="K502" s="14">
        <v>1</v>
      </c>
      <c r="L502" s="17">
        <f>Table3[[#This Row],[CONT_ID]]</f>
        <v>15</v>
      </c>
      <c r="M502" s="15" t="s">
        <v>541</v>
      </c>
      <c r="N502" s="16">
        <v>43000.596238425926</v>
      </c>
      <c r="O502" s="15" t="s">
        <v>541</v>
      </c>
    </row>
    <row r="503" spans="1:15" ht="14.4" hidden="1" x14ac:dyDescent="0.3">
      <c r="A503" s="14">
        <v>3</v>
      </c>
      <c r="B503" s="15" t="s">
        <v>1415</v>
      </c>
      <c r="C503" s="15" t="s">
        <v>1416</v>
      </c>
      <c r="D503" s="14">
        <v>88</v>
      </c>
      <c r="E503" s="14">
        <v>15</v>
      </c>
      <c r="F503" s="15" t="s">
        <v>1566</v>
      </c>
      <c r="G503" s="15" t="s">
        <v>1567</v>
      </c>
      <c r="H503" s="15" t="s">
        <v>1568</v>
      </c>
      <c r="I503" s="15"/>
      <c r="J503" s="15"/>
      <c r="K503" s="14">
        <v>1</v>
      </c>
      <c r="L503" s="17">
        <f>Table3[[#This Row],[CONT_ID]]</f>
        <v>88</v>
      </c>
      <c r="M503" s="15" t="s">
        <v>541</v>
      </c>
      <c r="N503" s="16">
        <v>42893.593773148146</v>
      </c>
      <c r="O503" s="15" t="s">
        <v>547</v>
      </c>
    </row>
    <row r="504" spans="1:15" ht="14.4" hidden="1" x14ac:dyDescent="0.3">
      <c r="A504" s="14">
        <v>3</v>
      </c>
      <c r="B504" s="15" t="s">
        <v>1415</v>
      </c>
      <c r="C504" s="15" t="s">
        <v>1416</v>
      </c>
      <c r="D504" s="14">
        <v>118</v>
      </c>
      <c r="E504" s="14">
        <v>15</v>
      </c>
      <c r="F504" s="15" t="s">
        <v>1569</v>
      </c>
      <c r="G504" s="15" t="s">
        <v>1570</v>
      </c>
      <c r="H504" s="15" t="s">
        <v>1571</v>
      </c>
      <c r="I504" s="15"/>
      <c r="J504" s="15"/>
      <c r="K504" s="14">
        <v>1</v>
      </c>
      <c r="L504" s="17">
        <f>Table3[[#This Row],[CONT_ID]]</f>
        <v>118</v>
      </c>
      <c r="M504" s="15" t="s">
        <v>541</v>
      </c>
      <c r="N504" s="16">
        <v>42893.593784722223</v>
      </c>
      <c r="O504" s="15" t="s">
        <v>547</v>
      </c>
    </row>
    <row r="505" spans="1:15" ht="14.4" hidden="1" x14ac:dyDescent="0.3">
      <c r="A505" s="14">
        <v>3</v>
      </c>
      <c r="B505" s="15" t="s">
        <v>1415</v>
      </c>
      <c r="C505" s="15" t="s">
        <v>1416</v>
      </c>
      <c r="D505" s="14">
        <v>119</v>
      </c>
      <c r="E505" s="14">
        <v>15</v>
      </c>
      <c r="F505" s="15" t="s">
        <v>1572</v>
      </c>
      <c r="G505" s="15" t="s">
        <v>1573</v>
      </c>
      <c r="H505" s="15" t="s">
        <v>1574</v>
      </c>
      <c r="I505" s="15"/>
      <c r="J505" s="15"/>
      <c r="K505" s="14">
        <v>1</v>
      </c>
      <c r="L505" s="17">
        <f>Table3[[#This Row],[CONT_ID]]</f>
        <v>119</v>
      </c>
      <c r="M505" s="15" t="s">
        <v>541</v>
      </c>
      <c r="N505" s="15"/>
      <c r="O505" s="15"/>
    </row>
    <row r="506" spans="1:15" ht="14.4" hidden="1" x14ac:dyDescent="0.3">
      <c r="A506" s="14">
        <v>3</v>
      </c>
      <c r="B506" s="15" t="s">
        <v>1415</v>
      </c>
      <c r="C506" s="15" t="s">
        <v>1416</v>
      </c>
      <c r="D506" s="14">
        <v>159</v>
      </c>
      <c r="E506" s="14">
        <v>15</v>
      </c>
      <c r="F506" s="15" t="s">
        <v>1575</v>
      </c>
      <c r="G506" s="15" t="s">
        <v>1576</v>
      </c>
      <c r="H506" s="15" t="s">
        <v>1577</v>
      </c>
      <c r="I506" s="15"/>
      <c r="J506" s="15"/>
      <c r="K506" s="14">
        <v>1</v>
      </c>
      <c r="L506" s="17">
        <f>Table3[[#This Row],[CONT_ID]]</f>
        <v>159</v>
      </c>
      <c r="M506" s="15" t="s">
        <v>541</v>
      </c>
      <c r="N506" s="16">
        <v>42893.593784722223</v>
      </c>
      <c r="O506" s="15" t="s">
        <v>547</v>
      </c>
    </row>
    <row r="507" spans="1:15" ht="14.4" hidden="1" x14ac:dyDescent="0.3">
      <c r="A507" s="14">
        <v>3</v>
      </c>
      <c r="B507" s="15" t="s">
        <v>1415</v>
      </c>
      <c r="C507" s="15" t="s">
        <v>1416</v>
      </c>
      <c r="D507" s="14">
        <v>545</v>
      </c>
      <c r="E507" s="14">
        <v>15</v>
      </c>
      <c r="F507" s="15" t="s">
        <v>1575</v>
      </c>
      <c r="G507" s="15" t="s">
        <v>1578</v>
      </c>
      <c r="H507" s="15" t="s">
        <v>1579</v>
      </c>
      <c r="I507" s="15"/>
      <c r="J507" s="15"/>
      <c r="K507" s="14">
        <v>1</v>
      </c>
      <c r="L507" s="17">
        <f>Table3[[#This Row],[CONT_ID]]</f>
        <v>545</v>
      </c>
      <c r="M507" s="15" t="s">
        <v>541</v>
      </c>
      <c r="N507" s="16">
        <v>42893.593807870369</v>
      </c>
      <c r="O507" s="15" t="s">
        <v>547</v>
      </c>
    </row>
    <row r="508" spans="1:15" ht="14.4" hidden="1" x14ac:dyDescent="0.3">
      <c r="A508" s="14">
        <v>3</v>
      </c>
      <c r="B508" s="15" t="s">
        <v>1415</v>
      </c>
      <c r="C508" s="15" t="s">
        <v>1416</v>
      </c>
      <c r="D508" s="14">
        <v>569</v>
      </c>
      <c r="E508" s="14">
        <v>15</v>
      </c>
      <c r="F508" s="15" t="s">
        <v>1569</v>
      </c>
      <c r="G508" s="15" t="s">
        <v>1580</v>
      </c>
      <c r="H508" s="15" t="s">
        <v>1581</v>
      </c>
      <c r="I508" s="15"/>
      <c r="J508" s="15"/>
      <c r="K508" s="14">
        <v>1</v>
      </c>
      <c r="L508" s="17">
        <f>Table3[[#This Row],[CONT_ID]]</f>
        <v>569</v>
      </c>
      <c r="M508" s="15" t="s">
        <v>541</v>
      </c>
      <c r="N508" s="16">
        <v>42893.593807870369</v>
      </c>
      <c r="O508" s="15" t="s">
        <v>547</v>
      </c>
    </row>
    <row r="509" spans="1:15" ht="14.4" hidden="1" x14ac:dyDescent="0.3">
      <c r="A509" s="14">
        <v>2</v>
      </c>
      <c r="B509" s="15" t="s">
        <v>1415</v>
      </c>
      <c r="C509" s="15" t="s">
        <v>1416</v>
      </c>
      <c r="D509" s="14">
        <v>16</v>
      </c>
      <c r="E509" s="14">
        <v>4</v>
      </c>
      <c r="F509" s="15" t="s">
        <v>1582</v>
      </c>
      <c r="G509" s="15" t="s">
        <v>1583</v>
      </c>
      <c r="H509" s="15" t="s">
        <v>1584</v>
      </c>
      <c r="I509" s="15"/>
      <c r="J509" s="15"/>
      <c r="K509" s="14">
        <v>1</v>
      </c>
      <c r="L509" s="17">
        <f>Table3[[#This Row],[CONT_ID]]</f>
        <v>16</v>
      </c>
      <c r="M509" s="15" t="s">
        <v>541</v>
      </c>
      <c r="N509" s="16">
        <v>43000.596250000002</v>
      </c>
      <c r="O509" s="15" t="s">
        <v>541</v>
      </c>
    </row>
    <row r="510" spans="1:15" ht="14.4" hidden="1" x14ac:dyDescent="0.3">
      <c r="A510" s="14">
        <v>3</v>
      </c>
      <c r="B510" s="15" t="s">
        <v>1415</v>
      </c>
      <c r="C510" s="15" t="s">
        <v>1416</v>
      </c>
      <c r="D510" s="14">
        <v>123</v>
      </c>
      <c r="E510" s="14">
        <v>16</v>
      </c>
      <c r="F510" s="15" t="s">
        <v>1585</v>
      </c>
      <c r="G510" s="15" t="s">
        <v>1586</v>
      </c>
      <c r="H510" s="15" t="s">
        <v>1587</v>
      </c>
      <c r="I510" s="15"/>
      <c r="J510" s="15"/>
      <c r="K510" s="14">
        <v>1</v>
      </c>
      <c r="L510" s="17">
        <f>Table3[[#This Row],[CONT_ID]]</f>
        <v>123</v>
      </c>
      <c r="M510" s="15" t="s">
        <v>541</v>
      </c>
      <c r="N510" s="16">
        <v>42893.593784722223</v>
      </c>
      <c r="O510" s="15" t="s">
        <v>547</v>
      </c>
    </row>
    <row r="511" spans="1:15" ht="14.4" hidden="1" x14ac:dyDescent="0.3">
      <c r="A511" s="14">
        <v>3</v>
      </c>
      <c r="B511" s="15" t="s">
        <v>1415</v>
      </c>
      <c r="C511" s="15" t="s">
        <v>1416</v>
      </c>
      <c r="D511" s="14">
        <v>124</v>
      </c>
      <c r="E511" s="14">
        <v>16</v>
      </c>
      <c r="F511" s="15" t="s">
        <v>1588</v>
      </c>
      <c r="G511" s="15" t="s">
        <v>1589</v>
      </c>
      <c r="H511" s="15" t="s">
        <v>1590</v>
      </c>
      <c r="I511" s="15"/>
      <c r="J511" s="15"/>
      <c r="K511" s="14">
        <v>1</v>
      </c>
      <c r="L511" s="17">
        <f>Table3[[#This Row],[CONT_ID]]</f>
        <v>124</v>
      </c>
      <c r="M511" s="15" t="s">
        <v>541</v>
      </c>
      <c r="N511" s="16">
        <v>42893.593784722223</v>
      </c>
      <c r="O511" s="15" t="s">
        <v>547</v>
      </c>
    </row>
    <row r="512" spans="1:15" ht="14.4" hidden="1" x14ac:dyDescent="0.3">
      <c r="A512" s="14">
        <v>3</v>
      </c>
      <c r="B512" s="15" t="s">
        <v>1415</v>
      </c>
      <c r="C512" s="15" t="s">
        <v>1416</v>
      </c>
      <c r="D512" s="14">
        <v>125</v>
      </c>
      <c r="E512" s="14">
        <v>16</v>
      </c>
      <c r="F512" s="15" t="s">
        <v>1591</v>
      </c>
      <c r="G512" s="15" t="s">
        <v>1592</v>
      </c>
      <c r="H512" s="15" t="s">
        <v>1593</v>
      </c>
      <c r="I512" s="15"/>
      <c r="J512" s="15"/>
      <c r="K512" s="14">
        <v>1</v>
      </c>
      <c r="L512" s="17">
        <f>Table3[[#This Row],[CONT_ID]]</f>
        <v>125</v>
      </c>
      <c r="M512" s="15" t="s">
        <v>541</v>
      </c>
      <c r="N512" s="16">
        <v>42893.593784722223</v>
      </c>
      <c r="O512" s="15" t="s">
        <v>547</v>
      </c>
    </row>
    <row r="513" spans="1:15" ht="14.4" hidden="1" x14ac:dyDescent="0.3">
      <c r="A513" s="14">
        <v>3</v>
      </c>
      <c r="B513" s="15" t="s">
        <v>1415</v>
      </c>
      <c r="C513" s="15" t="s">
        <v>1416</v>
      </c>
      <c r="D513" s="14">
        <v>160</v>
      </c>
      <c r="E513" s="14">
        <v>16</v>
      </c>
      <c r="F513" s="15" t="s">
        <v>1591</v>
      </c>
      <c r="G513" s="15" t="s">
        <v>1594</v>
      </c>
      <c r="H513" s="15" t="s">
        <v>1595</v>
      </c>
      <c r="I513" s="15"/>
      <c r="J513" s="15"/>
      <c r="K513" s="14">
        <v>1</v>
      </c>
      <c r="L513" s="17">
        <f>Table3[[#This Row],[CONT_ID]]</f>
        <v>160</v>
      </c>
      <c r="M513" s="15" t="s">
        <v>541</v>
      </c>
      <c r="N513" s="16">
        <v>42893.5937962963</v>
      </c>
      <c r="O513" s="15" t="s">
        <v>547</v>
      </c>
    </row>
    <row r="514" spans="1:15" ht="14.4" hidden="1" x14ac:dyDescent="0.3">
      <c r="A514" s="14">
        <v>3</v>
      </c>
      <c r="B514" s="15" t="s">
        <v>1415</v>
      </c>
      <c r="C514" s="15" t="s">
        <v>1416</v>
      </c>
      <c r="D514" s="14">
        <v>511</v>
      </c>
      <c r="E514" s="14">
        <v>16</v>
      </c>
      <c r="F514" s="15" t="s">
        <v>1591</v>
      </c>
      <c r="G514" s="15" t="s">
        <v>1596</v>
      </c>
      <c r="H514" s="15" t="s">
        <v>1597</v>
      </c>
      <c r="I514" s="15"/>
      <c r="J514" s="15"/>
      <c r="K514" s="14">
        <v>1</v>
      </c>
      <c r="L514" s="17">
        <f>Table3[[#This Row],[CONT_ID]]</f>
        <v>511</v>
      </c>
      <c r="M514" s="15" t="s">
        <v>541</v>
      </c>
      <c r="N514" s="16">
        <v>42893.5937962963</v>
      </c>
      <c r="O514" s="15" t="s">
        <v>547</v>
      </c>
    </row>
    <row r="515" spans="1:15" ht="14.4" hidden="1" x14ac:dyDescent="0.3">
      <c r="A515" s="14">
        <v>3</v>
      </c>
      <c r="B515" s="15" t="s">
        <v>1415</v>
      </c>
      <c r="C515" s="15" t="s">
        <v>1416</v>
      </c>
      <c r="D515" s="14">
        <v>585</v>
      </c>
      <c r="E515" s="14">
        <v>16</v>
      </c>
      <c r="F515" s="15" t="s">
        <v>1598</v>
      </c>
      <c r="G515" s="15" t="s">
        <v>1599</v>
      </c>
      <c r="H515" s="15" t="s">
        <v>1600</v>
      </c>
      <c r="I515" s="15"/>
      <c r="J515" s="15"/>
      <c r="K515" s="14">
        <v>1</v>
      </c>
      <c r="L515" s="17">
        <f>Table3[[#This Row],[CONT_ID]]</f>
        <v>585</v>
      </c>
      <c r="M515" s="15" t="s">
        <v>541</v>
      </c>
      <c r="N515" s="16">
        <v>42893.593807870369</v>
      </c>
      <c r="O515" s="15" t="s">
        <v>547</v>
      </c>
    </row>
    <row r="516" spans="1:15" ht="14.4" hidden="1" x14ac:dyDescent="0.3">
      <c r="A516" s="14">
        <v>2</v>
      </c>
      <c r="B516" s="15" t="s">
        <v>1415</v>
      </c>
      <c r="C516" s="15" t="s">
        <v>1416</v>
      </c>
      <c r="D516" s="14">
        <v>17</v>
      </c>
      <c r="E516" s="14">
        <v>4</v>
      </c>
      <c r="F516" s="15" t="s">
        <v>1601</v>
      </c>
      <c r="G516" s="15" t="s">
        <v>1602</v>
      </c>
      <c r="H516" s="15" t="s">
        <v>1603</v>
      </c>
      <c r="I516" s="15"/>
      <c r="J516" s="15"/>
      <c r="K516" s="14">
        <v>1</v>
      </c>
      <c r="L516" s="17">
        <f>Table3[[#This Row],[CONT_ID]]</f>
        <v>17</v>
      </c>
      <c r="M516" s="15" t="s">
        <v>541</v>
      </c>
      <c r="N516" s="16">
        <v>43000.596250000002</v>
      </c>
      <c r="O516" s="15" t="s">
        <v>541</v>
      </c>
    </row>
    <row r="517" spans="1:15" ht="14.4" hidden="1" x14ac:dyDescent="0.3">
      <c r="A517" s="14">
        <v>3</v>
      </c>
      <c r="B517" s="15" t="s">
        <v>1415</v>
      </c>
      <c r="C517" s="15" t="s">
        <v>1416</v>
      </c>
      <c r="D517" s="14">
        <v>120</v>
      </c>
      <c r="E517" s="14">
        <v>17</v>
      </c>
      <c r="F517" s="15" t="s">
        <v>1604</v>
      </c>
      <c r="G517" s="15" t="s">
        <v>1605</v>
      </c>
      <c r="H517" s="15" t="s">
        <v>1606</v>
      </c>
      <c r="I517" s="15"/>
      <c r="J517" s="15"/>
      <c r="K517" s="14">
        <v>1</v>
      </c>
      <c r="L517" s="17">
        <f>Table3[[#This Row],[CONT_ID]]</f>
        <v>120</v>
      </c>
      <c r="M517" s="15" t="s">
        <v>541</v>
      </c>
      <c r="N517" s="16">
        <v>42893.593784722223</v>
      </c>
      <c r="O517" s="15" t="s">
        <v>547</v>
      </c>
    </row>
    <row r="518" spans="1:15" ht="14.4" hidden="1" x14ac:dyDescent="0.3">
      <c r="A518" s="14">
        <v>3</v>
      </c>
      <c r="B518" s="15" t="s">
        <v>1415</v>
      </c>
      <c r="C518" s="15" t="s">
        <v>1416</v>
      </c>
      <c r="D518" s="14">
        <v>121</v>
      </c>
      <c r="E518" s="14">
        <v>17</v>
      </c>
      <c r="F518" s="15" t="s">
        <v>1607</v>
      </c>
      <c r="G518" s="15" t="s">
        <v>1608</v>
      </c>
      <c r="H518" s="15" t="s">
        <v>1609</v>
      </c>
      <c r="I518" s="15"/>
      <c r="J518" s="15"/>
      <c r="K518" s="14">
        <v>1</v>
      </c>
      <c r="L518" s="17">
        <f>Table3[[#This Row],[CONT_ID]]</f>
        <v>121</v>
      </c>
      <c r="M518" s="15" t="s">
        <v>541</v>
      </c>
      <c r="N518" s="16">
        <v>42893.593784722223</v>
      </c>
      <c r="O518" s="15" t="s">
        <v>547</v>
      </c>
    </row>
    <row r="519" spans="1:15" ht="14.4" hidden="1" x14ac:dyDescent="0.3">
      <c r="A519" s="14">
        <v>3</v>
      </c>
      <c r="B519" s="15" t="s">
        <v>1415</v>
      </c>
      <c r="C519" s="15" t="s">
        <v>1416</v>
      </c>
      <c r="D519" s="14">
        <v>122</v>
      </c>
      <c r="E519" s="14">
        <v>17</v>
      </c>
      <c r="F519" s="15" t="s">
        <v>1610</v>
      </c>
      <c r="G519" s="15" t="s">
        <v>1611</v>
      </c>
      <c r="H519" s="15" t="s">
        <v>1612</v>
      </c>
      <c r="I519" s="15"/>
      <c r="J519" s="15"/>
      <c r="K519" s="14">
        <v>1</v>
      </c>
      <c r="L519" s="17">
        <f>Table3[[#This Row],[CONT_ID]]</f>
        <v>122</v>
      </c>
      <c r="M519" s="15" t="s">
        <v>541</v>
      </c>
      <c r="N519" s="16">
        <v>42893.593784722223</v>
      </c>
      <c r="O519" s="15" t="s">
        <v>547</v>
      </c>
    </row>
    <row r="520" spans="1:15" ht="14.4" hidden="1" x14ac:dyDescent="0.3">
      <c r="A520" s="14">
        <v>3</v>
      </c>
      <c r="B520" s="15" t="s">
        <v>1415</v>
      </c>
      <c r="C520" s="15" t="s">
        <v>1416</v>
      </c>
      <c r="D520" s="14">
        <v>126</v>
      </c>
      <c r="E520" s="14">
        <v>17</v>
      </c>
      <c r="F520" s="15" t="s">
        <v>1613</v>
      </c>
      <c r="G520" s="15" t="s">
        <v>1614</v>
      </c>
      <c r="H520" s="15" t="s">
        <v>1615</v>
      </c>
      <c r="I520" s="15"/>
      <c r="J520" s="15"/>
      <c r="K520" s="14">
        <v>1</v>
      </c>
      <c r="L520" s="17">
        <f>Table3[[#This Row],[CONT_ID]]</f>
        <v>126</v>
      </c>
      <c r="M520" s="15" t="s">
        <v>541</v>
      </c>
      <c r="N520" s="16">
        <v>42893.593784722223</v>
      </c>
      <c r="O520" s="15" t="s">
        <v>547</v>
      </c>
    </row>
    <row r="521" spans="1:15" ht="14.4" hidden="1" x14ac:dyDescent="0.3">
      <c r="A521" s="14">
        <v>3</v>
      </c>
      <c r="B521" s="15" t="s">
        <v>1415</v>
      </c>
      <c r="C521" s="15" t="s">
        <v>1416</v>
      </c>
      <c r="D521" s="14">
        <v>127</v>
      </c>
      <c r="E521" s="14">
        <v>17</v>
      </c>
      <c r="F521" s="15" t="s">
        <v>1616</v>
      </c>
      <c r="G521" s="15" t="s">
        <v>1617</v>
      </c>
      <c r="H521" s="15" t="s">
        <v>1618</v>
      </c>
      <c r="I521" s="15"/>
      <c r="J521" s="15"/>
      <c r="K521" s="14">
        <v>1</v>
      </c>
      <c r="L521" s="17">
        <f>Table3[[#This Row],[CONT_ID]]</f>
        <v>127</v>
      </c>
      <c r="M521" s="15" t="s">
        <v>541</v>
      </c>
      <c r="N521" s="16">
        <v>42893.593784722223</v>
      </c>
      <c r="O521" s="15" t="s">
        <v>547</v>
      </c>
    </row>
    <row r="522" spans="1:15" ht="14.4" hidden="1" x14ac:dyDescent="0.3">
      <c r="A522" s="14">
        <v>3</v>
      </c>
      <c r="B522" s="15" t="s">
        <v>1415</v>
      </c>
      <c r="C522" s="15" t="s">
        <v>1416</v>
      </c>
      <c r="D522" s="14">
        <v>579</v>
      </c>
      <c r="E522" s="14">
        <v>17</v>
      </c>
      <c r="F522" s="15" t="s">
        <v>1619</v>
      </c>
      <c r="G522" s="15" t="s">
        <v>1620</v>
      </c>
      <c r="H522" s="15" t="s">
        <v>1621</v>
      </c>
      <c r="I522" s="15"/>
      <c r="J522" s="15"/>
      <c r="K522" s="14">
        <v>1</v>
      </c>
      <c r="L522" s="17">
        <f>Table3[[#This Row],[CONT_ID]]</f>
        <v>579</v>
      </c>
      <c r="M522" s="15" t="s">
        <v>541</v>
      </c>
      <c r="N522" s="16">
        <v>42893.593807870369</v>
      </c>
      <c r="O522" s="15" t="s">
        <v>547</v>
      </c>
    </row>
    <row r="523" spans="1:15" ht="14.4" hidden="1" x14ac:dyDescent="0.3">
      <c r="A523" s="14">
        <v>2</v>
      </c>
      <c r="B523" s="15" t="s">
        <v>1415</v>
      </c>
      <c r="C523" s="15" t="s">
        <v>1416</v>
      </c>
      <c r="D523" s="14">
        <v>18</v>
      </c>
      <c r="E523" s="14">
        <v>4</v>
      </c>
      <c r="F523" s="15" t="s">
        <v>1622</v>
      </c>
      <c r="G523" s="15" t="s">
        <v>1623</v>
      </c>
      <c r="H523" s="15" t="s">
        <v>1624</v>
      </c>
      <c r="I523" s="15"/>
      <c r="J523" s="15"/>
      <c r="K523" s="14">
        <v>1</v>
      </c>
      <c r="L523" s="17">
        <f>Table3[[#This Row],[CONT_ID]]</f>
        <v>18</v>
      </c>
      <c r="M523" s="15" t="s">
        <v>541</v>
      </c>
      <c r="N523" s="16">
        <v>43000.596250000002</v>
      </c>
      <c r="O523" s="15" t="s">
        <v>541</v>
      </c>
    </row>
    <row r="524" spans="1:15" ht="14.4" hidden="1" x14ac:dyDescent="0.3">
      <c r="A524" s="14">
        <v>3</v>
      </c>
      <c r="B524" s="15" t="s">
        <v>1415</v>
      </c>
      <c r="C524" s="15" t="s">
        <v>1416</v>
      </c>
      <c r="D524" s="14">
        <v>128</v>
      </c>
      <c r="E524" s="14">
        <v>18</v>
      </c>
      <c r="F524" s="15" t="s">
        <v>1625</v>
      </c>
      <c r="G524" s="15" t="s">
        <v>1626</v>
      </c>
      <c r="H524" s="15" t="s">
        <v>1627</v>
      </c>
      <c r="I524" s="15"/>
      <c r="J524" s="15"/>
      <c r="K524" s="14">
        <v>1</v>
      </c>
      <c r="L524" s="17">
        <f>Table3[[#This Row],[CONT_ID]]</f>
        <v>128</v>
      </c>
      <c r="M524" s="15" t="s">
        <v>541</v>
      </c>
      <c r="N524" s="16">
        <v>42893.593784722223</v>
      </c>
      <c r="O524" s="15" t="s">
        <v>547</v>
      </c>
    </row>
    <row r="525" spans="1:15" ht="14.4" hidden="1" x14ac:dyDescent="0.3">
      <c r="A525" s="14">
        <v>3</v>
      </c>
      <c r="B525" s="15" t="s">
        <v>1415</v>
      </c>
      <c r="C525" s="15" t="s">
        <v>1416</v>
      </c>
      <c r="D525" s="14">
        <v>129</v>
      </c>
      <c r="E525" s="14">
        <v>18</v>
      </c>
      <c r="F525" s="15" t="s">
        <v>1628</v>
      </c>
      <c r="G525" s="15" t="s">
        <v>1629</v>
      </c>
      <c r="H525" s="15" t="s">
        <v>1630</v>
      </c>
      <c r="I525" s="15"/>
      <c r="J525" s="15"/>
      <c r="K525" s="14">
        <v>1</v>
      </c>
      <c r="L525" s="17">
        <f>Table3[[#This Row],[CONT_ID]]</f>
        <v>129</v>
      </c>
      <c r="M525" s="15" t="s">
        <v>541</v>
      </c>
      <c r="N525" s="16">
        <v>42893.593784722223</v>
      </c>
      <c r="O525" s="15" t="s">
        <v>547</v>
      </c>
    </row>
    <row r="526" spans="1:15" ht="14.4" hidden="1" x14ac:dyDescent="0.3">
      <c r="A526" s="14">
        <v>3</v>
      </c>
      <c r="B526" s="15" t="s">
        <v>1415</v>
      </c>
      <c r="C526" s="15" t="s">
        <v>1416</v>
      </c>
      <c r="D526" s="14">
        <v>130</v>
      </c>
      <c r="E526" s="14">
        <v>18</v>
      </c>
      <c r="F526" s="15" t="s">
        <v>1631</v>
      </c>
      <c r="G526" s="15" t="s">
        <v>1632</v>
      </c>
      <c r="H526" s="15" t="s">
        <v>1633</v>
      </c>
      <c r="I526" s="15"/>
      <c r="J526" s="15"/>
      <c r="K526" s="14">
        <v>1</v>
      </c>
      <c r="L526" s="17">
        <f>Table3[[#This Row],[CONT_ID]]</f>
        <v>130</v>
      </c>
      <c r="M526" s="15" t="s">
        <v>541</v>
      </c>
      <c r="N526" s="16">
        <v>42893.593784722223</v>
      </c>
      <c r="O526" s="15" t="s">
        <v>547</v>
      </c>
    </row>
    <row r="527" spans="1:15" ht="14.4" hidden="1" x14ac:dyDescent="0.3">
      <c r="A527" s="14">
        <v>3</v>
      </c>
      <c r="B527" s="15" t="s">
        <v>1415</v>
      </c>
      <c r="C527" s="15" t="s">
        <v>1416</v>
      </c>
      <c r="D527" s="14">
        <v>518</v>
      </c>
      <c r="E527" s="14">
        <v>18</v>
      </c>
      <c r="F527" s="15" t="s">
        <v>1572</v>
      </c>
      <c r="G527" s="15" t="s">
        <v>1634</v>
      </c>
      <c r="H527" s="15" t="s">
        <v>1635</v>
      </c>
      <c r="I527" s="15"/>
      <c r="J527" s="15"/>
      <c r="K527" s="14">
        <v>1</v>
      </c>
      <c r="L527" s="17">
        <f>Table3[[#This Row],[CONT_ID]]</f>
        <v>518</v>
      </c>
      <c r="M527" s="15" t="s">
        <v>541</v>
      </c>
      <c r="N527" s="15"/>
      <c r="O527" s="15"/>
    </row>
    <row r="528" spans="1:15" ht="14.4" hidden="1" x14ac:dyDescent="0.3">
      <c r="A528" s="14">
        <v>2</v>
      </c>
      <c r="B528" s="15" t="s">
        <v>1415</v>
      </c>
      <c r="C528" s="15" t="s">
        <v>1416</v>
      </c>
      <c r="D528" s="14">
        <v>19</v>
      </c>
      <c r="E528" s="14">
        <v>4</v>
      </c>
      <c r="F528" s="15" t="s">
        <v>1636</v>
      </c>
      <c r="G528" s="15" t="s">
        <v>1637</v>
      </c>
      <c r="H528" s="15" t="s">
        <v>1638</v>
      </c>
      <c r="I528" s="15"/>
      <c r="J528" s="15"/>
      <c r="K528" s="14">
        <v>1</v>
      </c>
      <c r="L528" s="17">
        <f>Table3[[#This Row],[CONT_ID]]</f>
        <v>19</v>
      </c>
      <c r="M528" s="15" t="s">
        <v>541</v>
      </c>
      <c r="N528" s="16">
        <v>43000.596250000002</v>
      </c>
      <c r="O528" s="15" t="s">
        <v>541</v>
      </c>
    </row>
    <row r="529" spans="1:15" ht="14.4" hidden="1" x14ac:dyDescent="0.3">
      <c r="A529" s="14">
        <v>3</v>
      </c>
      <c r="B529" s="15" t="s">
        <v>1415</v>
      </c>
      <c r="C529" s="15" t="s">
        <v>1416</v>
      </c>
      <c r="D529" s="14">
        <v>63</v>
      </c>
      <c r="E529" s="14">
        <v>19</v>
      </c>
      <c r="F529" s="15" t="s">
        <v>1639</v>
      </c>
      <c r="G529" s="15" t="s">
        <v>1640</v>
      </c>
      <c r="H529" s="15" t="s">
        <v>1641</v>
      </c>
      <c r="I529" s="15"/>
      <c r="J529" s="15"/>
      <c r="K529" s="14">
        <v>1</v>
      </c>
      <c r="L529" s="17">
        <f>Table3[[#This Row],[CONT_ID]]</f>
        <v>63</v>
      </c>
      <c r="M529" s="15" t="s">
        <v>541</v>
      </c>
      <c r="N529" s="16">
        <v>42893.593773148146</v>
      </c>
      <c r="O529" s="15" t="s">
        <v>547</v>
      </c>
    </row>
    <row r="530" spans="1:15" ht="14.4" hidden="1" x14ac:dyDescent="0.3">
      <c r="A530" s="14">
        <v>3</v>
      </c>
      <c r="B530" s="15" t="s">
        <v>1415</v>
      </c>
      <c r="C530" s="15" t="s">
        <v>1416</v>
      </c>
      <c r="D530" s="14">
        <v>64</v>
      </c>
      <c r="E530" s="14">
        <v>19</v>
      </c>
      <c r="F530" s="15" t="s">
        <v>1642</v>
      </c>
      <c r="G530" s="15" t="s">
        <v>1643</v>
      </c>
      <c r="H530" s="15" t="s">
        <v>1644</v>
      </c>
      <c r="I530" s="15"/>
      <c r="J530" s="15"/>
      <c r="K530" s="14">
        <v>1</v>
      </c>
      <c r="L530" s="17">
        <f>Table3[[#This Row],[CONT_ID]]</f>
        <v>64</v>
      </c>
      <c r="M530" s="15" t="s">
        <v>541</v>
      </c>
      <c r="N530" s="16">
        <v>42893.593773148146</v>
      </c>
      <c r="O530" s="15" t="s">
        <v>547</v>
      </c>
    </row>
    <row r="531" spans="1:15" ht="14.4" hidden="1" x14ac:dyDescent="0.3">
      <c r="A531" s="14">
        <v>3</v>
      </c>
      <c r="B531" s="15" t="s">
        <v>1415</v>
      </c>
      <c r="C531" s="15" t="s">
        <v>1416</v>
      </c>
      <c r="D531" s="14">
        <v>65</v>
      </c>
      <c r="E531" s="14">
        <v>19</v>
      </c>
      <c r="F531" s="15" t="s">
        <v>1645</v>
      </c>
      <c r="G531" s="15" t="s">
        <v>1643</v>
      </c>
      <c r="H531" s="15" t="s">
        <v>1646</v>
      </c>
      <c r="I531" s="15"/>
      <c r="J531" s="15"/>
      <c r="K531" s="14">
        <v>1</v>
      </c>
      <c r="L531" s="17">
        <f>Table3[[#This Row],[CONT_ID]]</f>
        <v>65</v>
      </c>
      <c r="M531" s="15" t="s">
        <v>541</v>
      </c>
      <c r="N531" s="16">
        <v>42893.593773148146</v>
      </c>
      <c r="O531" s="15" t="s">
        <v>547</v>
      </c>
    </row>
    <row r="532" spans="1:15" ht="14.4" hidden="1" x14ac:dyDescent="0.3">
      <c r="A532" s="14">
        <v>3</v>
      </c>
      <c r="B532" s="15" t="s">
        <v>1415</v>
      </c>
      <c r="C532" s="15" t="s">
        <v>1416</v>
      </c>
      <c r="D532" s="14">
        <v>66</v>
      </c>
      <c r="E532" s="14">
        <v>19</v>
      </c>
      <c r="F532" s="15" t="s">
        <v>1647</v>
      </c>
      <c r="G532" s="15" t="s">
        <v>1648</v>
      </c>
      <c r="H532" s="15" t="s">
        <v>1649</v>
      </c>
      <c r="I532" s="15"/>
      <c r="J532" s="15"/>
      <c r="K532" s="14">
        <v>1</v>
      </c>
      <c r="L532" s="17">
        <f>Table3[[#This Row],[CONT_ID]]</f>
        <v>66</v>
      </c>
      <c r="M532" s="15" t="s">
        <v>541</v>
      </c>
      <c r="N532" s="16">
        <v>42893.593773148146</v>
      </c>
      <c r="O532" s="15" t="s">
        <v>547</v>
      </c>
    </row>
    <row r="533" spans="1:15" ht="14.4" hidden="1" x14ac:dyDescent="0.3">
      <c r="A533" s="14">
        <v>3</v>
      </c>
      <c r="B533" s="15" t="s">
        <v>1415</v>
      </c>
      <c r="C533" s="15" t="s">
        <v>1416</v>
      </c>
      <c r="D533" s="14">
        <v>67</v>
      </c>
      <c r="E533" s="14">
        <v>19</v>
      </c>
      <c r="F533" s="15" t="s">
        <v>1650</v>
      </c>
      <c r="G533" s="15" t="s">
        <v>1651</v>
      </c>
      <c r="H533" s="15" t="s">
        <v>1652</v>
      </c>
      <c r="I533" s="15"/>
      <c r="J533" s="15"/>
      <c r="K533" s="14">
        <v>1</v>
      </c>
      <c r="L533" s="17">
        <f>Table3[[#This Row],[CONT_ID]]</f>
        <v>67</v>
      </c>
      <c r="M533" s="15" t="s">
        <v>541</v>
      </c>
      <c r="N533" s="16">
        <v>42893.593773148146</v>
      </c>
      <c r="O533" s="15" t="s">
        <v>547</v>
      </c>
    </row>
    <row r="534" spans="1:15" ht="14.4" hidden="1" x14ac:dyDescent="0.3">
      <c r="A534" s="14">
        <v>3</v>
      </c>
      <c r="B534" s="15" t="s">
        <v>1415</v>
      </c>
      <c r="C534" s="15" t="s">
        <v>1416</v>
      </c>
      <c r="D534" s="14">
        <v>68</v>
      </c>
      <c r="E534" s="14">
        <v>19</v>
      </c>
      <c r="F534" s="15" t="s">
        <v>1653</v>
      </c>
      <c r="G534" s="15" t="s">
        <v>1654</v>
      </c>
      <c r="H534" s="15" t="s">
        <v>1655</v>
      </c>
      <c r="I534" s="15"/>
      <c r="J534" s="15"/>
      <c r="K534" s="14">
        <v>1</v>
      </c>
      <c r="L534" s="17">
        <f>Table3[[#This Row],[CONT_ID]]</f>
        <v>68</v>
      </c>
      <c r="M534" s="15" t="s">
        <v>541</v>
      </c>
      <c r="N534" s="16">
        <v>42893.593773148146</v>
      </c>
      <c r="O534" s="15" t="s">
        <v>547</v>
      </c>
    </row>
    <row r="535" spans="1:15" ht="14.4" hidden="1" x14ac:dyDescent="0.3">
      <c r="A535" s="14">
        <v>3</v>
      </c>
      <c r="B535" s="15" t="s">
        <v>1415</v>
      </c>
      <c r="C535" s="15" t="s">
        <v>1416</v>
      </c>
      <c r="D535" s="14">
        <v>69</v>
      </c>
      <c r="E535" s="14">
        <v>19</v>
      </c>
      <c r="F535" s="15" t="s">
        <v>1636</v>
      </c>
      <c r="G535" s="15" t="s">
        <v>1656</v>
      </c>
      <c r="H535" s="15" t="s">
        <v>1657</v>
      </c>
      <c r="I535" s="15"/>
      <c r="J535" s="15"/>
      <c r="K535" s="14">
        <v>1</v>
      </c>
      <c r="L535" s="17">
        <f>Table3[[#This Row],[CONT_ID]]</f>
        <v>69</v>
      </c>
      <c r="M535" s="15" t="s">
        <v>541</v>
      </c>
      <c r="N535" s="16">
        <v>42893.593773148146</v>
      </c>
      <c r="O535" s="15" t="s">
        <v>547</v>
      </c>
    </row>
    <row r="536" spans="1:15" ht="14.4" hidden="1" x14ac:dyDescent="0.3">
      <c r="A536" s="14">
        <v>3</v>
      </c>
      <c r="B536" s="15" t="s">
        <v>1415</v>
      </c>
      <c r="C536" s="15" t="s">
        <v>1416</v>
      </c>
      <c r="D536" s="14">
        <v>87</v>
      </c>
      <c r="E536" s="14">
        <v>19</v>
      </c>
      <c r="F536" s="15" t="s">
        <v>1658</v>
      </c>
      <c r="G536" s="15" t="s">
        <v>1659</v>
      </c>
      <c r="H536" s="15" t="s">
        <v>1660</v>
      </c>
      <c r="I536" s="15"/>
      <c r="J536" s="15"/>
      <c r="K536" s="14">
        <v>1</v>
      </c>
      <c r="L536" s="17">
        <f>Table3[[#This Row],[CONT_ID]]</f>
        <v>87</v>
      </c>
      <c r="M536" s="15" t="s">
        <v>541</v>
      </c>
      <c r="N536" s="16">
        <v>42893.593773148146</v>
      </c>
      <c r="O536" s="15" t="s">
        <v>547</v>
      </c>
    </row>
    <row r="537" spans="1:15" ht="14.4" hidden="1" x14ac:dyDescent="0.3">
      <c r="A537" s="14">
        <v>3</v>
      </c>
      <c r="B537" s="15" t="s">
        <v>1415</v>
      </c>
      <c r="C537" s="15" t="s">
        <v>1416</v>
      </c>
      <c r="D537" s="14">
        <v>161</v>
      </c>
      <c r="E537" s="14">
        <v>19</v>
      </c>
      <c r="F537" s="15" t="s">
        <v>1661</v>
      </c>
      <c r="G537" s="15" t="s">
        <v>1662</v>
      </c>
      <c r="H537" s="15" t="s">
        <v>1663</v>
      </c>
      <c r="I537" s="15"/>
      <c r="J537" s="15"/>
      <c r="K537" s="14">
        <v>1</v>
      </c>
      <c r="L537" s="17">
        <f>Table3[[#This Row],[CONT_ID]]</f>
        <v>161</v>
      </c>
      <c r="M537" s="15" t="s">
        <v>541</v>
      </c>
      <c r="N537" s="16">
        <v>42893.5937962963</v>
      </c>
      <c r="O537" s="15" t="s">
        <v>547</v>
      </c>
    </row>
    <row r="538" spans="1:15" ht="14.4" hidden="1" x14ac:dyDescent="0.3">
      <c r="A538" s="14">
        <v>3</v>
      </c>
      <c r="B538" s="15" t="s">
        <v>1415</v>
      </c>
      <c r="C538" s="15" t="s">
        <v>1416</v>
      </c>
      <c r="D538" s="14">
        <v>460</v>
      </c>
      <c r="E538" s="14">
        <v>19</v>
      </c>
      <c r="F538" s="15" t="s">
        <v>1664</v>
      </c>
      <c r="G538" s="15" t="s">
        <v>1665</v>
      </c>
      <c r="H538" s="15" t="s">
        <v>1666</v>
      </c>
      <c r="I538" s="15"/>
      <c r="J538" s="15"/>
      <c r="K538" s="14">
        <v>1</v>
      </c>
      <c r="L538" s="17">
        <f>Table3[[#This Row],[CONT_ID]]</f>
        <v>460</v>
      </c>
      <c r="M538" s="15" t="s">
        <v>541</v>
      </c>
      <c r="N538" s="16">
        <v>42893.5937962963</v>
      </c>
      <c r="O538" s="15" t="s">
        <v>547</v>
      </c>
    </row>
    <row r="539" spans="1:15" ht="14.4" hidden="1" x14ac:dyDescent="0.3">
      <c r="A539" s="14">
        <v>3</v>
      </c>
      <c r="B539" s="15" t="s">
        <v>1415</v>
      </c>
      <c r="C539" s="15" t="s">
        <v>1416</v>
      </c>
      <c r="D539" s="14">
        <v>461</v>
      </c>
      <c r="E539" s="14">
        <v>19</v>
      </c>
      <c r="F539" s="15" t="s">
        <v>1667</v>
      </c>
      <c r="G539" s="15" t="s">
        <v>1668</v>
      </c>
      <c r="H539" s="15" t="s">
        <v>1669</v>
      </c>
      <c r="I539" s="15"/>
      <c r="J539" s="15"/>
      <c r="K539" s="14">
        <v>1</v>
      </c>
      <c r="L539" s="17">
        <f>Table3[[#This Row],[CONT_ID]]</f>
        <v>461</v>
      </c>
      <c r="M539" s="15" t="s">
        <v>541</v>
      </c>
      <c r="N539" s="16">
        <v>42893.5937962963</v>
      </c>
      <c r="O539" s="15" t="s">
        <v>547</v>
      </c>
    </row>
    <row r="540" spans="1:15" ht="14.4" hidden="1" x14ac:dyDescent="0.3">
      <c r="A540" s="14">
        <v>3</v>
      </c>
      <c r="B540" s="15" t="s">
        <v>1415</v>
      </c>
      <c r="C540" s="15" t="s">
        <v>1416</v>
      </c>
      <c r="D540" s="14">
        <v>515</v>
      </c>
      <c r="E540" s="14">
        <v>19</v>
      </c>
      <c r="F540" s="15" t="s">
        <v>1670</v>
      </c>
      <c r="G540" s="15" t="s">
        <v>1671</v>
      </c>
      <c r="H540" s="15" t="s">
        <v>1672</v>
      </c>
      <c r="I540" s="15"/>
      <c r="J540" s="15"/>
      <c r="K540" s="14">
        <v>1</v>
      </c>
      <c r="L540" s="17">
        <f>Table3[[#This Row],[CONT_ID]]</f>
        <v>515</v>
      </c>
      <c r="M540" s="15" t="s">
        <v>541</v>
      </c>
      <c r="N540" s="16">
        <v>42893.593807870369</v>
      </c>
      <c r="O540" s="15" t="s">
        <v>547</v>
      </c>
    </row>
    <row r="541" spans="1:15" ht="14.4" hidden="1" x14ac:dyDescent="0.3">
      <c r="A541" s="14">
        <v>3</v>
      </c>
      <c r="B541" s="15" t="s">
        <v>1415</v>
      </c>
      <c r="C541" s="15" t="s">
        <v>1416</v>
      </c>
      <c r="D541" s="14">
        <v>516</v>
      </c>
      <c r="E541" s="14">
        <v>19</v>
      </c>
      <c r="F541" s="15" t="s">
        <v>1673</v>
      </c>
      <c r="G541" s="15" t="s">
        <v>1674</v>
      </c>
      <c r="H541" s="15" t="s">
        <v>1675</v>
      </c>
      <c r="I541" s="15"/>
      <c r="J541" s="15"/>
      <c r="K541" s="14">
        <v>1</v>
      </c>
      <c r="L541" s="17">
        <f>Table3[[#This Row],[CONT_ID]]</f>
        <v>516</v>
      </c>
      <c r="M541" s="15" t="s">
        <v>541</v>
      </c>
      <c r="N541" s="16">
        <v>42893.593807870369</v>
      </c>
      <c r="O541" s="15" t="s">
        <v>547</v>
      </c>
    </row>
    <row r="542" spans="1:15" ht="14.4" hidden="1" x14ac:dyDescent="0.3">
      <c r="A542" s="14">
        <v>2</v>
      </c>
      <c r="B542" s="15" t="s">
        <v>1415</v>
      </c>
      <c r="C542" s="15" t="s">
        <v>1416</v>
      </c>
      <c r="D542" s="14">
        <v>20</v>
      </c>
      <c r="E542" s="14">
        <v>4</v>
      </c>
      <c r="F542" s="15" t="s">
        <v>1676</v>
      </c>
      <c r="G542" s="15" t="s">
        <v>1677</v>
      </c>
      <c r="H542" s="15" t="s">
        <v>1678</v>
      </c>
      <c r="I542" s="15"/>
      <c r="J542" s="15"/>
      <c r="K542" s="14">
        <v>1</v>
      </c>
      <c r="L542" s="17">
        <f>Table3[[#This Row],[CONT_ID]]</f>
        <v>20</v>
      </c>
      <c r="M542" s="15" t="s">
        <v>541</v>
      </c>
      <c r="N542" s="16">
        <v>43000.596250000002</v>
      </c>
      <c r="O542" s="15" t="s">
        <v>541</v>
      </c>
    </row>
    <row r="543" spans="1:15" ht="14.4" hidden="1" x14ac:dyDescent="0.3">
      <c r="A543" s="14">
        <v>3</v>
      </c>
      <c r="B543" s="15" t="s">
        <v>1415</v>
      </c>
      <c r="C543" s="15" t="s">
        <v>1416</v>
      </c>
      <c r="D543" s="14">
        <v>35</v>
      </c>
      <c r="E543" s="14">
        <v>20</v>
      </c>
      <c r="F543" s="15" t="s">
        <v>1679</v>
      </c>
      <c r="G543" s="15" t="s">
        <v>1680</v>
      </c>
      <c r="H543" s="15" t="s">
        <v>1681</v>
      </c>
      <c r="I543" s="15"/>
      <c r="J543" s="15"/>
      <c r="K543" s="14">
        <v>1</v>
      </c>
      <c r="L543" s="17">
        <f>Table3[[#This Row],[CONT_ID]]</f>
        <v>35</v>
      </c>
      <c r="M543" s="15" t="s">
        <v>541</v>
      </c>
      <c r="N543" s="16">
        <v>42893.593773148146</v>
      </c>
      <c r="O543" s="15" t="s">
        <v>547</v>
      </c>
    </row>
    <row r="544" spans="1:15" ht="14.4" hidden="1" x14ac:dyDescent="0.3">
      <c r="A544" s="14">
        <v>3</v>
      </c>
      <c r="B544" s="15" t="s">
        <v>1415</v>
      </c>
      <c r="C544" s="15" t="s">
        <v>1416</v>
      </c>
      <c r="D544" s="14">
        <v>70</v>
      </c>
      <c r="E544" s="14">
        <v>20</v>
      </c>
      <c r="F544" s="15" t="s">
        <v>1682</v>
      </c>
      <c r="G544" s="15" t="s">
        <v>1683</v>
      </c>
      <c r="H544" s="15" t="s">
        <v>1684</v>
      </c>
      <c r="I544" s="15"/>
      <c r="J544" s="15"/>
      <c r="K544" s="14">
        <v>1</v>
      </c>
      <c r="L544" s="17">
        <f>Table3[[#This Row],[CONT_ID]]</f>
        <v>70</v>
      </c>
      <c r="M544" s="15" t="s">
        <v>541</v>
      </c>
      <c r="N544" s="16">
        <v>42893.593773148146</v>
      </c>
      <c r="O544" s="15" t="s">
        <v>547</v>
      </c>
    </row>
    <row r="545" spans="1:15" ht="14.4" hidden="1" x14ac:dyDescent="0.3">
      <c r="A545" s="14">
        <v>3</v>
      </c>
      <c r="B545" s="15" t="s">
        <v>1415</v>
      </c>
      <c r="C545" s="15" t="s">
        <v>1416</v>
      </c>
      <c r="D545" s="14">
        <v>75</v>
      </c>
      <c r="E545" s="14">
        <v>20</v>
      </c>
      <c r="F545" s="15" t="s">
        <v>1685</v>
      </c>
      <c r="G545" s="15" t="s">
        <v>1686</v>
      </c>
      <c r="H545" s="15" t="s">
        <v>1687</v>
      </c>
      <c r="I545" s="15"/>
      <c r="J545" s="15"/>
      <c r="K545" s="14">
        <v>1</v>
      </c>
      <c r="L545" s="17">
        <f>Table3[[#This Row],[CONT_ID]]</f>
        <v>75</v>
      </c>
      <c r="M545" s="15" t="s">
        <v>541</v>
      </c>
      <c r="N545" s="16">
        <v>42893.593773148146</v>
      </c>
      <c r="O545" s="15" t="s">
        <v>547</v>
      </c>
    </row>
    <row r="546" spans="1:15" ht="14.4" hidden="1" x14ac:dyDescent="0.3">
      <c r="A546" s="14">
        <v>3</v>
      </c>
      <c r="B546" s="15" t="s">
        <v>1415</v>
      </c>
      <c r="C546" s="15" t="s">
        <v>1416</v>
      </c>
      <c r="D546" s="14">
        <v>78</v>
      </c>
      <c r="E546" s="14">
        <v>20</v>
      </c>
      <c r="F546" s="15" t="s">
        <v>1688</v>
      </c>
      <c r="G546" s="15" t="s">
        <v>1689</v>
      </c>
      <c r="H546" s="15" t="s">
        <v>1690</v>
      </c>
      <c r="I546" s="15"/>
      <c r="J546" s="15"/>
      <c r="K546" s="14">
        <v>1</v>
      </c>
      <c r="L546" s="17">
        <f>Table3[[#This Row],[CONT_ID]]</f>
        <v>78</v>
      </c>
      <c r="M546" s="15" t="s">
        <v>541</v>
      </c>
      <c r="N546" s="16">
        <v>42893.593773148146</v>
      </c>
      <c r="O546" s="15" t="s">
        <v>547</v>
      </c>
    </row>
    <row r="547" spans="1:15" ht="14.4" hidden="1" x14ac:dyDescent="0.3">
      <c r="A547" s="14">
        <v>3</v>
      </c>
      <c r="B547" s="15" t="s">
        <v>1415</v>
      </c>
      <c r="C547" s="15" t="s">
        <v>1416</v>
      </c>
      <c r="D547" s="14">
        <v>80</v>
      </c>
      <c r="E547" s="14">
        <v>20</v>
      </c>
      <c r="F547" s="15" t="s">
        <v>1691</v>
      </c>
      <c r="G547" s="15" t="s">
        <v>1692</v>
      </c>
      <c r="H547" s="15" t="s">
        <v>1693</v>
      </c>
      <c r="I547" s="15"/>
      <c r="J547" s="15"/>
      <c r="K547" s="14">
        <v>1</v>
      </c>
      <c r="L547" s="17">
        <f>Table3[[#This Row],[CONT_ID]]</f>
        <v>80</v>
      </c>
      <c r="M547" s="15" t="s">
        <v>541</v>
      </c>
      <c r="N547" s="16">
        <v>42893.593773148146</v>
      </c>
      <c r="O547" s="15" t="s">
        <v>547</v>
      </c>
    </row>
    <row r="548" spans="1:15" ht="14.4" hidden="1" x14ac:dyDescent="0.3">
      <c r="A548" s="14">
        <v>3</v>
      </c>
      <c r="B548" s="15" t="s">
        <v>1415</v>
      </c>
      <c r="C548" s="15" t="s">
        <v>1416</v>
      </c>
      <c r="D548" s="14">
        <v>82</v>
      </c>
      <c r="E548" s="14">
        <v>20</v>
      </c>
      <c r="F548" s="15" t="s">
        <v>1694</v>
      </c>
      <c r="G548" s="15" t="s">
        <v>1695</v>
      </c>
      <c r="H548" s="15" t="s">
        <v>1696</v>
      </c>
      <c r="I548" s="15"/>
      <c r="J548" s="15"/>
      <c r="K548" s="14">
        <v>1</v>
      </c>
      <c r="L548" s="17">
        <f>Table3[[#This Row],[CONT_ID]]</f>
        <v>82</v>
      </c>
      <c r="M548" s="15" t="s">
        <v>541</v>
      </c>
      <c r="N548" s="16">
        <v>42893.593773148146</v>
      </c>
      <c r="O548" s="15" t="s">
        <v>547</v>
      </c>
    </row>
    <row r="549" spans="1:15" ht="14.4" hidden="1" x14ac:dyDescent="0.3">
      <c r="A549" s="14">
        <v>3</v>
      </c>
      <c r="B549" s="15" t="s">
        <v>1415</v>
      </c>
      <c r="C549" s="15" t="s">
        <v>1416</v>
      </c>
      <c r="D549" s="14">
        <v>83</v>
      </c>
      <c r="E549" s="14">
        <v>20</v>
      </c>
      <c r="F549" s="15" t="s">
        <v>1697</v>
      </c>
      <c r="G549" s="15" t="s">
        <v>1698</v>
      </c>
      <c r="H549" s="15" t="s">
        <v>1699</v>
      </c>
      <c r="I549" s="15"/>
      <c r="J549" s="15"/>
      <c r="K549" s="14">
        <v>1</v>
      </c>
      <c r="L549" s="17">
        <f>Table3[[#This Row],[CONT_ID]]</f>
        <v>83</v>
      </c>
      <c r="M549" s="15" t="s">
        <v>541</v>
      </c>
      <c r="N549" s="16">
        <v>42893.593773148146</v>
      </c>
      <c r="O549" s="15" t="s">
        <v>547</v>
      </c>
    </row>
    <row r="550" spans="1:15" ht="14.4" hidden="1" x14ac:dyDescent="0.3">
      <c r="A550" s="14">
        <v>3</v>
      </c>
      <c r="B550" s="15" t="s">
        <v>1415</v>
      </c>
      <c r="C550" s="15" t="s">
        <v>1416</v>
      </c>
      <c r="D550" s="14">
        <v>84</v>
      </c>
      <c r="E550" s="14">
        <v>20</v>
      </c>
      <c r="F550" s="15" t="s">
        <v>1700</v>
      </c>
      <c r="G550" s="15" t="s">
        <v>1701</v>
      </c>
      <c r="H550" s="15" t="s">
        <v>1702</v>
      </c>
      <c r="I550" s="15"/>
      <c r="J550" s="15"/>
      <c r="K550" s="14">
        <v>1</v>
      </c>
      <c r="L550" s="17">
        <f>Table3[[#This Row],[CONT_ID]]</f>
        <v>84</v>
      </c>
      <c r="M550" s="15" t="s">
        <v>541</v>
      </c>
      <c r="N550" s="16">
        <v>42893.593773148146</v>
      </c>
      <c r="O550" s="15" t="s">
        <v>547</v>
      </c>
    </row>
    <row r="551" spans="1:15" ht="14.4" hidden="1" x14ac:dyDescent="0.3">
      <c r="A551" s="14">
        <v>3</v>
      </c>
      <c r="B551" s="15" t="s">
        <v>1415</v>
      </c>
      <c r="C551" s="15" t="s">
        <v>1416</v>
      </c>
      <c r="D551" s="14">
        <v>86</v>
      </c>
      <c r="E551" s="14">
        <v>20</v>
      </c>
      <c r="F551" s="15" t="s">
        <v>1676</v>
      </c>
      <c r="G551" s="15" t="s">
        <v>1703</v>
      </c>
      <c r="H551" s="15" t="s">
        <v>1704</v>
      </c>
      <c r="I551" s="15"/>
      <c r="J551" s="15"/>
      <c r="K551" s="14">
        <v>1</v>
      </c>
      <c r="L551" s="17">
        <f>Table3[[#This Row],[CONT_ID]]</f>
        <v>86</v>
      </c>
      <c r="M551" s="15" t="s">
        <v>541</v>
      </c>
      <c r="N551" s="16">
        <v>42893.593773148146</v>
      </c>
      <c r="O551" s="15" t="s">
        <v>547</v>
      </c>
    </row>
    <row r="552" spans="1:15" ht="14.4" hidden="1" x14ac:dyDescent="0.3">
      <c r="A552" s="14">
        <v>3</v>
      </c>
      <c r="B552" s="15" t="s">
        <v>1415</v>
      </c>
      <c r="C552" s="15" t="s">
        <v>1416</v>
      </c>
      <c r="D552" s="14">
        <v>150</v>
      </c>
      <c r="E552" s="14">
        <v>20</v>
      </c>
      <c r="F552" s="15" t="s">
        <v>1705</v>
      </c>
      <c r="G552" s="15" t="s">
        <v>1706</v>
      </c>
      <c r="H552" s="15" t="s">
        <v>1707</v>
      </c>
      <c r="I552" s="15"/>
      <c r="J552" s="15"/>
      <c r="K552" s="14">
        <v>1</v>
      </c>
      <c r="L552" s="17">
        <f>Table3[[#This Row],[CONT_ID]]</f>
        <v>150</v>
      </c>
      <c r="M552" s="15" t="s">
        <v>541</v>
      </c>
      <c r="N552" s="16">
        <v>42893.593784722223</v>
      </c>
      <c r="O552" s="15" t="s">
        <v>547</v>
      </c>
    </row>
    <row r="553" spans="1:15" ht="14.4" hidden="1" x14ac:dyDescent="0.3">
      <c r="A553" s="14">
        <v>3</v>
      </c>
      <c r="B553" s="15" t="s">
        <v>1415</v>
      </c>
      <c r="C553" s="15" t="s">
        <v>1416</v>
      </c>
      <c r="D553" s="14">
        <v>164</v>
      </c>
      <c r="E553" s="14">
        <v>20</v>
      </c>
      <c r="F553" s="15" t="s">
        <v>1676</v>
      </c>
      <c r="G553" s="15" t="s">
        <v>1708</v>
      </c>
      <c r="H553" s="15" t="s">
        <v>1709</v>
      </c>
      <c r="I553" s="15"/>
      <c r="J553" s="15"/>
      <c r="K553" s="14">
        <v>1</v>
      </c>
      <c r="L553" s="17">
        <f>Table3[[#This Row],[CONT_ID]]</f>
        <v>164</v>
      </c>
      <c r="M553" s="15" t="s">
        <v>541</v>
      </c>
      <c r="N553" s="16">
        <v>42893.5937962963</v>
      </c>
      <c r="O553" s="15" t="s">
        <v>547</v>
      </c>
    </row>
    <row r="554" spans="1:15" ht="14.4" hidden="1" x14ac:dyDescent="0.3">
      <c r="A554" s="14">
        <v>3</v>
      </c>
      <c r="B554" s="15" t="s">
        <v>1415</v>
      </c>
      <c r="C554" s="15" t="s">
        <v>1416</v>
      </c>
      <c r="D554" s="14">
        <v>167</v>
      </c>
      <c r="E554" s="14">
        <v>20</v>
      </c>
      <c r="F554" s="15" t="s">
        <v>1710</v>
      </c>
      <c r="G554" s="15" t="s">
        <v>1711</v>
      </c>
      <c r="H554" s="15" t="s">
        <v>1712</v>
      </c>
      <c r="I554" s="15"/>
      <c r="J554" s="15"/>
      <c r="K554" s="14">
        <v>1</v>
      </c>
      <c r="L554" s="17">
        <f>Table3[[#This Row],[CONT_ID]]</f>
        <v>167</v>
      </c>
      <c r="M554" s="15" t="s">
        <v>541</v>
      </c>
      <c r="N554" s="16">
        <v>42893.5937962963</v>
      </c>
      <c r="O554" s="15" t="s">
        <v>547</v>
      </c>
    </row>
    <row r="555" spans="1:15" ht="14.4" hidden="1" x14ac:dyDescent="0.3">
      <c r="A555" s="14">
        <v>3</v>
      </c>
      <c r="B555" s="15" t="s">
        <v>1415</v>
      </c>
      <c r="C555" s="15" t="s">
        <v>1416</v>
      </c>
      <c r="D555" s="14">
        <v>222</v>
      </c>
      <c r="E555" s="14">
        <v>20</v>
      </c>
      <c r="F555" s="15" t="s">
        <v>1676</v>
      </c>
      <c r="G555" s="15" t="s">
        <v>1713</v>
      </c>
      <c r="H555" s="15" t="s">
        <v>1714</v>
      </c>
      <c r="I555" s="15"/>
      <c r="J555" s="15"/>
      <c r="K555" s="14">
        <v>1</v>
      </c>
      <c r="L555" s="17">
        <f>Table3[[#This Row],[CONT_ID]]</f>
        <v>222</v>
      </c>
      <c r="M555" s="15" t="s">
        <v>541</v>
      </c>
      <c r="N555" s="16">
        <v>42893.5937962963</v>
      </c>
      <c r="O555" s="15" t="s">
        <v>547</v>
      </c>
    </row>
    <row r="556" spans="1:15" ht="14.4" hidden="1" x14ac:dyDescent="0.3">
      <c r="A556" s="14">
        <v>3</v>
      </c>
      <c r="B556" s="15" t="s">
        <v>1415</v>
      </c>
      <c r="C556" s="15" t="s">
        <v>1416</v>
      </c>
      <c r="D556" s="14">
        <v>223</v>
      </c>
      <c r="E556" s="14">
        <v>20</v>
      </c>
      <c r="F556" s="15" t="s">
        <v>1676</v>
      </c>
      <c r="G556" s="15" t="s">
        <v>1715</v>
      </c>
      <c r="H556" s="15" t="s">
        <v>1716</v>
      </c>
      <c r="I556" s="15"/>
      <c r="J556" s="15"/>
      <c r="K556" s="14">
        <v>1</v>
      </c>
      <c r="L556" s="17">
        <f>Table3[[#This Row],[CONT_ID]]</f>
        <v>223</v>
      </c>
      <c r="M556" s="15" t="s">
        <v>541</v>
      </c>
      <c r="N556" s="16">
        <v>42893.5937962963</v>
      </c>
      <c r="O556" s="15" t="s">
        <v>547</v>
      </c>
    </row>
    <row r="557" spans="1:15" ht="14.4" hidden="1" x14ac:dyDescent="0.3">
      <c r="A557" s="14">
        <v>3</v>
      </c>
      <c r="B557" s="15" t="s">
        <v>1415</v>
      </c>
      <c r="C557" s="15" t="s">
        <v>1416</v>
      </c>
      <c r="D557" s="14">
        <v>224</v>
      </c>
      <c r="E557" s="14">
        <v>20</v>
      </c>
      <c r="F557" s="15" t="s">
        <v>1676</v>
      </c>
      <c r="G557" s="15" t="s">
        <v>1717</v>
      </c>
      <c r="H557" s="15" t="s">
        <v>1718</v>
      </c>
      <c r="I557" s="15"/>
      <c r="J557" s="15"/>
      <c r="K557" s="14">
        <v>1</v>
      </c>
      <c r="L557" s="17">
        <f>Table3[[#This Row],[CONT_ID]]</f>
        <v>224</v>
      </c>
      <c r="M557" s="15" t="s">
        <v>541</v>
      </c>
      <c r="N557" s="16">
        <v>42893.5937962963</v>
      </c>
      <c r="O557" s="15" t="s">
        <v>547</v>
      </c>
    </row>
    <row r="558" spans="1:15" ht="14.4" hidden="1" x14ac:dyDescent="0.3">
      <c r="A558" s="14">
        <v>3</v>
      </c>
      <c r="B558" s="15" t="s">
        <v>1415</v>
      </c>
      <c r="C558" s="15" t="s">
        <v>1416</v>
      </c>
      <c r="D558" s="14">
        <v>412</v>
      </c>
      <c r="E558" s="14">
        <v>20</v>
      </c>
      <c r="F558" s="15" t="s">
        <v>1719</v>
      </c>
      <c r="G558" s="15" t="s">
        <v>1720</v>
      </c>
      <c r="H558" s="15" t="s">
        <v>1721</v>
      </c>
      <c r="I558" s="15"/>
      <c r="J558" s="15"/>
      <c r="K558" s="14">
        <v>1</v>
      </c>
      <c r="L558" s="17">
        <f>Table3[[#This Row],[CONT_ID]]</f>
        <v>412</v>
      </c>
      <c r="M558" s="15" t="s">
        <v>541</v>
      </c>
      <c r="N558" s="16">
        <v>42893.5937962963</v>
      </c>
      <c r="O558" s="15" t="s">
        <v>547</v>
      </c>
    </row>
    <row r="559" spans="1:15" ht="14.4" hidden="1" x14ac:dyDescent="0.3">
      <c r="A559" s="14">
        <v>3</v>
      </c>
      <c r="B559" s="15" t="s">
        <v>1415</v>
      </c>
      <c r="C559" s="15" t="s">
        <v>1416</v>
      </c>
      <c r="D559" s="14">
        <v>462</v>
      </c>
      <c r="E559" s="14">
        <v>20</v>
      </c>
      <c r="F559" s="15" t="s">
        <v>1722</v>
      </c>
      <c r="G559" s="15" t="s">
        <v>1723</v>
      </c>
      <c r="H559" s="15" t="s">
        <v>1724</v>
      </c>
      <c r="I559" s="15"/>
      <c r="J559" s="15"/>
      <c r="K559" s="14">
        <v>1</v>
      </c>
      <c r="L559" s="17">
        <f>Table3[[#This Row],[CONT_ID]]</f>
        <v>462</v>
      </c>
      <c r="M559" s="15" t="s">
        <v>541</v>
      </c>
      <c r="N559" s="16">
        <v>42893.5937962963</v>
      </c>
      <c r="O559" s="15" t="s">
        <v>547</v>
      </c>
    </row>
    <row r="560" spans="1:15" ht="14.4" hidden="1" x14ac:dyDescent="0.3">
      <c r="A560" s="14">
        <v>3</v>
      </c>
      <c r="B560" s="15" t="s">
        <v>1415</v>
      </c>
      <c r="C560" s="15" t="s">
        <v>1416</v>
      </c>
      <c r="D560" s="14">
        <v>488</v>
      </c>
      <c r="E560" s="14">
        <v>20</v>
      </c>
      <c r="F560" s="15" t="s">
        <v>1725</v>
      </c>
      <c r="G560" s="15" t="s">
        <v>1726</v>
      </c>
      <c r="H560" s="15" t="s">
        <v>1727</v>
      </c>
      <c r="I560" s="15"/>
      <c r="J560" s="15"/>
      <c r="K560" s="14">
        <v>1</v>
      </c>
      <c r="L560" s="17">
        <f>Table3[[#This Row],[CONT_ID]]</f>
        <v>488</v>
      </c>
      <c r="M560" s="15" t="s">
        <v>541</v>
      </c>
      <c r="N560" s="16">
        <v>42893.5937962963</v>
      </c>
      <c r="O560" s="15" t="s">
        <v>547</v>
      </c>
    </row>
    <row r="561" spans="1:15" ht="14.4" hidden="1" x14ac:dyDescent="0.3">
      <c r="A561" s="14">
        <v>3</v>
      </c>
      <c r="B561" s="15" t="s">
        <v>1415</v>
      </c>
      <c r="C561" s="15" t="s">
        <v>1416</v>
      </c>
      <c r="D561" s="14">
        <v>510</v>
      </c>
      <c r="E561" s="14">
        <v>20</v>
      </c>
      <c r="F561" s="15" t="s">
        <v>1728</v>
      </c>
      <c r="G561" s="15" t="s">
        <v>1729</v>
      </c>
      <c r="H561" s="15" t="s">
        <v>1730</v>
      </c>
      <c r="I561" s="15"/>
      <c r="J561" s="15"/>
      <c r="K561" s="14">
        <v>1</v>
      </c>
      <c r="L561" s="17">
        <f>Table3[[#This Row],[CONT_ID]]</f>
        <v>510</v>
      </c>
      <c r="M561" s="15" t="s">
        <v>541</v>
      </c>
      <c r="N561" s="16">
        <v>42893.5937962963</v>
      </c>
      <c r="O561" s="15" t="s">
        <v>547</v>
      </c>
    </row>
    <row r="562" spans="1:15" ht="14.4" hidden="1" x14ac:dyDescent="0.3">
      <c r="A562" s="14">
        <v>3</v>
      </c>
      <c r="B562" s="15" t="s">
        <v>1415</v>
      </c>
      <c r="C562" s="15" t="s">
        <v>1416</v>
      </c>
      <c r="D562" s="14">
        <v>513</v>
      </c>
      <c r="E562" s="14">
        <v>20</v>
      </c>
      <c r="F562" s="15" t="s">
        <v>1731</v>
      </c>
      <c r="G562" s="15" t="s">
        <v>1732</v>
      </c>
      <c r="H562" s="15" t="s">
        <v>1733</v>
      </c>
      <c r="I562" s="15"/>
      <c r="J562" s="15"/>
      <c r="K562" s="14">
        <v>1</v>
      </c>
      <c r="L562" s="17">
        <f>Table3[[#This Row],[CONT_ID]]</f>
        <v>513</v>
      </c>
      <c r="M562" s="15" t="s">
        <v>541</v>
      </c>
      <c r="N562" s="16">
        <v>42893.5937962963</v>
      </c>
      <c r="O562" s="15" t="s">
        <v>547</v>
      </c>
    </row>
    <row r="563" spans="1:15" ht="14.4" hidden="1" x14ac:dyDescent="0.3">
      <c r="A563" s="14">
        <v>3</v>
      </c>
      <c r="B563" s="15" t="s">
        <v>1415</v>
      </c>
      <c r="C563" s="15" t="s">
        <v>1416</v>
      </c>
      <c r="D563" s="14">
        <v>514</v>
      </c>
      <c r="E563" s="14">
        <v>20</v>
      </c>
      <c r="F563" s="15" t="s">
        <v>1734</v>
      </c>
      <c r="G563" s="15" t="s">
        <v>1735</v>
      </c>
      <c r="H563" s="15" t="s">
        <v>1736</v>
      </c>
      <c r="I563" s="15"/>
      <c r="J563" s="15"/>
      <c r="K563" s="14">
        <v>1</v>
      </c>
      <c r="L563" s="17">
        <f>Table3[[#This Row],[CONT_ID]]</f>
        <v>514</v>
      </c>
      <c r="M563" s="15" t="s">
        <v>541</v>
      </c>
      <c r="N563" s="16">
        <v>42893.5937962963</v>
      </c>
      <c r="O563" s="15" t="s">
        <v>547</v>
      </c>
    </row>
    <row r="564" spans="1:15" ht="14.4" hidden="1" x14ac:dyDescent="0.3">
      <c r="A564" s="14">
        <v>3</v>
      </c>
      <c r="B564" s="15" t="s">
        <v>1415</v>
      </c>
      <c r="C564" s="15" t="s">
        <v>1416</v>
      </c>
      <c r="D564" s="14">
        <v>517</v>
      </c>
      <c r="E564" s="14">
        <v>20</v>
      </c>
      <c r="F564" s="15" t="s">
        <v>1737</v>
      </c>
      <c r="G564" s="15" t="s">
        <v>1738</v>
      </c>
      <c r="H564" s="15" t="s">
        <v>1739</v>
      </c>
      <c r="I564" s="15"/>
      <c r="J564" s="15"/>
      <c r="K564" s="14">
        <v>1</v>
      </c>
      <c r="L564" s="17">
        <f>Table3[[#This Row],[CONT_ID]]</f>
        <v>517</v>
      </c>
      <c r="M564" s="15" t="s">
        <v>541</v>
      </c>
      <c r="N564" s="16">
        <v>42893.593807870369</v>
      </c>
      <c r="O564" s="15" t="s">
        <v>547</v>
      </c>
    </row>
    <row r="565" spans="1:15" ht="14.4" hidden="1" x14ac:dyDescent="0.3">
      <c r="A565" s="14">
        <v>3</v>
      </c>
      <c r="B565" s="15" t="s">
        <v>1415</v>
      </c>
      <c r="C565" s="15" t="s">
        <v>1416</v>
      </c>
      <c r="D565" s="14">
        <v>551</v>
      </c>
      <c r="E565" s="14">
        <v>20</v>
      </c>
      <c r="F565" s="15" t="s">
        <v>1740</v>
      </c>
      <c r="G565" s="15" t="s">
        <v>1741</v>
      </c>
      <c r="H565" s="15" t="s">
        <v>1742</v>
      </c>
      <c r="I565" s="15"/>
      <c r="J565" s="15"/>
      <c r="K565" s="14">
        <v>1</v>
      </c>
      <c r="L565" s="17">
        <f>Table3[[#This Row],[CONT_ID]]</f>
        <v>551</v>
      </c>
      <c r="M565" s="15" t="s">
        <v>541</v>
      </c>
      <c r="N565" s="16">
        <v>42893.593807870369</v>
      </c>
      <c r="O565" s="15" t="s">
        <v>547</v>
      </c>
    </row>
    <row r="566" spans="1:15" ht="14.4" hidden="1" x14ac:dyDescent="0.3">
      <c r="A566" s="14">
        <v>3</v>
      </c>
      <c r="B566" s="15" t="s">
        <v>1415</v>
      </c>
      <c r="C566" s="15" t="s">
        <v>1416</v>
      </c>
      <c r="D566" s="14">
        <v>564</v>
      </c>
      <c r="E566" s="14">
        <v>20</v>
      </c>
      <c r="F566" s="15" t="s">
        <v>1743</v>
      </c>
      <c r="G566" s="15" t="s">
        <v>1744</v>
      </c>
      <c r="H566" s="15" t="s">
        <v>1745</v>
      </c>
      <c r="I566" s="15"/>
      <c r="J566" s="15"/>
      <c r="K566" s="14">
        <v>1</v>
      </c>
      <c r="L566" s="17">
        <f>Table3[[#This Row],[CONT_ID]]</f>
        <v>564</v>
      </c>
      <c r="M566" s="15" t="s">
        <v>541</v>
      </c>
      <c r="N566" s="16">
        <v>42893.593807870369</v>
      </c>
      <c r="O566" s="15" t="s">
        <v>547</v>
      </c>
    </row>
    <row r="567" spans="1:15" ht="14.4" hidden="1" x14ac:dyDescent="0.3">
      <c r="A567" s="14">
        <v>3</v>
      </c>
      <c r="B567" s="15" t="s">
        <v>1415</v>
      </c>
      <c r="C567" s="15" t="s">
        <v>1416</v>
      </c>
      <c r="D567" s="14">
        <v>574</v>
      </c>
      <c r="E567" s="14">
        <v>20</v>
      </c>
      <c r="F567" s="15" t="s">
        <v>1746</v>
      </c>
      <c r="G567" s="15" t="s">
        <v>1747</v>
      </c>
      <c r="H567" s="15" t="s">
        <v>1748</v>
      </c>
      <c r="I567" s="15"/>
      <c r="J567" s="15"/>
      <c r="K567" s="14">
        <v>1</v>
      </c>
      <c r="L567" s="17">
        <f>Table3[[#This Row],[CONT_ID]]</f>
        <v>574</v>
      </c>
      <c r="M567" s="15" t="s">
        <v>541</v>
      </c>
      <c r="N567" s="16">
        <v>42893.593807870369</v>
      </c>
      <c r="O567" s="15" t="s">
        <v>547</v>
      </c>
    </row>
    <row r="568" spans="1:15" ht="14.4" hidden="1" x14ac:dyDescent="0.3">
      <c r="A568" s="14">
        <v>3</v>
      </c>
      <c r="B568" s="15" t="s">
        <v>1415</v>
      </c>
      <c r="C568" s="15" t="s">
        <v>1416</v>
      </c>
      <c r="D568" s="14">
        <v>583</v>
      </c>
      <c r="E568" s="14">
        <v>20</v>
      </c>
      <c r="F568" s="15" t="s">
        <v>1749</v>
      </c>
      <c r="G568" s="15" t="s">
        <v>1750</v>
      </c>
      <c r="H568" s="15" t="s">
        <v>1751</v>
      </c>
      <c r="I568" s="15"/>
      <c r="J568" s="15"/>
      <c r="K568" s="14">
        <v>1</v>
      </c>
      <c r="L568" s="17">
        <f>Table3[[#This Row],[CONT_ID]]</f>
        <v>583</v>
      </c>
      <c r="M568" s="15" t="s">
        <v>541</v>
      </c>
      <c r="N568" s="16">
        <v>42893.593807870369</v>
      </c>
      <c r="O568" s="15" t="s">
        <v>547</v>
      </c>
    </row>
    <row r="569" spans="1:15" ht="14.4" hidden="1" x14ac:dyDescent="0.3">
      <c r="A569" s="14">
        <v>3</v>
      </c>
      <c r="B569" s="15" t="s">
        <v>1415</v>
      </c>
      <c r="C569" s="15" t="s">
        <v>1416</v>
      </c>
      <c r="D569" s="14">
        <v>584</v>
      </c>
      <c r="E569" s="14">
        <v>20</v>
      </c>
      <c r="F569" s="15" t="s">
        <v>1752</v>
      </c>
      <c r="G569" s="15" t="s">
        <v>1753</v>
      </c>
      <c r="H569" s="15" t="s">
        <v>1754</v>
      </c>
      <c r="I569" s="15"/>
      <c r="J569" s="15"/>
      <c r="K569" s="14">
        <v>1</v>
      </c>
      <c r="L569" s="17">
        <f>Table3[[#This Row],[CONT_ID]]</f>
        <v>584</v>
      </c>
      <c r="M569" s="15" t="s">
        <v>541</v>
      </c>
      <c r="N569" s="16">
        <v>42893.593807870369</v>
      </c>
      <c r="O569" s="15" t="s">
        <v>547</v>
      </c>
    </row>
    <row r="570" spans="1:15" ht="14.4" hidden="1" x14ac:dyDescent="0.3">
      <c r="A570" s="14">
        <v>3</v>
      </c>
      <c r="B570" s="15" t="s">
        <v>1415</v>
      </c>
      <c r="C570" s="15" t="s">
        <v>1416</v>
      </c>
      <c r="D570" s="14">
        <v>586</v>
      </c>
      <c r="E570" s="14">
        <v>20</v>
      </c>
      <c r="F570" s="15" t="s">
        <v>1755</v>
      </c>
      <c r="G570" s="15" t="s">
        <v>1756</v>
      </c>
      <c r="H570" s="15" t="s">
        <v>1757</v>
      </c>
      <c r="I570" s="15"/>
      <c r="J570" s="15"/>
      <c r="K570" s="14">
        <v>1</v>
      </c>
      <c r="L570" s="17">
        <f>Table3[[#This Row],[CONT_ID]]</f>
        <v>586</v>
      </c>
      <c r="M570" s="15" t="s">
        <v>541</v>
      </c>
      <c r="N570" s="16">
        <v>42893.593807870369</v>
      </c>
      <c r="O570" s="15" t="s">
        <v>547</v>
      </c>
    </row>
    <row r="571" spans="1:15" ht="14.4" hidden="1" x14ac:dyDescent="0.3">
      <c r="A571" s="14">
        <v>3</v>
      </c>
      <c r="B571" s="15" t="s">
        <v>1415</v>
      </c>
      <c r="C571" s="15" t="s">
        <v>1416</v>
      </c>
      <c r="D571" s="14">
        <v>589</v>
      </c>
      <c r="E571" s="14">
        <v>20</v>
      </c>
      <c r="F571" s="15" t="s">
        <v>1758</v>
      </c>
      <c r="G571" s="15" t="s">
        <v>1759</v>
      </c>
      <c r="H571" s="15" t="s">
        <v>1760</v>
      </c>
      <c r="I571" s="15"/>
      <c r="J571" s="15"/>
      <c r="K571" s="14">
        <v>1</v>
      </c>
      <c r="L571" s="17">
        <f>Table3[[#This Row],[CONT_ID]]</f>
        <v>589</v>
      </c>
      <c r="M571" s="15" t="s">
        <v>541</v>
      </c>
      <c r="N571" s="16">
        <v>42893.593807870369</v>
      </c>
      <c r="O571" s="15" t="s">
        <v>547</v>
      </c>
    </row>
    <row r="572" spans="1:15" ht="14.4" hidden="1" x14ac:dyDescent="0.3">
      <c r="A572" s="14">
        <v>3</v>
      </c>
      <c r="B572" s="15" t="s">
        <v>1415</v>
      </c>
      <c r="C572" s="15" t="s">
        <v>1416</v>
      </c>
      <c r="D572" s="14">
        <v>594</v>
      </c>
      <c r="E572" s="14">
        <v>20</v>
      </c>
      <c r="F572" s="15" t="s">
        <v>1761</v>
      </c>
      <c r="G572" s="15" t="s">
        <v>1762</v>
      </c>
      <c r="H572" s="15" t="s">
        <v>1762</v>
      </c>
      <c r="I572" s="15"/>
      <c r="J572" s="15"/>
      <c r="K572" s="14">
        <v>1</v>
      </c>
      <c r="L572" s="17">
        <f>Table3[[#This Row],[CONT_ID]]</f>
        <v>594</v>
      </c>
      <c r="M572" s="15" t="s">
        <v>541</v>
      </c>
      <c r="N572" s="16">
        <v>42893.593807870369</v>
      </c>
      <c r="O572" s="15" t="s">
        <v>547</v>
      </c>
    </row>
    <row r="573" spans="1:15" ht="14.4" hidden="1" x14ac:dyDescent="0.3">
      <c r="A573" s="14">
        <v>3</v>
      </c>
      <c r="B573" s="15" t="s">
        <v>1415</v>
      </c>
      <c r="C573" s="15" t="s">
        <v>1416</v>
      </c>
      <c r="D573" s="14">
        <v>603</v>
      </c>
      <c r="E573" s="14">
        <v>20</v>
      </c>
      <c r="F573" s="15" t="s">
        <v>1763</v>
      </c>
      <c r="G573" s="15" t="s">
        <v>1764</v>
      </c>
      <c r="H573" s="15" t="s">
        <v>1765</v>
      </c>
      <c r="I573" s="15"/>
      <c r="J573" s="15"/>
      <c r="K573" s="14">
        <v>1</v>
      </c>
      <c r="L573" s="17">
        <f>Table3[[#This Row],[CONT_ID]]</f>
        <v>603</v>
      </c>
      <c r="M573" s="15" t="s">
        <v>541</v>
      </c>
      <c r="N573" s="16">
        <v>42893.593807870369</v>
      </c>
      <c r="O573" s="15" t="s">
        <v>547</v>
      </c>
    </row>
    <row r="574" spans="1:15" ht="14.4" hidden="1" x14ac:dyDescent="0.3">
      <c r="A574" s="14">
        <v>3</v>
      </c>
      <c r="B574" s="15" t="s">
        <v>1415</v>
      </c>
      <c r="C574" s="15" t="s">
        <v>1416</v>
      </c>
      <c r="D574" s="14">
        <v>606</v>
      </c>
      <c r="E574" s="14">
        <v>20</v>
      </c>
      <c r="F574" s="15" t="s">
        <v>1766</v>
      </c>
      <c r="G574" s="15" t="s">
        <v>1767</v>
      </c>
      <c r="H574" s="15" t="s">
        <v>1768</v>
      </c>
      <c r="I574" s="15"/>
      <c r="J574" s="15"/>
      <c r="K574" s="14">
        <v>1</v>
      </c>
      <c r="L574" s="17">
        <f>Table3[[#This Row],[CONT_ID]]</f>
        <v>606</v>
      </c>
      <c r="M574" s="15" t="s">
        <v>541</v>
      </c>
      <c r="N574" s="16">
        <v>42893.593807870369</v>
      </c>
      <c r="O574" s="15" t="s">
        <v>547</v>
      </c>
    </row>
    <row r="575" spans="1:15" ht="14.4" hidden="1" x14ac:dyDescent="0.3">
      <c r="A575" s="14">
        <v>3</v>
      </c>
      <c r="B575" s="15" t="s">
        <v>1415</v>
      </c>
      <c r="C575" s="15" t="s">
        <v>1416</v>
      </c>
      <c r="D575" s="14">
        <v>607</v>
      </c>
      <c r="E575" s="14">
        <v>20</v>
      </c>
      <c r="F575" s="15" t="s">
        <v>1769</v>
      </c>
      <c r="G575" s="15" t="s">
        <v>1770</v>
      </c>
      <c r="H575" s="15" t="s">
        <v>1771</v>
      </c>
      <c r="I575" s="15"/>
      <c r="J575" s="15"/>
      <c r="K575" s="14">
        <v>1</v>
      </c>
      <c r="L575" s="17">
        <f>Table3[[#This Row],[CONT_ID]]</f>
        <v>607</v>
      </c>
      <c r="M575" s="15" t="s">
        <v>541</v>
      </c>
      <c r="N575" s="16">
        <v>42893.593807870369</v>
      </c>
      <c r="O575" s="15" t="s">
        <v>547</v>
      </c>
    </row>
    <row r="576" spans="1:15" ht="14.4" hidden="1" x14ac:dyDescent="0.3">
      <c r="A576" s="14">
        <v>3</v>
      </c>
      <c r="B576" s="15" t="s">
        <v>1415</v>
      </c>
      <c r="C576" s="15" t="s">
        <v>1416</v>
      </c>
      <c r="D576" s="14">
        <v>611</v>
      </c>
      <c r="E576" s="14">
        <v>20</v>
      </c>
      <c r="F576" s="15" t="s">
        <v>1772</v>
      </c>
      <c r="G576" s="15" t="s">
        <v>1773</v>
      </c>
      <c r="H576" s="15" t="s">
        <v>1773</v>
      </c>
      <c r="I576" s="15"/>
      <c r="J576" s="15"/>
      <c r="K576" s="14">
        <v>1</v>
      </c>
      <c r="L576" s="17">
        <f>Table3[[#This Row],[CONT_ID]]</f>
        <v>611</v>
      </c>
      <c r="M576" s="15" t="s">
        <v>541</v>
      </c>
      <c r="N576" s="16">
        <v>42893.593807870369</v>
      </c>
      <c r="O576" s="15" t="s">
        <v>547</v>
      </c>
    </row>
    <row r="577" spans="1:15" ht="14.4" hidden="1" x14ac:dyDescent="0.3">
      <c r="A577" s="14">
        <v>3</v>
      </c>
      <c r="B577" s="15" t="s">
        <v>1415</v>
      </c>
      <c r="C577" s="15" t="s">
        <v>1416</v>
      </c>
      <c r="D577" s="14">
        <v>621</v>
      </c>
      <c r="E577" s="14">
        <v>20</v>
      </c>
      <c r="F577" s="15" t="s">
        <v>1774</v>
      </c>
      <c r="G577" s="15" t="s">
        <v>1775</v>
      </c>
      <c r="H577" s="15" t="s">
        <v>1775</v>
      </c>
      <c r="I577" s="15"/>
      <c r="J577" s="15"/>
      <c r="K577" s="14">
        <v>1</v>
      </c>
      <c r="L577" s="17">
        <f>Table3[[#This Row],[CONT_ID]]</f>
        <v>621</v>
      </c>
      <c r="M577" s="15" t="s">
        <v>547</v>
      </c>
      <c r="N577" s="16">
        <v>42893.593807870369</v>
      </c>
      <c r="O577" s="15" t="s">
        <v>547</v>
      </c>
    </row>
    <row r="578" spans="1:15" ht="14.4" hidden="1" x14ac:dyDescent="0.3">
      <c r="A578" s="14">
        <v>1</v>
      </c>
      <c r="B578" s="15" t="s">
        <v>1776</v>
      </c>
      <c r="C578" s="15" t="s">
        <v>1777</v>
      </c>
      <c r="D578" s="14">
        <v>5</v>
      </c>
      <c r="E578" s="15"/>
      <c r="F578" s="15" t="s">
        <v>1776</v>
      </c>
      <c r="G578" s="15" t="s">
        <v>1777</v>
      </c>
      <c r="H578" s="15" t="s">
        <v>1777</v>
      </c>
      <c r="I578" s="15"/>
      <c r="J578" s="15"/>
      <c r="K578" s="14">
        <v>1</v>
      </c>
      <c r="L578" s="17">
        <f>Table3[[#This Row],[CONT_ID]]</f>
        <v>5</v>
      </c>
      <c r="M578" s="15" t="s">
        <v>541</v>
      </c>
      <c r="N578" s="16">
        <v>42997.47011574074</v>
      </c>
      <c r="O578" s="15" t="s">
        <v>547</v>
      </c>
    </row>
    <row r="579" spans="1:15" ht="14.4" hidden="1" x14ac:dyDescent="0.3">
      <c r="A579" s="14">
        <v>2</v>
      </c>
      <c r="B579" s="15" t="s">
        <v>1776</v>
      </c>
      <c r="C579" s="15" t="s">
        <v>1777</v>
      </c>
      <c r="D579" s="14">
        <v>21</v>
      </c>
      <c r="E579" s="14">
        <v>5</v>
      </c>
      <c r="F579" s="15" t="s">
        <v>1293</v>
      </c>
      <c r="G579" s="15" t="s">
        <v>1777</v>
      </c>
      <c r="H579" s="15" t="s">
        <v>1777</v>
      </c>
      <c r="I579" s="15"/>
      <c r="J579" s="15"/>
      <c r="K579" s="14">
        <v>1</v>
      </c>
      <c r="L579" s="17">
        <f>Table3[[#This Row],[CONT_ID]]</f>
        <v>21</v>
      </c>
      <c r="M579" s="15" t="s">
        <v>541</v>
      </c>
      <c r="N579" s="16">
        <v>43000.596261574072</v>
      </c>
      <c r="O579" s="15" t="s">
        <v>541</v>
      </c>
    </row>
    <row r="580" spans="1:15" ht="14.4" hidden="1" x14ac:dyDescent="0.3">
      <c r="A580" s="14">
        <v>3</v>
      </c>
      <c r="B580" s="15" t="s">
        <v>1776</v>
      </c>
      <c r="C580" s="15" t="s">
        <v>1777</v>
      </c>
      <c r="D580" s="14">
        <v>48</v>
      </c>
      <c r="E580" s="14">
        <v>21</v>
      </c>
      <c r="F580" s="15" t="s">
        <v>1293</v>
      </c>
      <c r="G580" s="15" t="s">
        <v>1778</v>
      </c>
      <c r="H580" s="15" t="s">
        <v>1779</v>
      </c>
      <c r="I580" s="15"/>
      <c r="J580" s="15"/>
      <c r="K580" s="14">
        <v>1</v>
      </c>
      <c r="L580" s="17">
        <f>Table3[[#This Row],[CONT_ID]]</f>
        <v>48</v>
      </c>
      <c r="M580" s="15" t="s">
        <v>541</v>
      </c>
      <c r="N580" s="15"/>
      <c r="O580" s="15"/>
    </row>
    <row r="581" spans="1:15" ht="14.4" hidden="1" x14ac:dyDescent="0.3">
      <c r="A581" s="14">
        <v>3</v>
      </c>
      <c r="B581" s="15" t="s">
        <v>1776</v>
      </c>
      <c r="C581" s="15" t="s">
        <v>1777</v>
      </c>
      <c r="D581" s="14">
        <v>52</v>
      </c>
      <c r="E581" s="14">
        <v>21</v>
      </c>
      <c r="F581" s="15" t="s">
        <v>1293</v>
      </c>
      <c r="G581" s="15" t="s">
        <v>1780</v>
      </c>
      <c r="H581" s="15" t="s">
        <v>1781</v>
      </c>
      <c r="I581" s="15"/>
      <c r="J581" s="15"/>
      <c r="K581" s="14">
        <v>1</v>
      </c>
      <c r="L581" s="17">
        <f>Table3[[#This Row],[CONT_ID]]</f>
        <v>52</v>
      </c>
      <c r="M581" s="15" t="s">
        <v>541</v>
      </c>
      <c r="N581" s="15"/>
      <c r="O581" s="15"/>
    </row>
    <row r="582" spans="1:15" ht="14.4" hidden="1" x14ac:dyDescent="0.3">
      <c r="A582" s="14">
        <v>3</v>
      </c>
      <c r="B582" s="15" t="s">
        <v>1776</v>
      </c>
      <c r="C582" s="15" t="s">
        <v>1777</v>
      </c>
      <c r="D582" s="14">
        <v>53</v>
      </c>
      <c r="E582" s="14">
        <v>21</v>
      </c>
      <c r="F582" s="15" t="s">
        <v>1293</v>
      </c>
      <c r="G582" s="15" t="s">
        <v>1782</v>
      </c>
      <c r="H582" s="15" t="s">
        <v>1783</v>
      </c>
      <c r="I582" s="15"/>
      <c r="J582" s="15"/>
      <c r="K582" s="14">
        <v>1</v>
      </c>
      <c r="L582" s="17">
        <f>Table3[[#This Row],[CONT_ID]]</f>
        <v>53</v>
      </c>
      <c r="M582" s="15" t="s">
        <v>541</v>
      </c>
      <c r="N582" s="15"/>
      <c r="O582" s="15"/>
    </row>
    <row r="583" spans="1:15" ht="14.4" hidden="1" x14ac:dyDescent="0.3">
      <c r="A583" s="14">
        <v>3</v>
      </c>
      <c r="B583" s="15" t="s">
        <v>1776</v>
      </c>
      <c r="C583" s="15" t="s">
        <v>1777</v>
      </c>
      <c r="D583" s="14">
        <v>54</v>
      </c>
      <c r="E583" s="14">
        <v>21</v>
      </c>
      <c r="F583" s="15" t="s">
        <v>1293</v>
      </c>
      <c r="G583" s="15" t="s">
        <v>1784</v>
      </c>
      <c r="H583" s="15" t="s">
        <v>1785</v>
      </c>
      <c r="I583" s="15"/>
      <c r="J583" s="15"/>
      <c r="K583" s="14">
        <v>1</v>
      </c>
      <c r="L583" s="17">
        <f>Table3[[#This Row],[CONT_ID]]</f>
        <v>54</v>
      </c>
      <c r="M583" s="15" t="s">
        <v>541</v>
      </c>
      <c r="N583" s="15"/>
      <c r="O583" s="15"/>
    </row>
    <row r="584" spans="1:15" ht="14.4" hidden="1" x14ac:dyDescent="0.3">
      <c r="A584" s="14">
        <v>3</v>
      </c>
      <c r="B584" s="15" t="s">
        <v>1776</v>
      </c>
      <c r="C584" s="15" t="s">
        <v>1777</v>
      </c>
      <c r="D584" s="14">
        <v>56</v>
      </c>
      <c r="E584" s="14">
        <v>21</v>
      </c>
      <c r="F584" s="15" t="s">
        <v>1293</v>
      </c>
      <c r="G584" s="15" t="s">
        <v>1786</v>
      </c>
      <c r="H584" s="15" t="s">
        <v>1787</v>
      </c>
      <c r="I584" s="15"/>
      <c r="J584" s="15"/>
      <c r="K584" s="14">
        <v>1</v>
      </c>
      <c r="L584" s="17">
        <f>Table3[[#This Row],[CONT_ID]]</f>
        <v>56</v>
      </c>
      <c r="M584" s="15" t="s">
        <v>541</v>
      </c>
      <c r="N584" s="15"/>
      <c r="O584" s="15"/>
    </row>
    <row r="585" spans="1:15" ht="14.4" hidden="1" x14ac:dyDescent="0.3">
      <c r="A585" s="14">
        <v>3</v>
      </c>
      <c r="B585" s="15" t="s">
        <v>1776</v>
      </c>
      <c r="C585" s="15" t="s">
        <v>1777</v>
      </c>
      <c r="D585" s="14">
        <v>57</v>
      </c>
      <c r="E585" s="14">
        <v>21</v>
      </c>
      <c r="F585" s="15" t="s">
        <v>1293</v>
      </c>
      <c r="G585" s="15" t="s">
        <v>1788</v>
      </c>
      <c r="H585" s="15" t="s">
        <v>1789</v>
      </c>
      <c r="I585" s="15"/>
      <c r="J585" s="15"/>
      <c r="K585" s="14">
        <v>1</v>
      </c>
      <c r="L585" s="17">
        <f>Table3[[#This Row],[CONT_ID]]</f>
        <v>57</v>
      </c>
      <c r="M585" s="15" t="s">
        <v>541</v>
      </c>
      <c r="N585" s="15"/>
      <c r="O585" s="15"/>
    </row>
    <row r="586" spans="1:15" ht="14.4" hidden="1" x14ac:dyDescent="0.3">
      <c r="A586" s="14">
        <v>3</v>
      </c>
      <c r="B586" s="15" t="s">
        <v>1776</v>
      </c>
      <c r="C586" s="15" t="s">
        <v>1777</v>
      </c>
      <c r="D586" s="14">
        <v>58</v>
      </c>
      <c r="E586" s="14">
        <v>21</v>
      </c>
      <c r="F586" s="15" t="s">
        <v>1293</v>
      </c>
      <c r="G586" s="15" t="s">
        <v>1790</v>
      </c>
      <c r="H586" s="15" t="s">
        <v>1791</v>
      </c>
      <c r="I586" s="15"/>
      <c r="J586" s="15"/>
      <c r="K586" s="14">
        <v>1</v>
      </c>
      <c r="L586" s="17">
        <f>Table3[[#This Row],[CONT_ID]]</f>
        <v>58</v>
      </c>
      <c r="M586" s="15" t="s">
        <v>541</v>
      </c>
      <c r="N586" s="15"/>
      <c r="O586" s="15"/>
    </row>
    <row r="587" spans="1:15" ht="14.4" hidden="1" x14ac:dyDescent="0.3">
      <c r="A587" s="14">
        <v>3</v>
      </c>
      <c r="B587" s="15" t="s">
        <v>1776</v>
      </c>
      <c r="C587" s="15" t="s">
        <v>1777</v>
      </c>
      <c r="D587" s="14">
        <v>59</v>
      </c>
      <c r="E587" s="14">
        <v>21</v>
      </c>
      <c r="F587" s="15" t="s">
        <v>1293</v>
      </c>
      <c r="G587" s="15" t="s">
        <v>1792</v>
      </c>
      <c r="H587" s="15" t="s">
        <v>1793</v>
      </c>
      <c r="I587" s="15"/>
      <c r="J587" s="15"/>
      <c r="K587" s="14">
        <v>1</v>
      </c>
      <c r="L587" s="17">
        <f>Table3[[#This Row],[CONT_ID]]</f>
        <v>59</v>
      </c>
      <c r="M587" s="15" t="s">
        <v>541</v>
      </c>
      <c r="N587" s="15"/>
      <c r="O587" s="15"/>
    </row>
    <row r="588" spans="1:15" ht="14.4" hidden="1" x14ac:dyDescent="0.3">
      <c r="A588" s="14">
        <v>3</v>
      </c>
      <c r="B588" s="15" t="s">
        <v>1776</v>
      </c>
      <c r="C588" s="15" t="s">
        <v>1777</v>
      </c>
      <c r="D588" s="14">
        <v>71</v>
      </c>
      <c r="E588" s="14">
        <v>21</v>
      </c>
      <c r="F588" s="15" t="s">
        <v>1794</v>
      </c>
      <c r="G588" s="15" t="s">
        <v>1795</v>
      </c>
      <c r="H588" s="15" t="s">
        <v>1796</v>
      </c>
      <c r="I588" s="15"/>
      <c r="J588" s="15"/>
      <c r="K588" s="14">
        <v>1</v>
      </c>
      <c r="L588" s="17">
        <f>Table3[[#This Row],[CONT_ID]]</f>
        <v>71</v>
      </c>
      <c r="M588" s="15" t="s">
        <v>541</v>
      </c>
      <c r="N588" s="16">
        <v>42893.593773148146</v>
      </c>
      <c r="O588" s="15" t="s">
        <v>547</v>
      </c>
    </row>
    <row r="589" spans="1:15" ht="14.4" hidden="1" x14ac:dyDescent="0.3">
      <c r="A589" s="14">
        <v>3</v>
      </c>
      <c r="B589" s="15" t="s">
        <v>1776</v>
      </c>
      <c r="C589" s="15" t="s">
        <v>1777</v>
      </c>
      <c r="D589" s="14">
        <v>72</v>
      </c>
      <c r="E589" s="14">
        <v>21</v>
      </c>
      <c r="F589" s="15" t="s">
        <v>1797</v>
      </c>
      <c r="G589" s="15" t="s">
        <v>1798</v>
      </c>
      <c r="H589" s="15" t="s">
        <v>1799</v>
      </c>
      <c r="I589" s="15"/>
      <c r="J589" s="15"/>
      <c r="K589" s="14">
        <v>1</v>
      </c>
      <c r="L589" s="17">
        <f>Table3[[#This Row],[CONT_ID]]</f>
        <v>72</v>
      </c>
      <c r="M589" s="15" t="s">
        <v>541</v>
      </c>
      <c r="N589" s="16">
        <v>42893.593773148146</v>
      </c>
      <c r="O589" s="15" t="s">
        <v>547</v>
      </c>
    </row>
    <row r="590" spans="1:15" ht="14.4" hidden="1" x14ac:dyDescent="0.3">
      <c r="A590" s="14">
        <v>3</v>
      </c>
      <c r="B590" s="15" t="s">
        <v>1776</v>
      </c>
      <c r="C590" s="15" t="s">
        <v>1777</v>
      </c>
      <c r="D590" s="14">
        <v>73</v>
      </c>
      <c r="E590" s="14">
        <v>21</v>
      </c>
      <c r="F590" s="15" t="s">
        <v>1800</v>
      </c>
      <c r="G590" s="15" t="s">
        <v>1801</v>
      </c>
      <c r="H590" s="15" t="s">
        <v>1802</v>
      </c>
      <c r="I590" s="15"/>
      <c r="J590" s="15"/>
      <c r="K590" s="14">
        <v>1</v>
      </c>
      <c r="L590" s="17">
        <f>Table3[[#This Row],[CONT_ID]]</f>
        <v>73</v>
      </c>
      <c r="M590" s="15" t="s">
        <v>541</v>
      </c>
      <c r="N590" s="16">
        <v>42893.593773148146</v>
      </c>
      <c r="O590" s="15" t="s">
        <v>547</v>
      </c>
    </row>
    <row r="591" spans="1:15" ht="14.4" hidden="1" x14ac:dyDescent="0.3">
      <c r="A591" s="14">
        <v>3</v>
      </c>
      <c r="B591" s="15" t="s">
        <v>1776</v>
      </c>
      <c r="C591" s="15" t="s">
        <v>1777</v>
      </c>
      <c r="D591" s="14">
        <v>74</v>
      </c>
      <c r="E591" s="14">
        <v>21</v>
      </c>
      <c r="F591" s="15" t="s">
        <v>1803</v>
      </c>
      <c r="G591" s="15" t="s">
        <v>1804</v>
      </c>
      <c r="H591" s="15" t="s">
        <v>1805</v>
      </c>
      <c r="I591" s="15"/>
      <c r="J591" s="15"/>
      <c r="K591" s="14">
        <v>1</v>
      </c>
      <c r="L591" s="17">
        <f>Table3[[#This Row],[CONT_ID]]</f>
        <v>74</v>
      </c>
      <c r="M591" s="15" t="s">
        <v>541</v>
      </c>
      <c r="N591" s="16">
        <v>42893.593773148146</v>
      </c>
      <c r="O591" s="15" t="s">
        <v>547</v>
      </c>
    </row>
    <row r="592" spans="1:15" ht="14.4" hidden="1" x14ac:dyDescent="0.3">
      <c r="A592" s="14">
        <v>3</v>
      </c>
      <c r="B592" s="15" t="s">
        <v>1776</v>
      </c>
      <c r="C592" s="15" t="s">
        <v>1777</v>
      </c>
      <c r="D592" s="14">
        <v>76</v>
      </c>
      <c r="E592" s="14">
        <v>21</v>
      </c>
      <c r="F592" s="15" t="s">
        <v>1806</v>
      </c>
      <c r="G592" s="15" t="s">
        <v>1807</v>
      </c>
      <c r="H592" s="15" t="s">
        <v>1808</v>
      </c>
      <c r="I592" s="15"/>
      <c r="J592" s="15"/>
      <c r="K592" s="14">
        <v>1</v>
      </c>
      <c r="L592" s="17">
        <f>Table3[[#This Row],[CONT_ID]]</f>
        <v>76</v>
      </c>
      <c r="M592" s="15" t="s">
        <v>541</v>
      </c>
      <c r="N592" s="16">
        <v>42893.593773148146</v>
      </c>
      <c r="O592" s="15" t="s">
        <v>547</v>
      </c>
    </row>
    <row r="593" spans="1:15" ht="14.4" hidden="1" x14ac:dyDescent="0.3">
      <c r="A593" s="14">
        <v>3</v>
      </c>
      <c r="B593" s="15" t="s">
        <v>1776</v>
      </c>
      <c r="C593" s="15" t="s">
        <v>1777</v>
      </c>
      <c r="D593" s="14">
        <v>77</v>
      </c>
      <c r="E593" s="14">
        <v>21</v>
      </c>
      <c r="F593" s="15" t="s">
        <v>1809</v>
      </c>
      <c r="G593" s="15" t="s">
        <v>1810</v>
      </c>
      <c r="H593" s="15" t="s">
        <v>1811</v>
      </c>
      <c r="I593" s="15"/>
      <c r="J593" s="15"/>
      <c r="K593" s="14">
        <v>1</v>
      </c>
      <c r="L593" s="17">
        <f>Table3[[#This Row],[CONT_ID]]</f>
        <v>77</v>
      </c>
      <c r="M593" s="15" t="s">
        <v>541</v>
      </c>
      <c r="N593" s="16">
        <v>42893.593773148146</v>
      </c>
      <c r="O593" s="15" t="s">
        <v>547</v>
      </c>
    </row>
    <row r="594" spans="1:15" ht="14.4" hidden="1" x14ac:dyDescent="0.3">
      <c r="A594" s="14">
        <v>3</v>
      </c>
      <c r="B594" s="15" t="s">
        <v>1776</v>
      </c>
      <c r="C594" s="15" t="s">
        <v>1777</v>
      </c>
      <c r="D594" s="14">
        <v>79</v>
      </c>
      <c r="E594" s="14">
        <v>21</v>
      </c>
      <c r="F594" s="15" t="s">
        <v>1812</v>
      </c>
      <c r="G594" s="15" t="s">
        <v>1813</v>
      </c>
      <c r="H594" s="15" t="s">
        <v>1814</v>
      </c>
      <c r="I594" s="15"/>
      <c r="J594" s="15"/>
      <c r="K594" s="14">
        <v>1</v>
      </c>
      <c r="L594" s="17">
        <f>Table3[[#This Row],[CONT_ID]]</f>
        <v>79</v>
      </c>
      <c r="M594" s="15" t="s">
        <v>541</v>
      </c>
      <c r="N594" s="16">
        <v>42893.593773148146</v>
      </c>
      <c r="O594" s="15" t="s">
        <v>547</v>
      </c>
    </row>
    <row r="595" spans="1:15" ht="14.4" hidden="1" x14ac:dyDescent="0.3">
      <c r="A595" s="14">
        <v>3</v>
      </c>
      <c r="B595" s="15" t="s">
        <v>1776</v>
      </c>
      <c r="C595" s="15" t="s">
        <v>1777</v>
      </c>
      <c r="D595" s="14">
        <v>81</v>
      </c>
      <c r="E595" s="14">
        <v>21</v>
      </c>
      <c r="F595" s="15" t="s">
        <v>1815</v>
      </c>
      <c r="G595" s="15" t="s">
        <v>1816</v>
      </c>
      <c r="H595" s="15" t="s">
        <v>1817</v>
      </c>
      <c r="I595" s="15"/>
      <c r="J595" s="15"/>
      <c r="K595" s="14">
        <v>1</v>
      </c>
      <c r="L595" s="17">
        <f>Table3[[#This Row],[CONT_ID]]</f>
        <v>81</v>
      </c>
      <c r="M595" s="15" t="s">
        <v>541</v>
      </c>
      <c r="N595" s="16">
        <v>42893.593773148146</v>
      </c>
      <c r="O595" s="15" t="s">
        <v>547</v>
      </c>
    </row>
    <row r="596" spans="1:15" ht="14.4" hidden="1" x14ac:dyDescent="0.3">
      <c r="A596" s="14">
        <v>3</v>
      </c>
      <c r="B596" s="15" t="s">
        <v>1776</v>
      </c>
      <c r="C596" s="15" t="s">
        <v>1777</v>
      </c>
      <c r="D596" s="14">
        <v>85</v>
      </c>
      <c r="E596" s="14">
        <v>21</v>
      </c>
      <c r="F596" s="15" t="s">
        <v>1818</v>
      </c>
      <c r="G596" s="15" t="s">
        <v>1819</v>
      </c>
      <c r="H596" s="15" t="s">
        <v>1820</v>
      </c>
      <c r="I596" s="15"/>
      <c r="J596" s="15"/>
      <c r="K596" s="14">
        <v>1</v>
      </c>
      <c r="L596" s="17">
        <f>Table3[[#This Row],[CONT_ID]]</f>
        <v>85</v>
      </c>
      <c r="M596" s="15" t="s">
        <v>541</v>
      </c>
      <c r="N596" s="16">
        <v>42893.593773148146</v>
      </c>
      <c r="O596" s="15" t="s">
        <v>547</v>
      </c>
    </row>
    <row r="597" spans="1:15" ht="14.4" hidden="1" x14ac:dyDescent="0.3">
      <c r="A597" s="14">
        <v>3</v>
      </c>
      <c r="B597" s="15" t="s">
        <v>1776</v>
      </c>
      <c r="C597" s="15" t="s">
        <v>1777</v>
      </c>
      <c r="D597" s="14">
        <v>155</v>
      </c>
      <c r="E597" s="14">
        <v>21</v>
      </c>
      <c r="F597" s="15" t="s">
        <v>1293</v>
      </c>
      <c r="G597" s="15" t="s">
        <v>1821</v>
      </c>
      <c r="H597" s="15" t="s">
        <v>1822</v>
      </c>
      <c r="I597" s="15"/>
      <c r="J597" s="15"/>
      <c r="K597" s="14">
        <v>1</v>
      </c>
      <c r="L597" s="17">
        <f>Table3[[#This Row],[CONT_ID]]</f>
        <v>155</v>
      </c>
      <c r="M597" s="15" t="s">
        <v>541</v>
      </c>
      <c r="N597" s="15"/>
      <c r="O597" s="15"/>
    </row>
    <row r="598" spans="1:15" ht="14.4" hidden="1" x14ac:dyDescent="0.3">
      <c r="A598" s="14">
        <v>3</v>
      </c>
      <c r="B598" s="15" t="s">
        <v>1776</v>
      </c>
      <c r="C598" s="15" t="s">
        <v>1777</v>
      </c>
      <c r="D598" s="14">
        <v>156</v>
      </c>
      <c r="E598" s="14">
        <v>21</v>
      </c>
      <c r="F598" s="15" t="s">
        <v>1293</v>
      </c>
      <c r="G598" s="15" t="s">
        <v>1823</v>
      </c>
      <c r="H598" s="15" t="s">
        <v>1824</v>
      </c>
      <c r="I598" s="15"/>
      <c r="J598" s="15"/>
      <c r="K598" s="14">
        <v>1</v>
      </c>
      <c r="L598" s="17">
        <f>Table3[[#This Row],[CONT_ID]]</f>
        <v>156</v>
      </c>
      <c r="M598" s="15" t="s">
        <v>541</v>
      </c>
      <c r="N598" s="15"/>
      <c r="O598" s="15"/>
    </row>
    <row r="599" spans="1:15" ht="14.4" hidden="1" x14ac:dyDescent="0.3">
      <c r="A599" s="14">
        <v>3</v>
      </c>
      <c r="B599" s="15" t="s">
        <v>1776</v>
      </c>
      <c r="C599" s="15" t="s">
        <v>1777</v>
      </c>
      <c r="D599" s="14">
        <v>157</v>
      </c>
      <c r="E599" s="14">
        <v>21</v>
      </c>
      <c r="F599" s="15" t="s">
        <v>1293</v>
      </c>
      <c r="G599" s="15" t="s">
        <v>1825</v>
      </c>
      <c r="H599" s="15" t="s">
        <v>1826</v>
      </c>
      <c r="I599" s="15"/>
      <c r="J599" s="15"/>
      <c r="K599" s="14">
        <v>1</v>
      </c>
      <c r="L599" s="17">
        <f>Table3[[#This Row],[CONT_ID]]</f>
        <v>157</v>
      </c>
      <c r="M599" s="15" t="s">
        <v>541</v>
      </c>
      <c r="N599" s="15"/>
      <c r="O599" s="15"/>
    </row>
    <row r="600" spans="1:15" ht="14.4" hidden="1" x14ac:dyDescent="0.3">
      <c r="A600" s="14">
        <v>3</v>
      </c>
      <c r="B600" s="15" t="s">
        <v>1776</v>
      </c>
      <c r="C600" s="15" t="s">
        <v>1777</v>
      </c>
      <c r="D600" s="14">
        <v>158</v>
      </c>
      <c r="E600" s="14">
        <v>21</v>
      </c>
      <c r="F600" s="15" t="s">
        <v>1293</v>
      </c>
      <c r="G600" s="15" t="s">
        <v>1827</v>
      </c>
      <c r="H600" s="15" t="s">
        <v>1828</v>
      </c>
      <c r="I600" s="15"/>
      <c r="J600" s="15"/>
      <c r="K600" s="14">
        <v>1</v>
      </c>
      <c r="L600" s="17">
        <f>Table3[[#This Row],[CONT_ID]]</f>
        <v>158</v>
      </c>
      <c r="M600" s="15" t="s">
        <v>541</v>
      </c>
      <c r="N600" s="15"/>
      <c r="O600" s="15"/>
    </row>
    <row r="601" spans="1:15" ht="14.4" hidden="1" x14ac:dyDescent="0.3">
      <c r="A601" s="14">
        <v>3</v>
      </c>
      <c r="B601" s="15" t="s">
        <v>1776</v>
      </c>
      <c r="C601" s="15" t="s">
        <v>1777</v>
      </c>
      <c r="D601" s="14">
        <v>219</v>
      </c>
      <c r="E601" s="14">
        <v>21</v>
      </c>
      <c r="F601" s="15" t="s">
        <v>1829</v>
      </c>
      <c r="G601" s="15" t="s">
        <v>1830</v>
      </c>
      <c r="H601" s="15" t="s">
        <v>1831</v>
      </c>
      <c r="I601" s="15"/>
      <c r="J601" s="15"/>
      <c r="K601" s="14">
        <v>1</v>
      </c>
      <c r="L601" s="17">
        <f>Table3[[#This Row],[CONT_ID]]</f>
        <v>219</v>
      </c>
      <c r="M601" s="15" t="s">
        <v>541</v>
      </c>
      <c r="N601" s="16">
        <v>42893.5937962963</v>
      </c>
      <c r="O601" s="15" t="s">
        <v>547</v>
      </c>
    </row>
    <row r="602" spans="1:15" ht="14.4" hidden="1" x14ac:dyDescent="0.3">
      <c r="A602" s="14">
        <v>3</v>
      </c>
      <c r="B602" s="15" t="s">
        <v>1776</v>
      </c>
      <c r="C602" s="15" t="s">
        <v>1777</v>
      </c>
      <c r="D602" s="14">
        <v>220</v>
      </c>
      <c r="E602" s="14">
        <v>21</v>
      </c>
      <c r="F602" s="15" t="s">
        <v>1832</v>
      </c>
      <c r="G602" s="15" t="s">
        <v>1833</v>
      </c>
      <c r="H602" s="15" t="s">
        <v>1834</v>
      </c>
      <c r="I602" s="15"/>
      <c r="J602" s="15"/>
      <c r="K602" s="14">
        <v>1</v>
      </c>
      <c r="L602" s="17">
        <f>Table3[[#This Row],[CONT_ID]]</f>
        <v>220</v>
      </c>
      <c r="M602" s="15" t="s">
        <v>541</v>
      </c>
      <c r="N602" s="16">
        <v>42893.5937962963</v>
      </c>
      <c r="O602" s="15" t="s">
        <v>547</v>
      </c>
    </row>
    <row r="603" spans="1:15" ht="14.4" hidden="1" x14ac:dyDescent="0.3">
      <c r="A603" s="14">
        <v>3</v>
      </c>
      <c r="B603" s="15" t="s">
        <v>1776</v>
      </c>
      <c r="C603" s="15" t="s">
        <v>1777</v>
      </c>
      <c r="D603" s="14">
        <v>221</v>
      </c>
      <c r="E603" s="14">
        <v>21</v>
      </c>
      <c r="F603" s="15" t="s">
        <v>1835</v>
      </c>
      <c r="G603" s="15" t="s">
        <v>1836</v>
      </c>
      <c r="H603" s="15" t="s">
        <v>1837</v>
      </c>
      <c r="I603" s="15"/>
      <c r="J603" s="15"/>
      <c r="K603" s="14">
        <v>1</v>
      </c>
      <c r="L603" s="17">
        <f>Table3[[#This Row],[CONT_ID]]</f>
        <v>221</v>
      </c>
      <c r="M603" s="15" t="s">
        <v>541</v>
      </c>
      <c r="N603" s="16">
        <v>42893.5937962963</v>
      </c>
      <c r="O603" s="15" t="s">
        <v>547</v>
      </c>
    </row>
    <row r="604" spans="1:15" ht="14.4" hidden="1" x14ac:dyDescent="0.3">
      <c r="A604" s="14">
        <v>3</v>
      </c>
      <c r="B604" s="15" t="s">
        <v>1776</v>
      </c>
      <c r="C604" s="15" t="s">
        <v>1777</v>
      </c>
      <c r="D604" s="14">
        <v>225</v>
      </c>
      <c r="E604" s="14">
        <v>21</v>
      </c>
      <c r="F604" s="15" t="s">
        <v>1293</v>
      </c>
      <c r="G604" s="15" t="s">
        <v>1838</v>
      </c>
      <c r="H604" s="15" t="s">
        <v>1839</v>
      </c>
      <c r="I604" s="15"/>
      <c r="J604" s="15"/>
      <c r="K604" s="14">
        <v>1</v>
      </c>
      <c r="L604" s="17">
        <f>Table3[[#This Row],[CONT_ID]]</f>
        <v>225</v>
      </c>
      <c r="M604" s="15" t="s">
        <v>541</v>
      </c>
      <c r="N604" s="15"/>
      <c r="O604" s="15"/>
    </row>
    <row r="605" spans="1:15" ht="14.4" hidden="1" x14ac:dyDescent="0.3">
      <c r="A605" s="14">
        <v>3</v>
      </c>
      <c r="B605" s="15" t="s">
        <v>1776</v>
      </c>
      <c r="C605" s="15" t="s">
        <v>1777</v>
      </c>
      <c r="D605" s="14">
        <v>463</v>
      </c>
      <c r="E605" s="14">
        <v>21</v>
      </c>
      <c r="F605" s="15" t="s">
        <v>1840</v>
      </c>
      <c r="G605" s="15" t="s">
        <v>1841</v>
      </c>
      <c r="H605" s="15" t="s">
        <v>1842</v>
      </c>
      <c r="I605" s="15"/>
      <c r="J605" s="15"/>
      <c r="K605" s="14">
        <v>1</v>
      </c>
      <c r="L605" s="17">
        <f>Table3[[#This Row],[CONT_ID]]</f>
        <v>463</v>
      </c>
      <c r="M605" s="15" t="s">
        <v>541</v>
      </c>
      <c r="N605" s="16">
        <v>42893.5937962963</v>
      </c>
      <c r="O605" s="15" t="s">
        <v>547</v>
      </c>
    </row>
    <row r="606" spans="1:15" ht="14.4" hidden="1" x14ac:dyDescent="0.3">
      <c r="A606" s="14">
        <v>3</v>
      </c>
      <c r="B606" s="15" t="s">
        <v>1776</v>
      </c>
      <c r="C606" s="15" t="s">
        <v>1777</v>
      </c>
      <c r="D606" s="14">
        <v>464</v>
      </c>
      <c r="E606" s="14">
        <v>21</v>
      </c>
      <c r="F606" s="15" t="s">
        <v>1843</v>
      </c>
      <c r="G606" s="15" t="s">
        <v>1844</v>
      </c>
      <c r="H606" s="15" t="s">
        <v>1845</v>
      </c>
      <c r="I606" s="15"/>
      <c r="J606" s="15"/>
      <c r="K606" s="14">
        <v>1</v>
      </c>
      <c r="L606" s="17">
        <f>Table3[[#This Row],[CONT_ID]]</f>
        <v>464</v>
      </c>
      <c r="M606" s="15" t="s">
        <v>541</v>
      </c>
      <c r="N606" s="16">
        <v>42893.5937962963</v>
      </c>
      <c r="O606" s="15" t="s">
        <v>547</v>
      </c>
    </row>
    <row r="607" spans="1:15" ht="14.4" hidden="1" x14ac:dyDescent="0.3">
      <c r="A607" s="14">
        <v>3</v>
      </c>
      <c r="B607" s="15" t="s">
        <v>1776</v>
      </c>
      <c r="C607" s="15" t="s">
        <v>1777</v>
      </c>
      <c r="D607" s="14">
        <v>469</v>
      </c>
      <c r="E607" s="14">
        <v>21</v>
      </c>
      <c r="F607" s="15" t="s">
        <v>1293</v>
      </c>
      <c r="G607" s="15" t="s">
        <v>1846</v>
      </c>
      <c r="H607" s="15" t="s">
        <v>1847</v>
      </c>
      <c r="I607" s="15"/>
      <c r="J607" s="15"/>
      <c r="K607" s="14">
        <v>1</v>
      </c>
      <c r="L607" s="17">
        <f>Table3[[#This Row],[CONT_ID]]</f>
        <v>469</v>
      </c>
      <c r="M607" s="15" t="s">
        <v>541</v>
      </c>
      <c r="N607" s="15"/>
      <c r="O607" s="15"/>
    </row>
    <row r="608" spans="1:15" ht="14.4" hidden="1" x14ac:dyDescent="0.3">
      <c r="A608" s="14">
        <v>3</v>
      </c>
      <c r="B608" s="15" t="s">
        <v>1776</v>
      </c>
      <c r="C608" s="15" t="s">
        <v>1777</v>
      </c>
      <c r="D608" s="14">
        <v>470</v>
      </c>
      <c r="E608" s="14">
        <v>21</v>
      </c>
      <c r="F608" s="15" t="s">
        <v>1293</v>
      </c>
      <c r="G608" s="15" t="s">
        <v>1848</v>
      </c>
      <c r="H608" s="15" t="s">
        <v>1849</v>
      </c>
      <c r="I608" s="15"/>
      <c r="J608" s="15"/>
      <c r="K608" s="14">
        <v>1</v>
      </c>
      <c r="L608" s="17">
        <f>Table3[[#This Row],[CONT_ID]]</f>
        <v>470</v>
      </c>
      <c r="M608" s="15" t="s">
        <v>541</v>
      </c>
      <c r="N608" s="15"/>
      <c r="O608" s="15"/>
    </row>
    <row r="609" spans="1:15" ht="14.4" hidden="1" x14ac:dyDescent="0.3">
      <c r="A609" s="14">
        <v>3</v>
      </c>
      <c r="B609" s="15" t="s">
        <v>1776</v>
      </c>
      <c r="C609" s="15" t="s">
        <v>1777</v>
      </c>
      <c r="D609" s="14">
        <v>471</v>
      </c>
      <c r="E609" s="14">
        <v>21</v>
      </c>
      <c r="F609" s="15" t="s">
        <v>1293</v>
      </c>
      <c r="G609" s="15" t="s">
        <v>1850</v>
      </c>
      <c r="H609" s="15" t="s">
        <v>1851</v>
      </c>
      <c r="I609" s="15"/>
      <c r="J609" s="15"/>
      <c r="K609" s="14">
        <v>1</v>
      </c>
      <c r="L609" s="17">
        <f>Table3[[#This Row],[CONT_ID]]</f>
        <v>471</v>
      </c>
      <c r="M609" s="15" t="s">
        <v>541</v>
      </c>
      <c r="N609" s="15"/>
      <c r="O609" s="15"/>
    </row>
    <row r="610" spans="1:15" ht="14.4" hidden="1" x14ac:dyDescent="0.3">
      <c r="A610" s="14">
        <v>3</v>
      </c>
      <c r="B610" s="15" t="s">
        <v>1776</v>
      </c>
      <c r="C610" s="15" t="s">
        <v>1777</v>
      </c>
      <c r="D610" s="14">
        <v>472</v>
      </c>
      <c r="E610" s="14">
        <v>21</v>
      </c>
      <c r="F610" s="15" t="s">
        <v>1293</v>
      </c>
      <c r="G610" s="15" t="s">
        <v>1852</v>
      </c>
      <c r="H610" s="15" t="s">
        <v>1853</v>
      </c>
      <c r="I610" s="15"/>
      <c r="J610" s="15"/>
      <c r="K610" s="14">
        <v>1</v>
      </c>
      <c r="L610" s="17">
        <f>Table3[[#This Row],[CONT_ID]]</f>
        <v>472</v>
      </c>
      <c r="M610" s="15" t="s">
        <v>541</v>
      </c>
      <c r="N610" s="15"/>
      <c r="O610" s="15"/>
    </row>
    <row r="611" spans="1:15" ht="14.4" hidden="1" x14ac:dyDescent="0.3">
      <c r="A611" s="14">
        <v>3</v>
      </c>
      <c r="B611" s="15" t="s">
        <v>1776</v>
      </c>
      <c r="C611" s="15" t="s">
        <v>1777</v>
      </c>
      <c r="D611" s="14">
        <v>473</v>
      </c>
      <c r="E611" s="14">
        <v>21</v>
      </c>
      <c r="F611" s="15" t="s">
        <v>1293</v>
      </c>
      <c r="G611" s="15" t="s">
        <v>1854</v>
      </c>
      <c r="H611" s="15" t="s">
        <v>1855</v>
      </c>
      <c r="I611" s="15"/>
      <c r="J611" s="15"/>
      <c r="K611" s="14">
        <v>1</v>
      </c>
      <c r="L611" s="17">
        <f>Table3[[#This Row],[CONT_ID]]</f>
        <v>473</v>
      </c>
      <c r="M611" s="15" t="s">
        <v>541</v>
      </c>
      <c r="N611" s="15"/>
      <c r="O611" s="15"/>
    </row>
    <row r="612" spans="1:15" ht="14.4" hidden="1" x14ac:dyDescent="0.3">
      <c r="A612" s="14">
        <v>3</v>
      </c>
      <c r="B612" s="15" t="s">
        <v>1776</v>
      </c>
      <c r="C612" s="15" t="s">
        <v>1777</v>
      </c>
      <c r="D612" s="14">
        <v>474</v>
      </c>
      <c r="E612" s="14">
        <v>21</v>
      </c>
      <c r="F612" s="15" t="s">
        <v>1293</v>
      </c>
      <c r="G612" s="15" t="s">
        <v>1856</v>
      </c>
      <c r="H612" s="15" t="s">
        <v>1857</v>
      </c>
      <c r="I612" s="15"/>
      <c r="J612" s="15"/>
      <c r="K612" s="14">
        <v>1</v>
      </c>
      <c r="L612" s="17">
        <f>Table3[[#This Row],[CONT_ID]]</f>
        <v>474</v>
      </c>
      <c r="M612" s="15" t="s">
        <v>541</v>
      </c>
      <c r="N612" s="15"/>
      <c r="O612" s="15"/>
    </row>
    <row r="613" spans="1:15" ht="14.4" hidden="1" x14ac:dyDescent="0.3">
      <c r="A613" s="14">
        <v>3</v>
      </c>
      <c r="B613" s="15" t="s">
        <v>1776</v>
      </c>
      <c r="C613" s="15" t="s">
        <v>1777</v>
      </c>
      <c r="D613" s="14">
        <v>475</v>
      </c>
      <c r="E613" s="14">
        <v>21</v>
      </c>
      <c r="F613" s="15" t="s">
        <v>1293</v>
      </c>
      <c r="G613" s="15" t="s">
        <v>1858</v>
      </c>
      <c r="H613" s="15" t="s">
        <v>1859</v>
      </c>
      <c r="I613" s="15"/>
      <c r="J613" s="15"/>
      <c r="K613" s="14">
        <v>1</v>
      </c>
      <c r="L613" s="17">
        <f>Table3[[#This Row],[CONT_ID]]</f>
        <v>475</v>
      </c>
      <c r="M613" s="15" t="s">
        <v>541</v>
      </c>
      <c r="N613" s="15"/>
      <c r="O613" s="15"/>
    </row>
    <row r="614" spans="1:15" ht="14.4" hidden="1" x14ac:dyDescent="0.3">
      <c r="A614" s="14">
        <v>3</v>
      </c>
      <c r="B614" s="15" t="s">
        <v>1776</v>
      </c>
      <c r="C614" s="15" t="s">
        <v>1777</v>
      </c>
      <c r="D614" s="14">
        <v>476</v>
      </c>
      <c r="E614" s="14">
        <v>21</v>
      </c>
      <c r="F614" s="15" t="s">
        <v>1293</v>
      </c>
      <c r="G614" s="15" t="s">
        <v>1860</v>
      </c>
      <c r="H614" s="15" t="s">
        <v>1861</v>
      </c>
      <c r="I614" s="15"/>
      <c r="J614" s="15"/>
      <c r="K614" s="14">
        <v>1</v>
      </c>
      <c r="L614" s="17">
        <f>Table3[[#This Row],[CONT_ID]]</f>
        <v>476</v>
      </c>
      <c r="M614" s="15" t="s">
        <v>541</v>
      </c>
      <c r="N614" s="15"/>
      <c r="O614" s="15"/>
    </row>
    <row r="615" spans="1:15" ht="14.4" hidden="1" x14ac:dyDescent="0.3">
      <c r="A615" s="14">
        <v>3</v>
      </c>
      <c r="B615" s="15" t="s">
        <v>1776</v>
      </c>
      <c r="C615" s="15" t="s">
        <v>1777</v>
      </c>
      <c r="D615" s="14">
        <v>477</v>
      </c>
      <c r="E615" s="14">
        <v>21</v>
      </c>
      <c r="F615" s="15" t="s">
        <v>1293</v>
      </c>
      <c r="G615" s="15" t="s">
        <v>1862</v>
      </c>
      <c r="H615" s="15" t="s">
        <v>1863</v>
      </c>
      <c r="I615" s="15"/>
      <c r="J615" s="15"/>
      <c r="K615" s="14">
        <v>1</v>
      </c>
      <c r="L615" s="17">
        <f>Table3[[#This Row],[CONT_ID]]</f>
        <v>477</v>
      </c>
      <c r="M615" s="15" t="s">
        <v>541</v>
      </c>
      <c r="N615" s="15"/>
      <c r="O615" s="15"/>
    </row>
    <row r="616" spans="1:15" ht="14.4" hidden="1" x14ac:dyDescent="0.3">
      <c r="A616" s="14">
        <v>3</v>
      </c>
      <c r="B616" s="15" t="s">
        <v>1776</v>
      </c>
      <c r="C616" s="15" t="s">
        <v>1777</v>
      </c>
      <c r="D616" s="14">
        <v>508</v>
      </c>
      <c r="E616" s="14">
        <v>21</v>
      </c>
      <c r="F616" s="15" t="s">
        <v>1864</v>
      </c>
      <c r="G616" s="15" t="s">
        <v>1865</v>
      </c>
      <c r="H616" s="15" t="s">
        <v>1866</v>
      </c>
      <c r="I616" s="15"/>
      <c r="J616" s="15"/>
      <c r="K616" s="14">
        <v>1</v>
      </c>
      <c r="L616" s="17">
        <f>Table3[[#This Row],[CONT_ID]]</f>
        <v>508</v>
      </c>
      <c r="M616" s="15" t="s">
        <v>541</v>
      </c>
      <c r="N616" s="16">
        <v>42893.5937962963</v>
      </c>
      <c r="O616" s="15" t="s">
        <v>547</v>
      </c>
    </row>
    <row r="617" spans="1:15" ht="14.4" hidden="1" x14ac:dyDescent="0.3">
      <c r="A617" s="14">
        <v>3</v>
      </c>
      <c r="B617" s="15" t="s">
        <v>1776</v>
      </c>
      <c r="C617" s="15" t="s">
        <v>1777</v>
      </c>
      <c r="D617" s="14">
        <v>521</v>
      </c>
      <c r="E617" s="14">
        <v>21</v>
      </c>
      <c r="F617" s="15" t="s">
        <v>1293</v>
      </c>
      <c r="G617" s="15" t="s">
        <v>1810</v>
      </c>
      <c r="H617" s="15" t="s">
        <v>1867</v>
      </c>
      <c r="I617" s="15"/>
      <c r="J617" s="15"/>
      <c r="K617" s="14">
        <v>1</v>
      </c>
      <c r="L617" s="17">
        <f>Table3[[#This Row],[CONT_ID]]</f>
        <v>521</v>
      </c>
      <c r="M617" s="15" t="s">
        <v>541</v>
      </c>
      <c r="N617" s="15"/>
      <c r="O617" s="15"/>
    </row>
    <row r="618" spans="1:15" ht="14.4" hidden="1" x14ac:dyDescent="0.3">
      <c r="A618" s="14">
        <v>3</v>
      </c>
      <c r="B618" s="15" t="s">
        <v>1776</v>
      </c>
      <c r="C618" s="15" t="s">
        <v>1777</v>
      </c>
      <c r="D618" s="14">
        <v>524</v>
      </c>
      <c r="E618" s="14">
        <v>21</v>
      </c>
      <c r="F618" s="15" t="s">
        <v>1293</v>
      </c>
      <c r="G618" s="15" t="s">
        <v>1868</v>
      </c>
      <c r="H618" s="15" t="s">
        <v>1869</v>
      </c>
      <c r="I618" s="15"/>
      <c r="J618" s="15"/>
      <c r="K618" s="14">
        <v>1</v>
      </c>
      <c r="L618" s="17">
        <f>Table3[[#This Row],[CONT_ID]]</f>
        <v>524</v>
      </c>
      <c r="M618" s="15" t="s">
        <v>541</v>
      </c>
      <c r="N618" s="15"/>
      <c r="O618" s="15"/>
    </row>
    <row r="619" spans="1:15" ht="14.4" hidden="1" x14ac:dyDescent="0.3">
      <c r="A619" s="14">
        <v>3</v>
      </c>
      <c r="B619" s="15" t="s">
        <v>1776</v>
      </c>
      <c r="C619" s="15" t="s">
        <v>1777</v>
      </c>
      <c r="D619" s="14">
        <v>573</v>
      </c>
      <c r="E619" s="14">
        <v>21</v>
      </c>
      <c r="F619" s="15" t="s">
        <v>1870</v>
      </c>
      <c r="G619" s="15" t="s">
        <v>1871</v>
      </c>
      <c r="H619" s="15" t="s">
        <v>1872</v>
      </c>
      <c r="I619" s="15"/>
      <c r="J619" s="15"/>
      <c r="K619" s="14">
        <v>1</v>
      </c>
      <c r="L619" s="17">
        <f>Table3[[#This Row],[CONT_ID]]</f>
        <v>573</v>
      </c>
      <c r="M619" s="15" t="s">
        <v>541</v>
      </c>
      <c r="N619" s="16">
        <v>42893.593807870369</v>
      </c>
      <c r="O619" s="15" t="s">
        <v>547</v>
      </c>
    </row>
    <row r="620" spans="1:15" ht="14.4" hidden="1" x14ac:dyDescent="0.3">
      <c r="A620" s="14">
        <v>2</v>
      </c>
      <c r="B620" s="15" t="s">
        <v>1776</v>
      </c>
      <c r="C620" s="15" t="s">
        <v>1777</v>
      </c>
      <c r="D620" s="14">
        <v>22</v>
      </c>
      <c r="E620" s="14">
        <v>5</v>
      </c>
      <c r="F620" s="15" t="s">
        <v>1873</v>
      </c>
      <c r="G620" s="15" t="s">
        <v>1874</v>
      </c>
      <c r="H620" s="15" t="s">
        <v>1874</v>
      </c>
      <c r="I620" s="15"/>
      <c r="J620" s="15"/>
      <c r="K620" s="14">
        <v>0</v>
      </c>
      <c r="L620" s="17">
        <f>Table3[[#This Row],[CONT_ID]]</f>
        <v>22</v>
      </c>
      <c r="M620" s="15" t="s">
        <v>541</v>
      </c>
      <c r="N620" s="16">
        <v>43003.471435185187</v>
      </c>
      <c r="O620" s="15" t="s">
        <v>547</v>
      </c>
    </row>
    <row r="621" spans="1:15" ht="14.4" hidden="1" x14ac:dyDescent="0.3">
      <c r="A621" s="14">
        <v>1</v>
      </c>
      <c r="B621" s="15" t="s">
        <v>1875</v>
      </c>
      <c r="C621" s="15" t="s">
        <v>1876</v>
      </c>
      <c r="D621" s="14">
        <v>661</v>
      </c>
      <c r="E621" s="15"/>
      <c r="F621" s="15" t="s">
        <v>1875</v>
      </c>
      <c r="G621" s="15" t="s">
        <v>1876</v>
      </c>
      <c r="H621" s="15" t="s">
        <v>1876</v>
      </c>
      <c r="I621" s="15"/>
      <c r="J621" s="15"/>
      <c r="K621" s="14">
        <v>1</v>
      </c>
      <c r="L621" s="17">
        <f>Table3[[#This Row],[CONT_ID]]</f>
        <v>661</v>
      </c>
      <c r="M621" s="15" t="s">
        <v>547</v>
      </c>
      <c r="N621" s="15"/>
      <c r="O621" s="15"/>
    </row>
    <row r="622" spans="1:15" ht="14.4" hidden="1" x14ac:dyDescent="0.3">
      <c r="A622" s="14">
        <v>2</v>
      </c>
      <c r="B622" s="15" t="s">
        <v>1875</v>
      </c>
      <c r="C622" s="15" t="s">
        <v>1876</v>
      </c>
      <c r="D622" s="14">
        <v>32</v>
      </c>
      <c r="E622" s="14">
        <v>661</v>
      </c>
      <c r="F622" s="15" t="s">
        <v>1877</v>
      </c>
      <c r="G622" s="15" t="s">
        <v>1878</v>
      </c>
      <c r="H622" s="15" t="s">
        <v>1878</v>
      </c>
      <c r="I622" s="15"/>
      <c r="J622" s="15"/>
      <c r="K622" s="14">
        <v>1</v>
      </c>
      <c r="L622" s="17">
        <f>Table3[[#This Row],[CONT_ID]]</f>
        <v>32</v>
      </c>
      <c r="M622" s="15" t="s">
        <v>541</v>
      </c>
      <c r="N622" s="16">
        <v>43000.596261574072</v>
      </c>
      <c r="O622" s="15" t="s">
        <v>541</v>
      </c>
    </row>
    <row r="623" spans="1:15" ht="14.4" hidden="1" x14ac:dyDescent="0.3">
      <c r="A623" s="14">
        <v>2</v>
      </c>
      <c r="B623" s="15" t="s">
        <v>1875</v>
      </c>
      <c r="C623" s="15" t="s">
        <v>1876</v>
      </c>
      <c r="D623" s="14">
        <v>663</v>
      </c>
      <c r="E623" s="14">
        <v>661</v>
      </c>
      <c r="F623" s="15" t="s">
        <v>1879</v>
      </c>
      <c r="G623" s="15" t="s">
        <v>1880</v>
      </c>
      <c r="H623" s="15" t="s">
        <v>1880</v>
      </c>
      <c r="I623" s="15"/>
      <c r="J623" s="15"/>
      <c r="K623" s="14">
        <v>1</v>
      </c>
      <c r="L623" s="17">
        <f>Table3[[#This Row],[CONT_ID]]</f>
        <v>663</v>
      </c>
      <c r="M623" s="15" t="s">
        <v>547</v>
      </c>
      <c r="N623" s="16">
        <v>43000.596261574072</v>
      </c>
      <c r="O623" s="15" t="s">
        <v>541</v>
      </c>
    </row>
    <row r="624" spans="1:15" ht="14.4" hidden="1" x14ac:dyDescent="0.3">
      <c r="A624" s="14">
        <v>3</v>
      </c>
      <c r="B624" s="15" t="s">
        <v>1875</v>
      </c>
      <c r="C624" s="15" t="s">
        <v>1876</v>
      </c>
      <c r="D624" s="14">
        <v>671</v>
      </c>
      <c r="E624" s="14">
        <v>663</v>
      </c>
      <c r="F624" s="15" t="s">
        <v>1881</v>
      </c>
      <c r="G624" s="15" t="s">
        <v>1882</v>
      </c>
      <c r="H624" s="15" t="s">
        <v>1882</v>
      </c>
      <c r="I624" s="15"/>
      <c r="J624" s="15"/>
      <c r="K624" s="14">
        <v>1</v>
      </c>
      <c r="L624" s="17">
        <f>Table3[[#This Row],[CONT_ID]]</f>
        <v>671</v>
      </c>
      <c r="M624" s="15" t="s">
        <v>547</v>
      </c>
      <c r="N624" s="15"/>
      <c r="O624" s="15"/>
    </row>
    <row r="631" spans="8:9" ht="12.75" customHeight="1" x14ac:dyDescent="0.25">
      <c r="H631" s="13" t="s">
        <v>524</v>
      </c>
      <c r="I631" s="13" t="s">
        <v>1886</v>
      </c>
    </row>
    <row r="632" spans="8:9" ht="12.75" hidden="1" customHeight="1" x14ac:dyDescent="0.25">
      <c r="H632" s="13" t="s">
        <v>728</v>
      </c>
      <c r="I632" s="13" t="str">
        <f>VLOOKUP(Table4[[#This Row],[Column1]],Table2[longdes],1,FALSE)</f>
        <v>NGO Comité pour l'Annulation de la Dette du Tiers-Monde - CADTM/CODEWES</v>
      </c>
    </row>
    <row r="633" spans="8:9" ht="12.75" customHeight="1" x14ac:dyDescent="0.25">
      <c r="H633" s="13" t="s">
        <v>1315</v>
      </c>
      <c r="I633" s="13" t="str">
        <f>VLOOKUP(Table4[[#This Row],[Column1]],Table2[longdes],1,FALSE)</f>
        <v>EBAC Asbl  Ecoles à programme belge en Afrique Centrale - EBAC</v>
      </c>
    </row>
    <row r="634" spans="8:9" ht="12.75" hidden="1" customHeight="1" x14ac:dyDescent="0.25">
      <c r="H634" s="13" t="s">
        <v>1199</v>
      </c>
      <c r="I634" s="13" t="str">
        <f>VLOOKUP(Table4[[#This Row],[Column1]],Table2[longdes],1,FALSE)</f>
        <v>NGO DJAPO</v>
      </c>
    </row>
    <row r="635" spans="8:9" ht="12.75" hidden="1" customHeight="1" x14ac:dyDescent="0.25">
      <c r="H635" s="13" t="s">
        <v>1144</v>
      </c>
      <c r="I635" s="13" t="str">
        <f>VLOOKUP(Table4[[#This Row],[Column1]],Table2[longdes],1,FALSE)</f>
        <v>NGO Fairtrade Belgium</v>
      </c>
    </row>
    <row r="636" spans="8:9" ht="12.75" hidden="1" customHeight="1" x14ac:dyDescent="0.25">
      <c r="H636" s="13" t="s">
        <v>1217</v>
      </c>
      <c r="I636" s="13" t="str">
        <f>VLOOKUP(Table4[[#This Row],[Column1]],Table2[longdes],1,FALSE)</f>
        <v>NGO Oxfam Wereldwinkels</v>
      </c>
    </row>
    <row r="637" spans="8:9" ht="12.75" customHeight="1" x14ac:dyDescent="0.25">
      <c r="H637" s="13" t="s">
        <v>1303</v>
      </c>
      <c r="I637" s="13" t="str">
        <f>VLOOKUP(Table4[[#This Row],[Column1]],Table2[longdes],1,FALSE)</f>
        <v>Federation of Belgian Institutional Actors</v>
      </c>
    </row>
    <row r="638" spans="8:9" ht="12.75" hidden="1" customHeight="1" x14ac:dyDescent="0.25">
      <c r="H638" s="13" t="s">
        <v>926</v>
      </c>
      <c r="I638" s="13" t="str">
        <f>VLOOKUP(Table4[[#This Row],[Column1]],Table2[longdes],1,FALSE)</f>
        <v>NGO Unicef - Belgium</v>
      </c>
    </row>
    <row r="639" spans="8:9" ht="12.75" hidden="1" customHeight="1" x14ac:dyDescent="0.25">
      <c r="H639" s="13" t="s">
        <v>1210</v>
      </c>
      <c r="I639" s="13" t="str">
        <f>VLOOKUP(Table4[[#This Row],[Column1]],Table2[longdes],1,FALSE)</f>
        <v>NGO ADGembloux</v>
      </c>
    </row>
    <row r="640" spans="8:9" ht="12.75" hidden="1" customHeight="1" x14ac:dyDescent="0.25">
      <c r="H640" s="13" t="s">
        <v>1117</v>
      </c>
      <c r="I640" s="13" t="str">
        <f>VLOOKUP(Table4[[#This Row],[Column1]],Table2[longdes],1,FALSE)</f>
        <v>NGO FUCID Fondation Universitaire pour la Coopération Internationale au Développement  FUCID</v>
      </c>
    </row>
    <row r="641" spans="8:9" ht="12.75" hidden="1" customHeight="1" x14ac:dyDescent="0.25">
      <c r="H641" s="13" t="s">
        <v>1301</v>
      </c>
      <c r="I641" s="13" t="str">
        <f>VLOOKUP(Table4[[#This Row],[Column1]],Table2[longdes],1,FALSE)</f>
        <v>ITM Institute for Tropical Medicine ANTWERPEN - ANVERS</v>
      </c>
    </row>
    <row r="642" spans="8:9" ht="12.75" hidden="1" customHeight="1" x14ac:dyDescent="0.25">
      <c r="H642" s="13" t="s">
        <v>820</v>
      </c>
      <c r="I642" s="13" t="str">
        <f>VLOOKUP(Table4[[#This Row],[Column1]],Table2[longdes],1,FALSE)</f>
        <v>NGO  Kiyo (ex. VIC-Kinderrechten)</v>
      </c>
    </row>
    <row r="643" spans="8:9" ht="12.75" hidden="1" customHeight="1" x14ac:dyDescent="0.25">
      <c r="H643" s="13" t="s">
        <v>1221</v>
      </c>
      <c r="I643" s="13" t="str">
        <f>VLOOKUP(Table4[[#This Row],[Column1]],Table2[longdes],1,FALSE)</f>
        <v>NGO Echos Communication</v>
      </c>
    </row>
    <row r="644" spans="8:9" ht="12.75" hidden="1" customHeight="1" x14ac:dyDescent="0.25">
      <c r="H644" s="13" t="s">
        <v>941</v>
      </c>
      <c r="I644" s="13" t="str">
        <f>VLOOKUP(Table4[[#This Row],[Column1]],Table2[longdes],1,FALSE)</f>
        <v>NGO Sensorial Handicap Cooperation (Irsa)</v>
      </c>
    </row>
    <row r="645" spans="8:9" ht="12.75" hidden="1" customHeight="1" x14ac:dyDescent="0.25">
      <c r="H645" s="13" t="s">
        <v>953</v>
      </c>
      <c r="I645" s="13" t="str">
        <f>VLOOKUP(Table4[[#This Row],[Column1]],Table2[longdes],1,FALSE)</f>
        <v>NGO Association des Rotary clubs belges pour la coopération au développement (ARCBCD)</v>
      </c>
    </row>
    <row r="646" spans="8:9" ht="12.75" hidden="1" customHeight="1" x14ac:dyDescent="0.25">
      <c r="H646" s="13" t="s">
        <v>996</v>
      </c>
      <c r="I646" s="13" t="str">
        <f>VLOOKUP(Table4[[#This Row],[Column1]],Table2[longdes],1,FALSE)</f>
        <v>NGO Autre Terre (ex-TTMI)</v>
      </c>
    </row>
    <row r="647" spans="8:9" ht="12.75" hidden="1" customHeight="1" x14ac:dyDescent="0.25">
      <c r="H647" s="13" t="s">
        <v>1065</v>
      </c>
      <c r="I647" s="13" t="str">
        <f>VLOOKUP(Table4[[#This Row],[Column1]],Table2[longdes],1,FALSE)</f>
        <v>NGO Centre Scientifique et Médical de l'ULB pour ses Activités de Coopération - CEMUBAC</v>
      </c>
    </row>
    <row r="648" spans="8:9" ht="12.75" hidden="1" customHeight="1" x14ac:dyDescent="0.25">
      <c r="H648" s="13" t="s">
        <v>720</v>
      </c>
      <c r="I648" s="13" t="str">
        <f>VLOOKUP(Table4[[#This Row],[Column1]],Table2[longdes],1,FALSE)</f>
        <v>NGO Quinoa (ex-Chantiers-Jeunes)</v>
      </c>
    </row>
    <row r="649" spans="8:9" ht="12.75" hidden="1" customHeight="1" x14ac:dyDescent="0.25">
      <c r="H649" s="13" t="s">
        <v>1297</v>
      </c>
      <c r="I649" s="13" t="str">
        <f>VLOOKUP(Table4[[#This Row],[Column1]],Table2[longdes],1,FALSE)</f>
        <v>APEFE - Association pour la Promotion de l'Education et de la Formation à l'Etranger - APEFE</v>
      </c>
    </row>
    <row r="650" spans="8:9" ht="12.75" hidden="1" customHeight="1" x14ac:dyDescent="0.25">
      <c r="H650" s="13" t="s">
        <v>1292</v>
      </c>
      <c r="I650" s="13" t="str">
        <f>VLOOKUP(Table4[[#This Row],[Column1]],Table2[longdes],1,FALSE)</f>
        <v>Association de la Ville et des Communes de la Région BXL-Capitale - AVCB</v>
      </c>
    </row>
    <row r="651" spans="8:9" ht="12.75" customHeight="1" x14ac:dyDescent="0.25">
      <c r="H651" s="13" t="s">
        <v>1885</v>
      </c>
      <c r="I651" s="13" t="e">
        <f>VLOOKUP(Table4[[#This Row],[Column1]],Table2[longdes],1,FALSE)</f>
        <v>#N/A</v>
      </c>
    </row>
    <row r="652" spans="8:9" ht="12.75" hidden="1" customHeight="1" x14ac:dyDescent="0.25">
      <c r="H652" s="13" t="s">
        <v>1290</v>
      </c>
      <c r="I652" s="13" t="str">
        <f>VLOOKUP(Table4[[#This Row],[Column1]],Table2[longdes],1,FALSE)</f>
        <v>Vereniging van Vlaamse Steden en Gemeenten - VVSG</v>
      </c>
    </row>
    <row r="653" spans="8:9" ht="12.75" hidden="1" customHeight="1" x14ac:dyDescent="0.25">
      <c r="H653" s="13" t="s">
        <v>179</v>
      </c>
      <c r="I653" s="13" t="str">
        <f>VLOOKUP(Table4[[#This Row],[Column1]],Table2[longdes],1,FALSE)</f>
        <v>AFRICALIA</v>
      </c>
    </row>
    <row r="654" spans="8:9" ht="12.75" hidden="1" customHeight="1" x14ac:dyDescent="0.25">
      <c r="H654" s="13" t="s">
        <v>693</v>
      </c>
      <c r="I654" s="13" t="str">
        <f>VLOOKUP(Table4[[#This Row],[Column1]],Table2[longdes],1,FALSE)</f>
        <v>NGO Coupole 11.11.11 ex NCOS - 11/NCOS</v>
      </c>
    </row>
    <row r="655" spans="8:9" ht="12.75" hidden="1" customHeight="1" x14ac:dyDescent="0.25">
      <c r="H655" s="13" t="s">
        <v>1242</v>
      </c>
      <c r="I655" s="13" t="str">
        <f>VLOOKUP(Table4[[#This Row],[Column1]],Table2[longdes],1,FALSE)</f>
        <v>NGO ADA ZOA Auto-Développement Afrique</v>
      </c>
    </row>
    <row r="656" spans="8:9" ht="12.75" hidden="1" customHeight="1" x14ac:dyDescent="0.25">
      <c r="H656" s="13" t="s">
        <v>1201</v>
      </c>
      <c r="I656" s="13" t="str">
        <f>VLOOKUP(Table4[[#This Row],[Column1]],Table2[longdes],1,FALSE)</f>
        <v>NGO Avocats sans frontières</v>
      </c>
    </row>
    <row r="657" spans="8:9" ht="12.75" hidden="1" customHeight="1" x14ac:dyDescent="0.25">
      <c r="H657" s="13" t="s">
        <v>1236</v>
      </c>
      <c r="I657" s="13" t="str">
        <f>VLOOKUP(Table4[[#This Row],[Column1]],Table2[longdes],1,FALSE)</f>
        <v>NGO Chaîne de l'Espoir (Keten van Hoop)</v>
      </c>
    </row>
    <row r="658" spans="8:9" ht="12.75" hidden="1" customHeight="1" x14ac:dyDescent="0.25">
      <c r="H658" s="13" t="s">
        <v>1156</v>
      </c>
      <c r="I658" s="13" t="str">
        <f>VLOOKUP(Table4[[#This Row],[Column1]],Table2[longdes],1,FALSE)</f>
        <v>NGO Croix-Rouge de Belgique, Communauté francophone - Activités internationales</v>
      </c>
    </row>
    <row r="659" spans="8:9" ht="12.75" hidden="1" customHeight="1" x14ac:dyDescent="0.25">
      <c r="H659" s="13" t="s">
        <v>1090</v>
      </c>
      <c r="I659" s="13" t="str">
        <f>VLOOKUP(Table4[[#This Row],[Column1]],Table2[longdes],1,FALSE)</f>
        <v>NGO Fondation Damien, Association de Lutte contre la Lèpre - FONDAM</v>
      </c>
    </row>
    <row r="660" spans="8:9" ht="12.75" hidden="1" customHeight="1" x14ac:dyDescent="0.25">
      <c r="H660" s="13" t="s">
        <v>1209</v>
      </c>
      <c r="I660" s="13" t="str">
        <f>VLOOKUP(Table4[[#This Row],[Column1]],Table2[longdes],1,FALSE)</f>
        <v>NGO Dynamo International</v>
      </c>
    </row>
    <row r="661" spans="8:9" ht="12.75" hidden="1" customHeight="1" x14ac:dyDescent="0.25">
      <c r="H661" s="13" t="s">
        <v>1025</v>
      </c>
      <c r="I661" s="13" t="str">
        <f>VLOOKUP(Table4[[#This Row],[Column1]],Table2[longdes],1,FALSE)</f>
        <v>NGO Entraide et Fraternité/Miteinander teilen - EF</v>
      </c>
    </row>
    <row r="662" spans="8:9" ht="12.75" hidden="1" customHeight="1" x14ac:dyDescent="0.25">
      <c r="H662" s="13" t="s">
        <v>835</v>
      </c>
      <c r="I662" s="13" t="str">
        <f>VLOOKUP(Table4[[#This Row],[Column1]],Table2[longdes],1,FALSE)</f>
        <v>NGO  Enfance Tiers-Monde - ETM/KDW</v>
      </c>
    </row>
    <row r="663" spans="8:9" ht="12.75" hidden="1" customHeight="1" x14ac:dyDescent="0.25">
      <c r="H663" s="13" t="s">
        <v>1168</v>
      </c>
      <c r="I663" s="13" t="str">
        <f>VLOOKUP(Table4[[#This Row],[Column1]],Table2[longdes],1,FALSE)</f>
        <v>NGO Défi Belgique Afrique</v>
      </c>
    </row>
    <row r="664" spans="8:9" ht="12.75" customHeight="1" x14ac:dyDescent="0.25">
      <c r="H664" s="13" t="s">
        <v>752</v>
      </c>
      <c r="I664" s="13" t="str">
        <f>VLOOKUP(Table4[[#This Row],[Column1]],Table2[longdes],1,FALSE)</f>
        <v>NGO Fédération francophone &amp; germanophone des assoc. de coopération au Développement - ACODEV</v>
      </c>
    </row>
    <row r="665" spans="8:9" ht="12.75" hidden="1" customHeight="1" x14ac:dyDescent="0.25">
      <c r="H665" s="13" t="s">
        <v>866</v>
      </c>
      <c r="I665" s="13" t="str">
        <f>VLOOKUP(Table4[[#This Row],[Column1]],Table2[longdes],1,FALSE)</f>
        <v>NGO Rode Kruis-Vlaanderen Internationaal</v>
      </c>
    </row>
    <row r="666" spans="8:9" ht="12.75" hidden="1" customHeight="1" x14ac:dyDescent="0.25">
      <c r="H666" s="13" t="s">
        <v>1125</v>
      </c>
      <c r="I666" s="13" t="str">
        <f>VLOOKUP(Table4[[#This Row],[Column1]],Table2[longdes],1,FALSE)</f>
        <v>NGO FOS Socialistische Solidariteit : Fonds voor Ontwikkelingssamenwerking - FOSco</v>
      </c>
    </row>
    <row r="667" spans="8:9" ht="12.75" customHeight="1" x14ac:dyDescent="0.25">
      <c r="H667" s="13" t="s">
        <v>1222</v>
      </c>
      <c r="I667" s="13" t="str">
        <f>VLOOKUP(Table4[[#This Row],[Column1]],Table2[longdes],1,FALSE)</f>
        <v>NGO Handicap International Belgium</v>
      </c>
    </row>
    <row r="668" spans="8:9" ht="12.75" hidden="1" customHeight="1" x14ac:dyDescent="0.25">
      <c r="H668" s="13" t="s">
        <v>1055</v>
      </c>
      <c r="I668" s="13" t="str">
        <f>VLOOKUP(Table4[[#This Row],[Column1]],Table2[longdes],1,FALSE)</f>
        <v>NGO Caritas Belgique Secours international</v>
      </c>
    </row>
    <row r="669" spans="8:9" ht="12.75" hidden="1" customHeight="1" x14ac:dyDescent="0.25">
      <c r="H669" s="13" t="s">
        <v>825</v>
      </c>
      <c r="I669" s="13" t="str">
        <f>VLOOKUP(Table4[[#This Row],[Column1]],Table2[longdes],1,FALSE)</f>
        <v>NGO Commission Justice et Paix - CJP</v>
      </c>
    </row>
    <row r="670" spans="8:9" ht="12.75" hidden="1" customHeight="1" x14ac:dyDescent="0.25">
      <c r="H670" s="13" t="s">
        <v>863</v>
      </c>
      <c r="I670" s="13" t="str">
        <f>VLOOKUP(Table4[[#This Row],[Column1]],Table2[longdes],1,FALSE)</f>
        <v>NGO Médecins Sans Vacances (ex Coop. Médicale Internationale)</v>
      </c>
    </row>
    <row r="671" spans="8:9" ht="12.75" hidden="1" customHeight="1" x14ac:dyDescent="0.25">
      <c r="H671" s="13" t="s">
        <v>857</v>
      </c>
      <c r="I671" s="13" t="str">
        <f>VLOOKUP(Table4[[#This Row],[Column1]],Table2[longdes],1,FALSE)</f>
        <v>NGO Memisa België  (Medische Missie samenwerking) - MEMISA</v>
      </c>
    </row>
    <row r="672" spans="8:9" ht="12.75" hidden="1" customHeight="1" x14ac:dyDescent="0.25">
      <c r="H672" s="13" t="s">
        <v>1381</v>
      </c>
      <c r="I672" s="13" t="str">
        <f>VLOOKUP(Table4[[#This Row],[Column1]],Table2[longdes],1,FALSE)</f>
        <v>Benelux Afro Center Asbl - BAC</v>
      </c>
    </row>
    <row r="673" spans="8:9" ht="12.75" hidden="1" customHeight="1" x14ac:dyDescent="0.25">
      <c r="H673" s="13" t="s">
        <v>807</v>
      </c>
      <c r="I673" s="13" t="str">
        <f>VLOOKUP(Table4[[#This Row],[Column1]],Table2[longdes],1,FALSE)</f>
        <v>NGO Iles de Paix</v>
      </c>
    </row>
    <row r="674" spans="8:9" ht="12.75" hidden="1" customHeight="1" x14ac:dyDescent="0.25">
      <c r="H674" s="13" t="s">
        <v>1028</v>
      </c>
      <c r="I674" s="13" t="str">
        <f>VLOOKUP(Table4[[#This Row],[Column1]],Table2[longdes],1,FALSE)</f>
        <v>NGO ITECO Coopération Technique Internationale, Centre de Formation pour le Développement</v>
      </c>
    </row>
    <row r="675" spans="8:9" ht="12.75" hidden="1" customHeight="1" x14ac:dyDescent="0.25">
      <c r="H675" s="13" t="s">
        <v>1296</v>
      </c>
      <c r="I675" s="13" t="str">
        <f>VLOOKUP(Table4[[#This Row],[Column1]],Table2[longdes],1,FALSE)</f>
        <v>ARES - Académie de Recherche et d’Enseignement supérieur</v>
      </c>
    </row>
    <row r="676" spans="8:9" ht="12.75" hidden="1" customHeight="1" x14ac:dyDescent="0.25">
      <c r="H676" s="13" t="s">
        <v>1224</v>
      </c>
      <c r="I676" s="13" t="str">
        <f>VLOOKUP(Table4[[#This Row],[Column1]],Table2[longdes],1,FALSE)</f>
        <v>NGO Le Monde selon les femmes</v>
      </c>
    </row>
    <row r="677" spans="8:9" ht="12.75" hidden="1" customHeight="1" x14ac:dyDescent="0.25">
      <c r="H677" s="13" t="s">
        <v>1219</v>
      </c>
      <c r="I677" s="13" t="str">
        <f>VLOOKUP(Table4[[#This Row],[Column1]],Table2[longdes],1,FALSE)</f>
        <v>NGO CNCD 11.11.11. Centre National de Coopération au Développement</v>
      </c>
    </row>
    <row r="678" spans="8:9" ht="12.75" hidden="1" customHeight="1" x14ac:dyDescent="0.25">
      <c r="H678" s="13" t="s">
        <v>1015</v>
      </c>
      <c r="I678" s="13" t="str">
        <f>VLOOKUP(Table4[[#This Row],[Column1]],Table2[longdes],1,FALSE)</f>
        <v>NGO Centre tricontinental</v>
      </c>
    </row>
    <row r="679" spans="8:9" ht="12.75" hidden="1" customHeight="1" x14ac:dyDescent="0.25">
      <c r="H679" s="13" t="s">
        <v>1231</v>
      </c>
      <c r="I679" s="13" t="str">
        <f>VLOOKUP(Table4[[#This Row],[Column1]],Table2[longdes],1,FALSE)</f>
        <v>NGO Light for the World</v>
      </c>
    </row>
    <row r="680" spans="8:9" ht="12.75" hidden="1" customHeight="1" x14ac:dyDescent="0.25">
      <c r="H680" s="13" t="s">
        <v>961</v>
      </c>
      <c r="I680" s="13" t="str">
        <f>VLOOKUP(Table4[[#This Row],[Column1]],Table2[longdes],1,FALSE)</f>
        <v>NGO Louvain Coopération (ex. Louvain Développement)</v>
      </c>
    </row>
    <row r="681" spans="8:9" ht="12.75" hidden="1" customHeight="1" x14ac:dyDescent="0.25">
      <c r="H681" s="13" t="s">
        <v>878</v>
      </c>
      <c r="I681" s="13" t="str">
        <f>VLOOKUP(Table4[[#This Row],[Column1]],Table2[longdes],1,FALSE)</f>
        <v>NGO Médecins du Monde - DW/MMonde</v>
      </c>
    </row>
    <row r="682" spans="8:9" ht="12.75" hidden="1" customHeight="1" x14ac:dyDescent="0.25">
      <c r="H682" s="13" t="s">
        <v>1051</v>
      </c>
      <c r="I682" s="13" t="str">
        <f>VLOOKUP(Table4[[#This Row],[Column1]],Table2[longdes],1,FALSE)</f>
        <v>NGO Broederlijk Delen - BD</v>
      </c>
    </row>
    <row r="683" spans="8:9" ht="12.75" hidden="1" customHeight="1" x14ac:dyDescent="0.25">
      <c r="H683" s="13" t="s">
        <v>1167</v>
      </c>
      <c r="I683" s="13" t="str">
        <f>VLOOKUP(Table4[[#This Row],[Column1]],Table2[longdes],1,FALSE)</f>
        <v>NGO Miel Maya Honing</v>
      </c>
    </row>
    <row r="684" spans="8:9" ht="12.75" hidden="1" customHeight="1" x14ac:dyDescent="0.25">
      <c r="H684" s="13" t="s">
        <v>1220</v>
      </c>
      <c r="I684" s="13" t="str">
        <f>VLOOKUP(Table4[[#This Row],[Column1]],Table2[longdes],1,FALSE)</f>
        <v>NGO CSA Collectif Stratégies Alimentaires</v>
      </c>
    </row>
    <row r="685" spans="8:9" ht="12.75" hidden="1" customHeight="1" x14ac:dyDescent="0.25">
      <c r="H685" s="13" t="s">
        <v>1207</v>
      </c>
      <c r="I685" s="13" t="str">
        <f>VLOOKUP(Table4[[#This Row],[Column1]],Table2[longdes],1,FALSE)</f>
        <v>NGO FIAN Belgium (FoodFirst Information and Action Network)</v>
      </c>
    </row>
    <row r="686" spans="8:9" ht="12.75" hidden="1" customHeight="1" x14ac:dyDescent="0.25">
      <c r="H686" s="13" t="s">
        <v>1167</v>
      </c>
      <c r="I686" s="13" t="str">
        <f>VLOOKUP(Table4[[#This Row],[Column1]],Table2[longdes],1,FALSE)</f>
        <v>NGO Miel Maya Honing</v>
      </c>
    </row>
    <row r="687" spans="8:9" ht="12.75" hidden="1" customHeight="1" x14ac:dyDescent="0.25">
      <c r="H687" s="13" t="s">
        <v>974</v>
      </c>
      <c r="I687" s="13" t="str">
        <f>VLOOKUP(Table4[[#This Row],[Column1]],Table2[longdes],1,FALSE)</f>
        <v>NGO Association for Cultural, Technical and Educational Cooperation</v>
      </c>
    </row>
    <row r="688" spans="8:9" ht="12.75" hidden="1" customHeight="1" x14ac:dyDescent="0.25">
      <c r="H688" s="13" t="s">
        <v>1233</v>
      </c>
      <c r="I688" s="13" t="str">
        <f>VLOOKUP(Table4[[#This Row],[Column1]],Table2[longdes],1,FALSE)</f>
        <v>NGO BOS+ (ex Groenhart//BOS+tropen)</v>
      </c>
    </row>
    <row r="689" spans="8:9" ht="12.75" hidden="1" customHeight="1" x14ac:dyDescent="0.25">
      <c r="H689" s="13" t="s">
        <v>1213</v>
      </c>
      <c r="I689" s="13" t="str">
        <f>VLOOKUP(Table4[[#This Row],[Column1]],Table2[longdes],1,FALSE)</f>
        <v>NGO GEOMOUN</v>
      </c>
    </row>
    <row r="690" spans="8:9" ht="12.75" hidden="1" customHeight="1" x14ac:dyDescent="0.25">
      <c r="H690" s="13" t="s">
        <v>812</v>
      </c>
      <c r="I690" s="13" t="str">
        <f>VLOOKUP(Table4[[#This Row],[Column1]],Table2[longdes],1,FALSE)</f>
        <v>NGO Oxfam - Solidarité</v>
      </c>
    </row>
    <row r="691" spans="8:9" ht="12.75" hidden="1" customHeight="1" x14ac:dyDescent="0.25">
      <c r="H691" s="13" t="s">
        <v>1225</v>
      </c>
      <c r="I691" s="13" t="str">
        <f>VLOOKUP(Table4[[#This Row],[Column1]],Table2[longdes],1,FALSE)</f>
        <v>NGO PROTOS Projectgroep voor Technische Ontwikkelingssamenwerking</v>
      </c>
    </row>
    <row r="692" spans="8:9" ht="12.75" hidden="1" customHeight="1" x14ac:dyDescent="0.25">
      <c r="H692" s="13" t="s">
        <v>846</v>
      </c>
      <c r="I692" s="13" t="str">
        <f>VLOOKUP(Table4[[#This Row],[Column1]],Table2[longdes],1,FALSE)</f>
        <v>NGO TRIAS</v>
      </c>
    </row>
    <row r="693" spans="8:9" ht="12.75" hidden="1" customHeight="1" x14ac:dyDescent="0.25">
      <c r="H693" s="13" t="s">
        <v>1229</v>
      </c>
      <c r="I693" s="13" t="str">
        <f>VLOOKUP(Table4[[#This Row],[Column1]],Table2[longdes],1,FALSE)</f>
        <v>NGO PLAN BELGIUM</v>
      </c>
    </row>
    <row r="694" spans="8:9" ht="12.75" hidden="1" customHeight="1" x14ac:dyDescent="0.25">
      <c r="H694" s="13" t="s">
        <v>1203</v>
      </c>
      <c r="I694" s="13" t="str">
        <f>VLOOKUP(Table4[[#This Row],[Column1]],Table2[longdes],1,FALSE)</f>
        <v>NGO RCN Justice &amp; Démocratie</v>
      </c>
    </row>
    <row r="695" spans="8:9" ht="12.75" hidden="1" customHeight="1" x14ac:dyDescent="0.25">
      <c r="H695" s="13" t="s">
        <v>1884</v>
      </c>
      <c r="I695" s="13" t="str">
        <f>VLOOKUP(Table4[[#This Row],[Column1]],Table2[longdes],1,FALSE)</f>
        <v>NGO Service civil international - SCI/VIA - 1968110</v>
      </c>
    </row>
    <row r="696" spans="8:9" ht="12.75" hidden="1" customHeight="1" x14ac:dyDescent="0.25">
      <c r="H696" s="13" t="s">
        <v>724</v>
      </c>
      <c r="I696" s="13" t="str">
        <f>VLOOKUP(Table4[[#This Row],[Column1]],Table2[longdes],1,FALSE)</f>
        <v>NGO Médecine pour le Tiers Monde - MTM  (ex Fonds de Soutien au Tiers-Monde)</v>
      </c>
    </row>
    <row r="697" spans="8:9" ht="12.75" hidden="1" customHeight="1" x14ac:dyDescent="0.25">
      <c r="H697" s="13" t="s">
        <v>790</v>
      </c>
      <c r="I697" s="13" t="str">
        <f>VLOOKUP(Table4[[#This Row],[Column1]],Table2[longdes],1,FALSE)</f>
        <v>NGO SOS Honger - SOS Faim</v>
      </c>
    </row>
    <row r="698" spans="8:9" ht="12.75" hidden="1" customHeight="1" x14ac:dyDescent="0.25">
      <c r="H698" s="13" t="s">
        <v>1029</v>
      </c>
      <c r="I698" s="13" t="str">
        <f>VLOOKUP(Table4[[#This Row],[Column1]],Table2[longdes],1,FALSE)</f>
        <v>NGO Solidagro (ex Bevrijde Wereld - BW/Terre Nouvelle - TN)</v>
      </c>
    </row>
    <row r="699" spans="8:9" ht="12.75" hidden="1" customHeight="1" x14ac:dyDescent="0.25">
      <c r="H699" s="13" t="s">
        <v>1227</v>
      </c>
      <c r="I699" s="13" t="str">
        <f>VLOOKUP(Table4[[#This Row],[Column1]],Table2[longdes],1,FALSE)</f>
        <v>NGO SOS Villages d'Enfants Belgique</v>
      </c>
    </row>
    <row r="700" spans="8:9" ht="12.75" hidden="1" customHeight="1" x14ac:dyDescent="0.25">
      <c r="H700" s="13" t="s">
        <v>1309</v>
      </c>
      <c r="I700" s="13" t="str">
        <f>VLOOKUP(Table4[[#This Row],[Column1]],Table2[longdes],1,FALSE)</f>
        <v>SYNDIC BIS-MIS</v>
      </c>
    </row>
    <row r="701" spans="8:9" ht="12.75" hidden="1" customHeight="1" x14ac:dyDescent="0.25">
      <c r="H701" s="13" t="s">
        <v>890</v>
      </c>
      <c r="I701" s="13" t="str">
        <f>VLOOKUP(Table4[[#This Row],[Column1]],Table2[longdes],1,FALSE)</f>
        <v>NGO Studio Globo - Studio G</v>
      </c>
    </row>
    <row r="702" spans="8:9" ht="12.75" hidden="1" customHeight="1" x14ac:dyDescent="0.25">
      <c r="H702" s="13" t="s">
        <v>990</v>
      </c>
      <c r="I702" s="13" t="str">
        <f>VLOOKUP(Table4[[#This Row],[Column1]],Table2[longdes],1,FALSE)</f>
        <v>NGO Tearfund België -Service d'entraide et de Liaison - TF</v>
      </c>
    </row>
    <row r="703" spans="8:9" ht="12.75" hidden="1" customHeight="1" x14ac:dyDescent="0.25">
      <c r="H703" s="13" t="s">
        <v>865</v>
      </c>
      <c r="I703" s="13" t="str">
        <f>VLOOKUP(Table4[[#This Row],[Column1]],Table2[longdes],1,FALSE)</f>
        <v>NGO OXFAM - Magasins du Monde</v>
      </c>
    </row>
    <row r="704" spans="8:9" ht="12.75" hidden="1" customHeight="1" x14ac:dyDescent="0.25">
      <c r="H704" s="13" t="s">
        <v>803</v>
      </c>
      <c r="I704" s="13" t="str">
        <f>VLOOKUP(Table4[[#This Row],[Column1]],Table2[longdes],1,FALSE)</f>
        <v>NGO Universitair Centrum voor Ontwikkelingssamenwerking UCOS</v>
      </c>
    </row>
    <row r="705" spans="8:9" ht="12.75" hidden="1" customHeight="1" x14ac:dyDescent="0.25">
      <c r="H705" s="13" t="s">
        <v>1287</v>
      </c>
      <c r="I705" s="13" t="str">
        <f>VLOOKUP(Table4[[#This Row],[Column1]],Table2[longdes],1,FALSE)</f>
        <v>VVOB - Vlaamse Vereniging voor Ontwikkelingssamenwerking en technische Bijstand</v>
      </c>
    </row>
    <row r="706" spans="8:9" ht="12.75" hidden="1" customHeight="1" x14ac:dyDescent="0.25">
      <c r="H706" s="13" t="s">
        <v>1061</v>
      </c>
      <c r="I706" s="13" t="str">
        <f>VLOOKUP(Table4[[#This Row],[Column1]],Table2[longdes],1,FALSE)</f>
        <v>NGO Congo-villages (ex. CDI - Bwamanda )</v>
      </c>
    </row>
    <row r="707" spans="8:9" ht="12.75" hidden="1" customHeight="1" x14ac:dyDescent="0.25">
      <c r="H707" s="13" t="s">
        <v>1135</v>
      </c>
      <c r="I707" s="13" t="str">
        <f>VLOOKUP(Table4[[#This Row],[Column1]],Table2[longdes],1,FALSE)</f>
        <v>NGO Fondation Catholique de Bourses d'Etudes pour Africains - FONCABA</v>
      </c>
    </row>
    <row r="708" spans="8:9" ht="12.75" hidden="1" customHeight="1" x14ac:dyDescent="0.25">
      <c r="H708" s="13" t="s">
        <v>671</v>
      </c>
      <c r="I708" s="13" t="str">
        <f>VLOOKUP(Table4[[#This Row],[Column1]],Table2[longdes],1,FALSE)</f>
        <v>NGO Veterinaires sans frontieres - VSF</v>
      </c>
    </row>
    <row r="709" spans="8:9" ht="12.75" hidden="1" customHeight="1" x14ac:dyDescent="0.25">
      <c r="H709" s="13" t="s">
        <v>1106</v>
      </c>
      <c r="I709" s="13" t="str">
        <f>VLOOKUP(Table4[[#This Row],[Column1]],Table2[longdes],1,FALSE)</f>
        <v>NGO Via Don Bosco (ex DMOS/COMIDE)</v>
      </c>
    </row>
    <row r="710" spans="8:9" ht="12.75" hidden="1" customHeight="1" x14ac:dyDescent="0.25">
      <c r="H710" s="13" t="s">
        <v>833</v>
      </c>
      <c r="I710" s="13" t="str">
        <f>VLOOKUP(Table4[[#This Row],[Column1]],Table2[longdes],1,FALSE)</f>
        <v>NGO Vredeseilanden</v>
      </c>
    </row>
    <row r="711" spans="8:9" ht="12.75" hidden="1" customHeight="1" x14ac:dyDescent="0.25">
      <c r="H711" s="13" t="s">
        <v>852</v>
      </c>
      <c r="I711" s="13" t="str">
        <f>VLOOKUP(Table4[[#This Row],[Column1]],Table2[longdes],1,FALSE)</f>
        <v>NGO Solidarité Socialiste - SolSoc - FCD</v>
      </c>
    </row>
    <row r="712" spans="8:9" ht="12.75" hidden="1" customHeight="1" x14ac:dyDescent="0.25">
      <c r="H712" s="13" t="s">
        <v>816</v>
      </c>
      <c r="I712" s="13" t="str">
        <f>VLOOKUP(Table4[[#This Row],[Column1]],Table2[longdes],1,FALSE)</f>
        <v>NGO WSM  WereldSolidariteit/Sol.Mondiale - WSMco</v>
      </c>
    </row>
    <row r="713" spans="8:9" ht="12.75" hidden="1" customHeight="1" x14ac:dyDescent="0.25">
      <c r="H713" s="13" t="s">
        <v>1072</v>
      </c>
      <c r="I713" s="13" t="str">
        <f>VLOOKUP(Table4[[#This Row],[Column1]],Table2[longdes],1,FALSE)</f>
        <v>NGO Coopération par l'Education et la Culture  CEC</v>
      </c>
    </row>
    <row r="714" spans="8:9" ht="12.75" hidden="1" customHeight="1" x14ac:dyDescent="0.25">
      <c r="H714" s="13" t="s">
        <v>1215</v>
      </c>
      <c r="I714" s="13" t="str">
        <f>VLOOKUP(Table4[[#This Row],[Column1]],Table2[longdes],1,FALSE)</f>
        <v>NGO WWF Belgium</v>
      </c>
    </row>
    <row r="715" spans="8:9" ht="12.75" customHeight="1" x14ac:dyDescent="0.25">
      <c r="H715" s="13" t="s">
        <v>1779</v>
      </c>
      <c r="I715" s="13" t="str">
        <f>VLOOKUP(Table4[[#This Row],[Column1]],Table2[longdes],1,FALSE)</f>
        <v>Royal Museum for Central Africa in TERVUREN /MRAC/KMMA</v>
      </c>
    </row>
    <row r="716" spans="8:9" ht="12.75" hidden="1" customHeight="1" x14ac:dyDescent="0.25">
      <c r="H716" s="13" t="s">
        <v>1321</v>
      </c>
      <c r="I716" s="13" t="str">
        <f>VLOOKUP(Table4[[#This Row],[Column1]],Table2[longdes],1,FALSE)</f>
        <v>SYNDIC IFSI - SYNDIC IFSI</v>
      </c>
    </row>
    <row r="717" spans="8:9" ht="12.75" hidden="1" customHeight="1" x14ac:dyDescent="0.25">
      <c r="H717" s="13" t="s">
        <v>1317</v>
      </c>
      <c r="I717" s="13" t="str">
        <f>VLOOKUP(Table4[[#This Row],[Column1]],Table2[longdes],1,FALSE)</f>
        <v>SYNDIC IIAV - SYNDIC IIAV</v>
      </c>
    </row>
    <row r="718" spans="8:9" ht="12.75" hidden="1" customHeight="1" x14ac:dyDescent="0.25">
      <c r="H718" s="13" t="s">
        <v>1299</v>
      </c>
      <c r="I718" s="13" t="str">
        <f>VLOOKUP(Table4[[#This Row],[Column1]],Table2[longdes],1,FALSE)</f>
        <v>Union des Villes et Communes de Wallonie - UVCW</v>
      </c>
    </row>
    <row r="719" spans="8:9" ht="12.75" hidden="1" customHeight="1" x14ac:dyDescent="0.25">
      <c r="H719" s="13" t="s">
        <v>1295</v>
      </c>
      <c r="I719" s="13" t="str">
        <f>VLOOKUP(Table4[[#This Row],[Column1]],Table2[longdes],1,FALSE)</f>
        <v>VLIR-UOS - Vlaamse Interuniversitaire Raad - Flemish Interuniversity Council</v>
      </c>
    </row>
    <row r="720" spans="8:9" ht="12.75" hidden="1" customHeight="1" x14ac:dyDescent="0.25">
      <c r="H720" s="13" t="s">
        <v>693</v>
      </c>
      <c r="I720" s="13" t="str">
        <f>VLOOKUP(Table4[[#This Row],[Column1]],Table2[longdes],1,FALSE)</f>
        <v>NGO Coupole 11.11.11 ex NCOS - 11/NCOS</v>
      </c>
    </row>
  </sheetData>
  <sheetProtection password="CC3C" sheet="1" objects="1" scenarios="1" formatCells="0" formatRows="0" selectLockedCells="1"/>
  <pageMargins left="0.7" right="0.7" top="0.75" bottom="0.75" header="0.5" footer="0.5"/>
  <pageSetup pageOrder="overThenDown" orientation="portrait" r:id="rId1"/>
  <headerFooter alignWithMargins="0"/>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K325"/>
  <sheetViews>
    <sheetView workbookViewId="0"/>
  </sheetViews>
  <sheetFormatPr baseColWidth="10" defaultColWidth="9.109375" defaultRowHeight="14.4" x14ac:dyDescent="0.3"/>
  <cols>
    <col min="2" max="2" width="60.44140625" customWidth="1"/>
    <col min="3" max="3" width="11" customWidth="1"/>
    <col min="4" max="4" width="11.44140625" customWidth="1"/>
    <col min="5" max="5" width="11.5546875" customWidth="1"/>
    <col min="6" max="6" width="11.6640625" customWidth="1"/>
    <col min="7" max="7" width="12" customWidth="1"/>
    <col min="8" max="8" width="12.6640625" customWidth="1"/>
    <col min="9" max="9" width="9.44140625" customWidth="1"/>
    <col min="10" max="10" width="13.6640625" customWidth="1"/>
    <col min="11" max="11" width="13" customWidth="1"/>
  </cols>
  <sheetData>
    <row r="1" spans="2:6" x14ac:dyDescent="0.3">
      <c r="B1" t="s">
        <v>1902</v>
      </c>
      <c r="C1" t="s">
        <v>522</v>
      </c>
      <c r="D1" t="s">
        <v>523</v>
      </c>
      <c r="E1" t="s">
        <v>1903</v>
      </c>
      <c r="F1" t="s">
        <v>3355</v>
      </c>
    </row>
    <row r="2" spans="2:6" x14ac:dyDescent="0.3">
      <c r="B2" t="s">
        <v>1891</v>
      </c>
      <c r="C2" t="e">
        <f>VLOOKUP(Table6[[#This Row],[Ctry]],Table7[[LABEL_EN]:[NL]],5,FALSE)</f>
        <v>#N/A</v>
      </c>
      <c r="D2" t="e">
        <f>VLOOKUP(Table6[[#This Row],[Ctry]],Table7[[LABEL_EN]:[NL]],4,FALSE)</f>
        <v>#N/A</v>
      </c>
      <c r="E2" t="e">
        <f>VLOOKUP(Table6[[#This Row],[Ctry]],Table7[[LABEL_EN]:[CODE_ISO2]],6,FALSE)</f>
        <v>#N/A</v>
      </c>
      <c r="F2" s="18" t="str">
        <f>VLOOKUP(Table6[[#This Row],[Ctry]],List1[[Omschrijving EN]:[Afkorting]],2,FALSE)</f>
        <v>UNI</v>
      </c>
    </row>
    <row r="3" spans="2:6" x14ac:dyDescent="0.3">
      <c r="B3" t="s">
        <v>53</v>
      </c>
      <c r="C3" t="str">
        <f>VLOOKUP(Table6[[#This Row],[Ctry]],Table7[[LABEL_EN]:[NL]],5,FALSE)</f>
        <v>BENIN</v>
      </c>
      <c r="D3" t="str">
        <f>VLOOKUP(Table6[[#This Row],[Ctry]],Table7[[LABEL_EN]:[NL]],4,FALSE)</f>
        <v>BÉNIN</v>
      </c>
      <c r="E3">
        <f>VLOOKUP(Table6[[#This Row],[Ctry]],Table7[[LABEL_EN]:[CODE_ISO2]],6,FALSE)</f>
        <v>310</v>
      </c>
      <c r="F3" s="18" t="str">
        <f>VLOOKUP(Table6[[#This Row],[Ctry]],List1[[Omschrijving EN]:[Afkorting]],2,FALSE)</f>
        <v>BEN</v>
      </c>
    </row>
    <row r="4" spans="2:6" x14ac:dyDescent="0.3">
      <c r="B4" t="s">
        <v>94</v>
      </c>
      <c r="C4" t="str">
        <f>VLOOKUP(Table6[[#This Row],[Ctry]],Table7[[LABEL_EN]:[NL]],5,FALSE)</f>
        <v>SENEGAL</v>
      </c>
      <c r="D4" t="str">
        <f>VLOOKUP(Table6[[#This Row],[Ctry]],Table7[[LABEL_EN]:[NL]],4,FALSE)</f>
        <v>SÉNÉGAL</v>
      </c>
      <c r="E4">
        <f>VLOOKUP(Table6[[#This Row],[Ctry]],Table7[[LABEL_EN]:[CODE_ISO2]],6,FALSE)</f>
        <v>320</v>
      </c>
      <c r="F4" s="18" t="str">
        <f>VLOOKUP(Table6[[#This Row],[Ctry]],List1[[Omschrijving EN]:[Afkorting]],2,FALSE)</f>
        <v>SEN</v>
      </c>
    </row>
    <row r="5" spans="2:6" x14ac:dyDescent="0.3">
      <c r="B5" t="s">
        <v>145</v>
      </c>
      <c r="C5" t="str">
        <f>VLOOKUP(Table6[[#This Row],[Ctry]],Table7[[LABEL_EN]:[NL]],5,FALSE)</f>
        <v>BOLIVIA</v>
      </c>
      <c r="D5" t="str">
        <f>VLOOKUP(Table6[[#This Row],[Ctry]],Table7[[LABEL_EN]:[NL]],4,FALSE)</f>
        <v>BOLIVIE</v>
      </c>
      <c r="E5">
        <f>VLOOKUP(Table6[[#This Row],[Ctry]],Table7[[LABEL_EN]:[CODE_ISO2]],6,FALSE)</f>
        <v>512</v>
      </c>
      <c r="F5" s="18" t="str">
        <f>VLOOKUP(Table6[[#This Row],[Ctry]],List1[[Omschrijving EN]:[Afkorting]],2,FALSE)</f>
        <v>BOL</v>
      </c>
    </row>
    <row r="6" spans="2:6" x14ac:dyDescent="0.3">
      <c r="B6" t="s">
        <v>164</v>
      </c>
      <c r="C6" t="str">
        <f>VLOOKUP(Table6[[#This Row],[Ctry]],Table7[[LABEL_EN]:[NL]],5,FALSE)</f>
        <v>PERU</v>
      </c>
      <c r="D6" t="str">
        <f>VLOOKUP(Table6[[#This Row],[Ctry]],Table7[[LABEL_EN]:[NL]],4,FALSE)</f>
        <v>PÉROU</v>
      </c>
      <c r="E6">
        <f>VLOOKUP(Table6[[#This Row],[Ctry]],Table7[[LABEL_EN]:[CODE_ISO2]],6,FALSE)</f>
        <v>518</v>
      </c>
      <c r="F6" s="18" t="str">
        <f>VLOOKUP(Table6[[#This Row],[Ctry]],List1[[Omschrijving EN]:[Afkorting]],2,FALSE)</f>
        <v>PER</v>
      </c>
    </row>
    <row r="7" spans="2:6" x14ac:dyDescent="0.3">
      <c r="B7" t="s">
        <v>147</v>
      </c>
      <c r="C7" t="str">
        <f>VLOOKUP(Table6[[#This Row],[Ctry]],Table7[[LABEL_EN]:[NL]],5,FALSE)</f>
        <v>CAMBODJA</v>
      </c>
      <c r="D7" t="str">
        <f>VLOOKUP(Table6[[#This Row],[Ctry]],Table7[[LABEL_EN]:[NL]],4,FALSE)</f>
        <v>CAMBODGE</v>
      </c>
      <c r="E7">
        <f>VLOOKUP(Table6[[#This Row],[Ctry]],Table7[[LABEL_EN]:[CODE_ISO2]],6,FALSE)</f>
        <v>202</v>
      </c>
      <c r="F7" s="18" t="str">
        <f>VLOOKUP(Table6[[#This Row],[Ctry]],List1[[Omschrijving EN]:[Afkorting]],2,FALSE)</f>
        <v>KAM</v>
      </c>
    </row>
    <row r="8" spans="2:6" x14ac:dyDescent="0.3">
      <c r="B8" t="s">
        <v>1893</v>
      </c>
      <c r="C8" t="str">
        <f>VLOOKUP(Table6[[#This Row],[Ctry]],Table7[[LABEL_EN]:[NL]],5,FALSE)</f>
        <v>CONGO (REPUBLIEK)</v>
      </c>
      <c r="D8" t="str">
        <f>VLOOKUP(Table6[[#This Row],[Ctry]],Table7[[LABEL_EN]:[NL]],4,FALSE)</f>
        <v>CONGO (RÉPUBLIQUE)</v>
      </c>
      <c r="E8">
        <f>VLOOKUP(Table6[[#This Row],[Ctry]],Table7[[LABEL_EN]:[CODE_ISO2]],6,FALSE)</f>
        <v>307</v>
      </c>
      <c r="F8" s="18" t="str">
        <f>VLOOKUP(Table6[[#This Row],[Ctry]],List1[[Omschrijving EN]:[Afkorting]],2,FALSE)</f>
        <v>CON</v>
      </c>
    </row>
    <row r="9" spans="2:6" x14ac:dyDescent="0.3">
      <c r="B9" t="s">
        <v>57</v>
      </c>
      <c r="C9" t="str">
        <f>VLOOKUP(Table6[[#This Row],[Ctry]],Table7[[LABEL_EN]:[NL]],5,FALSE)</f>
        <v>BURUNDI</v>
      </c>
      <c r="D9" t="str">
        <f>VLOOKUP(Table6[[#This Row],[Ctry]],Table7[[LABEL_EN]:[NL]],4,FALSE)</f>
        <v>BURUNDI</v>
      </c>
      <c r="E9">
        <f>VLOOKUP(Table6[[#This Row],[Ctry]],Table7[[LABEL_EN]:[CODE_ISO2]],6,FALSE)</f>
        <v>303</v>
      </c>
      <c r="F9" s="18" t="str">
        <f>VLOOKUP(Table6[[#This Row],[Ctry]],List1[[Omschrijving EN]:[Afkorting]],2,FALSE)</f>
        <v>BDI</v>
      </c>
    </row>
    <row r="10" spans="2:6" x14ac:dyDescent="0.3">
      <c r="B10" t="s">
        <v>158</v>
      </c>
      <c r="C10" t="str">
        <f>VLOOKUP(Table6[[#This Row],[Ctry]],Table7[[LABEL_EN]:[NL]],5,FALSE)</f>
        <v>MADAGASCAR</v>
      </c>
      <c r="D10" t="str">
        <f>VLOOKUP(Table6[[#This Row],[Ctry]],Table7[[LABEL_EN]:[NL]],4,FALSE)</f>
        <v>MADAGASCAR</v>
      </c>
      <c r="E10">
        <f>VLOOKUP(Table6[[#This Row],[Ctry]],Table7[[LABEL_EN]:[CODE_ISO2]],6,FALSE)</f>
        <v>324</v>
      </c>
      <c r="F10" s="18" t="str">
        <f>VLOOKUP(Table6[[#This Row],[Ctry]],List1[[Omschrijving EN]:[Afkorting]],2,FALSE)</f>
        <v>MAD</v>
      </c>
    </row>
    <row r="11" spans="2:6" x14ac:dyDescent="0.3">
      <c r="B11" t="s">
        <v>169</v>
      </c>
      <c r="C11" t="str">
        <f>VLOOKUP(Table6[[#This Row],[Ctry]],Table7[[LABEL_EN]:[NL]],5,FALSE)</f>
        <v>TOGO</v>
      </c>
      <c r="D11" t="str">
        <f>VLOOKUP(Table6[[#This Row],[Ctry]],Table7[[LABEL_EN]:[NL]],4,FALSE)</f>
        <v>TOGO</v>
      </c>
      <c r="E11">
        <f>VLOOKUP(Table6[[#This Row],[Ctry]],Table7[[LABEL_EN]:[CODE_ISO2]],6,FALSE)</f>
        <v>334</v>
      </c>
      <c r="F11" s="18" t="str">
        <f>VLOOKUP(Table6[[#This Row],[Ctry]],List1[[Omschrijving EN]:[Afkorting]],2,FALSE)</f>
        <v>TOG</v>
      </c>
    </row>
    <row r="12" spans="2:6" x14ac:dyDescent="0.3">
      <c r="B12" t="s">
        <v>56</v>
      </c>
      <c r="C12" t="str">
        <f>VLOOKUP(Table6[[#This Row],[Ctry]],Table7[[LABEL_EN]:[NL]],5,FALSE)</f>
        <v>BURKINA FASO</v>
      </c>
      <c r="D12" t="str">
        <f>VLOOKUP(Table6[[#This Row],[Ctry]],Table7[[LABEL_EN]:[NL]],4,FALSE)</f>
        <v>BURKINA FASO</v>
      </c>
      <c r="E12">
        <f>VLOOKUP(Table6[[#This Row],[Ctry]],Table7[[LABEL_EN]:[CODE_ISO2]],6,FALSE)</f>
        <v>316</v>
      </c>
      <c r="F12" s="18" t="str">
        <f>VLOOKUP(Table6[[#This Row],[Ctry]],List1[[Omschrijving EN]:[Afkorting]],2,FALSE)</f>
        <v>BKF</v>
      </c>
    </row>
    <row r="13" spans="2:6" x14ac:dyDescent="0.3">
      <c r="B13" t="s">
        <v>160</v>
      </c>
      <c r="C13" t="str">
        <f>VLOOKUP(Table6[[#This Row],[Ctry]],Table7[[LABEL_EN]:[NL]],5,FALSE)</f>
        <v>MAROKKO</v>
      </c>
      <c r="D13" t="str">
        <f>VLOOKUP(Table6[[#This Row],[Ctry]],Table7[[LABEL_EN]:[NL]],4,FALSE)</f>
        <v>MAROC</v>
      </c>
      <c r="E13">
        <f>VLOOKUP(Table6[[#This Row],[Ctry]],Table7[[LABEL_EN]:[CODE_ISO2]],6,FALSE)</f>
        <v>354</v>
      </c>
      <c r="F13" s="18" t="str">
        <f>VLOOKUP(Table6[[#This Row],[Ctry]],List1[[Omschrijving EN]:[Afkorting]],2,FALSE)</f>
        <v>MOR</v>
      </c>
    </row>
    <row r="14" spans="2:6" x14ac:dyDescent="0.3">
      <c r="B14" t="s">
        <v>165</v>
      </c>
      <c r="C14" t="str">
        <f>VLOOKUP(Table6[[#This Row],[Ctry]],Table7[[LABEL_EN]:[NL]],5,FALSE)</f>
        <v>CONGO (DEMOCRATISCHE REP.)</v>
      </c>
      <c r="D14" t="str">
        <f>VLOOKUP(Table6[[#This Row],[Ctry]],Table7[[LABEL_EN]:[NL]],4,FALSE)</f>
        <v>CONGO (REP. DEMOCRATIQUE)</v>
      </c>
      <c r="E14">
        <f>VLOOKUP(Table6[[#This Row],[Ctry]],Table7[[LABEL_EN]:[CODE_ISO2]],6,FALSE)</f>
        <v>306</v>
      </c>
      <c r="F14" s="18" t="str">
        <f>VLOOKUP(Table6[[#This Row],[Ctry]],List1[[Omschrijving EN]:[Afkorting]],2,FALSE)</f>
        <v>RDC</v>
      </c>
    </row>
    <row r="15" spans="2:6" x14ac:dyDescent="0.3">
      <c r="B15" t="s">
        <v>93</v>
      </c>
      <c r="C15" t="str">
        <f>VLOOKUP(Table6[[#This Row],[Ctry]],Table7[[LABEL_EN]:[NL]],5,FALSE)</f>
        <v>RWANDA</v>
      </c>
      <c r="D15" t="str">
        <f>VLOOKUP(Table6[[#This Row],[Ctry]],Table7[[LABEL_EN]:[NL]],4,FALSE)</f>
        <v>RWANDA</v>
      </c>
      <c r="E15">
        <f>VLOOKUP(Table6[[#This Row],[Ctry]],Table7[[LABEL_EN]:[CODE_ISO2]],6,FALSE)</f>
        <v>327</v>
      </c>
      <c r="F15" s="18" t="str">
        <f>VLOOKUP(Table6[[#This Row],[Ctry]],List1[[Omschrijving EN]:[Afkorting]],2,FALSE)</f>
        <v>RWA</v>
      </c>
    </row>
    <row r="16" spans="2:6" x14ac:dyDescent="0.3">
      <c r="B16" t="s">
        <v>70</v>
      </c>
      <c r="C16" t="str">
        <f>VLOOKUP(Table6[[#This Row],[Ctry]],Table7[[LABEL_EN]:[NL]],5,FALSE)</f>
        <v>HAITI</v>
      </c>
      <c r="D16" t="str">
        <f>VLOOKUP(Table6[[#This Row],[Ctry]],Table7[[LABEL_EN]:[NL]],4,FALSE)</f>
        <v>HAITI</v>
      </c>
      <c r="E16">
        <f>VLOOKUP(Table6[[#This Row],[Ctry]],Table7[[LABEL_EN]:[CODE_ISO2]],6,FALSE)</f>
        <v>419</v>
      </c>
      <c r="F16" s="18" t="str">
        <f>VLOOKUP(Table6[[#This Row],[Ctry]],List1[[Omschrijving EN]:[Afkorting]],2,FALSE)</f>
        <v>HAI</v>
      </c>
    </row>
    <row r="17" spans="2:6" x14ac:dyDescent="0.3">
      <c r="B17" t="s">
        <v>85</v>
      </c>
      <c r="C17" t="str">
        <f>VLOOKUP(Table6[[#This Row],[Ctry]],Table7[[LABEL_EN]:[NL]],5,FALSE)</f>
        <v>PALESTIJNSE GEBIEDEN</v>
      </c>
      <c r="D17" t="str">
        <f>VLOOKUP(Table6[[#This Row],[Ctry]],Table7[[LABEL_EN]:[NL]],4,FALSE)</f>
        <v>TERRITOIRES PALESTINIENS</v>
      </c>
      <c r="E17">
        <f>VLOOKUP(Table6[[#This Row],[Ctry]],Table7[[LABEL_EN]:[CODE_ISO2]],6,FALSE)</f>
        <v>278</v>
      </c>
      <c r="F17" s="18" t="str">
        <f>VLOOKUP(Table6[[#This Row],[Ctry]],List1[[Omschrijving EN]:[Afkorting]],2,FALSE)</f>
        <v>PZA</v>
      </c>
    </row>
    <row r="18" spans="2:6" x14ac:dyDescent="0.3">
      <c r="B18" t="s">
        <v>143</v>
      </c>
      <c r="C18" t="str">
        <f>VLOOKUP(Table6[[#This Row],[Ctry]],Table7[[LABEL_EN]:[NL]],5,FALSE)</f>
        <v>ZUID-AFRIKA</v>
      </c>
      <c r="D18" t="str">
        <f>VLOOKUP(Table6[[#This Row],[Ctry]],Table7[[LABEL_EN]:[NL]],4,FALSE)</f>
        <v>AFRIQUE DU SUD</v>
      </c>
      <c r="E18">
        <f>VLOOKUP(Table6[[#This Row],[Ctry]],Table7[[LABEL_EN]:[CODE_ISO2]],6,FALSE)</f>
        <v>325</v>
      </c>
      <c r="F18" s="18" t="str">
        <f>VLOOKUP(Table6[[#This Row],[Ctry]],List1[[Omschrijving EN]:[Afkorting]],2,FALSE)</f>
        <v>SAF</v>
      </c>
    </row>
    <row r="19" spans="2:6" x14ac:dyDescent="0.3">
      <c r="B19" t="s">
        <v>68</v>
      </c>
      <c r="C19" t="str">
        <f>VLOOKUP(Table6[[#This Row],[Ctry]],Table7[[LABEL_EN]:[NL]],5,FALSE)</f>
        <v>GUATEMALA</v>
      </c>
      <c r="D19" t="str">
        <f>VLOOKUP(Table6[[#This Row],[Ctry]],Table7[[LABEL_EN]:[NL]],4,FALSE)</f>
        <v>GUATEMALA</v>
      </c>
      <c r="E19">
        <f>VLOOKUP(Table6[[#This Row],[Ctry]],Table7[[LABEL_EN]:[CODE_ISO2]],6,FALSE)</f>
        <v>413</v>
      </c>
      <c r="F19" s="18" t="str">
        <f>VLOOKUP(Table6[[#This Row],[Ctry]],List1[[Omschrijving EN]:[Afkorting]],2,FALSE)</f>
        <v>GLA</v>
      </c>
    </row>
    <row r="20" spans="2:6" x14ac:dyDescent="0.3">
      <c r="B20" t="s">
        <v>83</v>
      </c>
      <c r="C20" t="str">
        <f>VLOOKUP(Table6[[#This Row],[Ctry]],Table7[[LABEL_EN]:[NL]],5,FALSE)</f>
        <v>NICARAGUA</v>
      </c>
      <c r="D20" t="str">
        <f>VLOOKUP(Table6[[#This Row],[Ctry]],Table7[[LABEL_EN]:[NL]],4,FALSE)</f>
        <v>NICARAGUA</v>
      </c>
      <c r="E20">
        <f>VLOOKUP(Table6[[#This Row],[Ctry]],Table7[[LABEL_EN]:[CODE_ISO2]],6,FALSE)</f>
        <v>417</v>
      </c>
      <c r="F20" s="18" t="str">
        <f>VLOOKUP(Table6[[#This Row],[Ctry]],List1[[Omschrijving EN]:[Afkorting]],2,FALSE)</f>
        <v>NIC</v>
      </c>
    </row>
    <row r="21" spans="2:6" x14ac:dyDescent="0.3">
      <c r="B21" t="s">
        <v>152</v>
      </c>
      <c r="C21" t="str">
        <f>VLOOKUP(Table6[[#This Row],[Ctry]],Table7[[LABEL_EN]:[NL]],5,FALSE)</f>
        <v>ECUADOR</v>
      </c>
      <c r="D21" t="str">
        <f>VLOOKUP(Table6[[#This Row],[Ctry]],Table7[[LABEL_EN]:[NL]],4,FALSE)</f>
        <v>EQUATEUR</v>
      </c>
      <c r="E21">
        <f>VLOOKUP(Table6[[#This Row],[Ctry]],Table7[[LABEL_EN]:[CODE_ISO2]],6,FALSE)</f>
        <v>516</v>
      </c>
      <c r="F21" s="18" t="str">
        <f>VLOOKUP(Table6[[#This Row],[Ctry]],List1[[Omschrijving EN]:[Afkorting]],2,FALSE)</f>
        <v>ECU</v>
      </c>
    </row>
    <row r="22" spans="2:6" x14ac:dyDescent="0.3">
      <c r="B22" t="s">
        <v>163</v>
      </c>
      <c r="C22" t="str">
        <f>VLOOKUP(Table6[[#This Row],[Ctry]],Table7[[LABEL_EN]:[NL]],5,FALSE)</f>
        <v>OEGANDA</v>
      </c>
      <c r="D22" t="str">
        <f>VLOOKUP(Table6[[#This Row],[Ctry]],Table7[[LABEL_EN]:[NL]],4,FALSE)</f>
        <v>OUGANDA</v>
      </c>
      <c r="E22">
        <f>VLOOKUP(Table6[[#This Row],[Ctry]],Table7[[LABEL_EN]:[CODE_ISO2]],6,FALSE)</f>
        <v>323</v>
      </c>
      <c r="F22" s="18" t="str">
        <f>VLOOKUP(Table6[[#This Row],[Ctry]],List1[[Omschrijving EN]:[Afkorting]],2,FALSE)</f>
        <v>UGA</v>
      </c>
    </row>
    <row r="23" spans="2:6" x14ac:dyDescent="0.3">
      <c r="B23" t="s">
        <v>74</v>
      </c>
      <c r="C23" t="str">
        <f>VLOOKUP(Table6[[#This Row],[Ctry]],Table7[[LABEL_EN]:[NL]],5,FALSE)</f>
        <v>KENIA</v>
      </c>
      <c r="D23" t="str">
        <f>VLOOKUP(Table6[[#This Row],[Ctry]],Table7[[LABEL_EN]:[NL]],4,FALSE)</f>
        <v>KENYA</v>
      </c>
      <c r="E23">
        <f>VLOOKUP(Table6[[#This Row],[Ctry]],Table7[[LABEL_EN]:[CODE_ISO2]],6,FALSE)</f>
        <v>336</v>
      </c>
      <c r="F23" s="18" t="str">
        <f>VLOOKUP(Table6[[#This Row],[Ctry]],List1[[Omschrijving EN]:[Afkorting]],2,FALSE)</f>
        <v>KEN</v>
      </c>
    </row>
    <row r="24" spans="2:6" x14ac:dyDescent="0.3">
      <c r="B24" t="s">
        <v>102</v>
      </c>
      <c r="C24" t="str">
        <f>VLOOKUP(Table6[[#This Row],[Ctry]],Table7[[LABEL_EN]:[NL]],5,FALSE)</f>
        <v>ZIMBABWE</v>
      </c>
      <c r="D24" t="str">
        <f>VLOOKUP(Table6[[#This Row],[Ctry]],Table7[[LABEL_EN]:[NL]],4,FALSE)</f>
        <v>ZIMBABWÉ</v>
      </c>
      <c r="E24">
        <f>VLOOKUP(Table6[[#This Row],[Ctry]],Table7[[LABEL_EN]:[CODE_ISO2]],6,FALSE)</f>
        <v>344</v>
      </c>
      <c r="F24" s="18" t="str">
        <f>VLOOKUP(Table6[[#This Row],[Ctry]],List1[[Omschrijving EN]:[Afkorting]],2,FALSE)</f>
        <v>ZIM</v>
      </c>
    </row>
    <row r="25" spans="2:6" x14ac:dyDescent="0.3">
      <c r="B25" t="s">
        <v>87</v>
      </c>
      <c r="C25" t="str">
        <f>VLOOKUP(Table6[[#This Row],[Ctry]],Table7[[LABEL_EN]:[NL]],5,FALSE)</f>
        <v>FILIPPIJNEN</v>
      </c>
      <c r="D25" t="str">
        <f>VLOOKUP(Table6[[#This Row],[Ctry]],Table7[[LABEL_EN]:[NL]],4,FALSE)</f>
        <v>PHILIPPINES</v>
      </c>
      <c r="E25">
        <f>VLOOKUP(Table6[[#This Row],[Ctry]],Table7[[LABEL_EN]:[CODE_ISO2]],6,FALSE)</f>
        <v>214</v>
      </c>
      <c r="F25" s="18" t="str">
        <f>VLOOKUP(Table6[[#This Row],[Ctry]],List1[[Omschrijving EN]:[Afkorting]],2,FALSE)</f>
        <v>PHI</v>
      </c>
    </row>
    <row r="26" spans="2:6" x14ac:dyDescent="0.3">
      <c r="B26" t="s">
        <v>157</v>
      </c>
      <c r="C26" t="str">
        <f>VLOOKUP(Table6[[#This Row],[Ctry]],Table7[[LABEL_EN]:[NL]],5,FALSE)</f>
        <v>INDONESIE</v>
      </c>
      <c r="D26" t="str">
        <f>VLOOKUP(Table6[[#This Row],[Ctry]],Table7[[LABEL_EN]:[NL]],4,FALSE)</f>
        <v>INDONESIE</v>
      </c>
      <c r="E26">
        <f>VLOOKUP(Table6[[#This Row],[Ctry]],Table7[[LABEL_EN]:[CODE_ISO2]],6,FALSE)</f>
        <v>208</v>
      </c>
      <c r="F26" s="18" t="str">
        <f>VLOOKUP(Table6[[#This Row],[Ctry]],List1[[Omschrijving EN]:[Afkorting]],2,FALSE)</f>
        <v>INS</v>
      </c>
    </row>
    <row r="27" spans="2:6" x14ac:dyDescent="0.3">
      <c r="B27" t="s">
        <v>159</v>
      </c>
      <c r="C27" t="str">
        <f>VLOOKUP(Table6[[#This Row],[Ctry]],Table7[[LABEL_EN]:[NL]],5,FALSE)</f>
        <v>MALI</v>
      </c>
      <c r="D27" t="str">
        <f>VLOOKUP(Table6[[#This Row],[Ctry]],Table7[[LABEL_EN]:[NL]],4,FALSE)</f>
        <v>MALI</v>
      </c>
      <c r="E27">
        <f>VLOOKUP(Table6[[#This Row],[Ctry]],Table7[[LABEL_EN]:[CODE_ISO2]],6,FALSE)</f>
        <v>319</v>
      </c>
      <c r="F27" s="18" t="str">
        <f>VLOOKUP(Table6[[#This Row],[Ctry]],List1[[Omschrijving EN]:[Afkorting]],2,FALSE)</f>
        <v>MLI</v>
      </c>
    </row>
    <row r="28" spans="2:6" x14ac:dyDescent="0.3">
      <c r="B28" t="s">
        <v>162</v>
      </c>
      <c r="C28" t="str">
        <f>VLOOKUP(Table6[[#This Row],[Ctry]],Table7[[LABEL_EN]:[NL]],5,FALSE)</f>
        <v>NIGER</v>
      </c>
      <c r="D28" t="str">
        <f>VLOOKUP(Table6[[#This Row],[Ctry]],Table7[[LABEL_EN]:[NL]],4,FALSE)</f>
        <v>NIGER</v>
      </c>
      <c r="E28">
        <f>VLOOKUP(Table6[[#This Row],[Ctry]],Table7[[LABEL_EN]:[CODE_ISO2]],6,FALSE)</f>
        <v>321</v>
      </c>
      <c r="F28" s="18" t="str">
        <f>VLOOKUP(Table6[[#This Row],[Ctry]],List1[[Omschrijving EN]:[Afkorting]],2,FALSE)</f>
        <v>NER</v>
      </c>
    </row>
    <row r="29" spans="2:6" x14ac:dyDescent="0.3">
      <c r="B29" t="s">
        <v>156</v>
      </c>
      <c r="C29" t="str">
        <f>VLOOKUP(Table6[[#This Row],[Ctry]],Table7[[LABEL_EN]:[NL]],5,FALSE)</f>
        <v>INDIA</v>
      </c>
      <c r="D29" t="str">
        <f>VLOOKUP(Table6[[#This Row],[Ctry]],Table7[[LABEL_EN]:[NL]],4,FALSE)</f>
        <v>INDE</v>
      </c>
      <c r="E29">
        <f>VLOOKUP(Table6[[#This Row],[Ctry]],Table7[[LABEL_EN]:[CODE_ISO2]],6,FALSE)</f>
        <v>207</v>
      </c>
      <c r="F29" s="18" t="str">
        <f>VLOOKUP(Table6[[#This Row],[Ctry]],List1[[Omschrijving EN]:[Afkorting]],2,FALSE)</f>
        <v>IND</v>
      </c>
    </row>
    <row r="30" spans="2:6" x14ac:dyDescent="0.3">
      <c r="B30" t="s">
        <v>154</v>
      </c>
      <c r="C30" t="str">
        <f>VLOOKUP(Table6[[#This Row],[Ctry]],Table7[[LABEL_EN]:[NL]],5,FALSE)</f>
        <v>GUINEA</v>
      </c>
      <c r="D30" t="str">
        <f>VLOOKUP(Table6[[#This Row],[Ctry]],Table7[[LABEL_EN]:[NL]],4,FALSE)</f>
        <v>GUINÉE</v>
      </c>
      <c r="E30">
        <f>VLOOKUP(Table6[[#This Row],[Ctry]],Table7[[LABEL_EN]:[CODE_ISO2]],6,FALSE)</f>
        <v>315</v>
      </c>
      <c r="F30" s="18" t="str">
        <f>VLOOKUP(Table6[[#This Row],[Ctry]],List1[[Omschrijving EN]:[Afkorting]],2,FALSE)</f>
        <v>GUI</v>
      </c>
    </row>
    <row r="31" spans="2:6" x14ac:dyDescent="0.3">
      <c r="B31" t="s">
        <v>51</v>
      </c>
      <c r="C31" t="str">
        <f>VLOOKUP(Table6[[#This Row],[Ctry]],Table7[[LABEL_EN]:[NL]],5,FALSE)</f>
        <v>BANGLADESH</v>
      </c>
      <c r="D31" t="str">
        <f>VLOOKUP(Table6[[#This Row],[Ctry]],Table7[[LABEL_EN]:[NL]],4,FALSE)</f>
        <v>BANGLADESH</v>
      </c>
      <c r="E31">
        <f>VLOOKUP(Table6[[#This Row],[Ctry]],Table7[[LABEL_EN]:[CODE_ISO2]],6,FALSE)</f>
        <v>237</v>
      </c>
      <c r="F31" s="18" t="str">
        <f>VLOOKUP(Table6[[#This Row],[Ctry]],List1[[Omschrijving EN]:[Afkorting]],2,FALSE)</f>
        <v>BAN</v>
      </c>
    </row>
    <row r="32" spans="2:6" x14ac:dyDescent="0.3">
      <c r="B32" t="s">
        <v>168</v>
      </c>
      <c r="C32" t="str">
        <f>VLOOKUP(Table6[[#This Row],[Ctry]],Table7[[LABEL_EN]:[NL]],5,FALSE)</f>
        <v>TANZANIA</v>
      </c>
      <c r="D32" t="str">
        <f>VLOOKUP(Table6[[#This Row],[Ctry]],Table7[[LABEL_EN]:[NL]],4,FALSE)</f>
        <v>TANZANIE</v>
      </c>
      <c r="E32">
        <f>VLOOKUP(Table6[[#This Row],[Ctry]],Table7[[LABEL_EN]:[CODE_ISO2]],6,FALSE)</f>
        <v>332</v>
      </c>
      <c r="F32" s="18" t="str">
        <f>VLOOKUP(Table6[[#This Row],[Ctry]],List1[[Omschrijving EN]:[Afkorting]],2,FALSE)</f>
        <v>TAN</v>
      </c>
    </row>
    <row r="33" spans="2:6" x14ac:dyDescent="0.3">
      <c r="B33" t="s">
        <v>77</v>
      </c>
      <c r="C33" t="str">
        <f>VLOOKUP(Table6[[#This Row],[Ctry]],Table7[[LABEL_EN]:[NL]],5,FALSE)</f>
        <v>MALAWI</v>
      </c>
      <c r="D33" t="str">
        <f>VLOOKUP(Table6[[#This Row],[Ctry]],Table7[[LABEL_EN]:[NL]],4,FALSE)</f>
        <v>MALAWI</v>
      </c>
      <c r="E33">
        <f>VLOOKUP(Table6[[#This Row],[Ctry]],Table7[[LABEL_EN]:[CODE_ISO2]],6,FALSE)</f>
        <v>358</v>
      </c>
      <c r="F33" s="18" t="str">
        <f>VLOOKUP(Table6[[#This Row],[Ctry]],List1[[Omschrijving EN]:[Afkorting]],2,FALSE)</f>
        <v>MWI</v>
      </c>
    </row>
    <row r="34" spans="2:6" x14ac:dyDescent="0.3">
      <c r="B34" t="s">
        <v>82</v>
      </c>
      <c r="C34" t="str">
        <f>VLOOKUP(Table6[[#This Row],[Ctry]],Table7[[LABEL_EN]:[NL]],5,FALSE)</f>
        <v>NEPAL</v>
      </c>
      <c r="D34" t="str">
        <f>VLOOKUP(Table6[[#This Row],[Ctry]],Table7[[LABEL_EN]:[NL]],4,FALSE)</f>
        <v>NÉPAL</v>
      </c>
      <c r="E34">
        <f>VLOOKUP(Table6[[#This Row],[Ctry]],Table7[[LABEL_EN]:[CODE_ISO2]],6,FALSE)</f>
        <v>213</v>
      </c>
      <c r="F34" s="18" t="str">
        <f>VLOOKUP(Table6[[#This Row],[Ctry]],List1[[Omschrijving EN]:[Afkorting]],2,FALSE)</f>
        <v>NEP</v>
      </c>
    </row>
    <row r="35" spans="2:6" x14ac:dyDescent="0.3">
      <c r="B35" t="s">
        <v>81</v>
      </c>
      <c r="C35" t="str">
        <f>VLOOKUP(Table6[[#This Row],[Ctry]],Table7[[LABEL_EN]:[NL]],5,FALSE)</f>
        <v>MOZAMBIQUE</v>
      </c>
      <c r="D35" t="str">
        <f>VLOOKUP(Table6[[#This Row],[Ctry]],Table7[[LABEL_EN]:[NL]],4,FALSE)</f>
        <v>MOZAMBIQUE</v>
      </c>
      <c r="E35">
        <f>VLOOKUP(Table6[[#This Row],[Ctry]],Table7[[LABEL_EN]:[CODE_ISO2]],6,FALSE)</f>
        <v>340</v>
      </c>
      <c r="F35" s="18" t="str">
        <f>VLOOKUP(Table6[[#This Row],[Ctry]],List1[[Omschrijving EN]:[Afkorting]],2,FALSE)</f>
        <v>MOZ</v>
      </c>
    </row>
    <row r="36" spans="2:6" x14ac:dyDescent="0.3">
      <c r="B36" t="s">
        <v>153</v>
      </c>
      <c r="C36" t="str">
        <f>VLOOKUP(Table6[[#This Row],[Ctry]],Table7[[LABEL_EN]:[NL]],5,FALSE)</f>
        <v>ETHIOPIE</v>
      </c>
      <c r="D36" t="str">
        <f>VLOOKUP(Table6[[#This Row],[Ctry]],Table7[[LABEL_EN]:[NL]],4,FALSE)</f>
        <v>ETHIOPIE</v>
      </c>
      <c r="E36">
        <f>VLOOKUP(Table6[[#This Row],[Ctry]],Table7[[LABEL_EN]:[CODE_ISO2]],6,FALSE)</f>
        <v>311</v>
      </c>
      <c r="F36" s="18" t="str">
        <f>VLOOKUP(Table6[[#This Row],[Ctry]],List1[[Omschrijving EN]:[Afkorting]],2,FALSE)</f>
        <v>ETH</v>
      </c>
    </row>
    <row r="37" spans="2:6" x14ac:dyDescent="0.3">
      <c r="B37" t="s">
        <v>161</v>
      </c>
      <c r="C37" t="str">
        <f>VLOOKUP(Table6[[#This Row],[Ctry]],Table7[[LABEL_EN]:[NL]],5,FALSE)</f>
        <v>MAURITANIE</v>
      </c>
      <c r="D37" t="str">
        <f>VLOOKUP(Table6[[#This Row],[Ctry]],Table7[[LABEL_EN]:[NL]],4,FALSE)</f>
        <v>MAURITANIE</v>
      </c>
      <c r="E37">
        <f>VLOOKUP(Table6[[#This Row],[Ctry]],Table7[[LABEL_EN]:[CODE_ISO2]],6,FALSE)</f>
        <v>355</v>
      </c>
      <c r="F37" s="18" t="str">
        <f>VLOOKUP(Table6[[#This Row],[Ctry]],List1[[Omschrijving EN]:[Afkorting]],2,FALSE)</f>
        <v>MIE</v>
      </c>
    </row>
    <row r="38" spans="2:6" x14ac:dyDescent="0.3">
      <c r="B38" t="s">
        <v>100</v>
      </c>
      <c r="C38" t="str">
        <f>VLOOKUP(Table6[[#This Row],[Ctry]],Table7[[LABEL_EN]:[NL]],5,FALSE)</f>
        <v>VIETNAM</v>
      </c>
      <c r="D38" t="str">
        <f>VLOOKUP(Table6[[#This Row],[Ctry]],Table7[[LABEL_EN]:[NL]],4,FALSE)</f>
        <v>VIETNAM</v>
      </c>
      <c r="E38">
        <f>VLOOKUP(Table6[[#This Row],[Ctry]],Table7[[LABEL_EN]:[CODE_ISO2]],6,FALSE)</f>
        <v>220</v>
      </c>
      <c r="F38" s="18" t="str">
        <f>VLOOKUP(Table6[[#This Row],[Ctry]],List1[[Omschrijving EN]:[Afkorting]],2,FALSE)</f>
        <v>VIE</v>
      </c>
    </row>
    <row r="39" spans="2:6" x14ac:dyDescent="0.3">
      <c r="B39" t="s">
        <v>63</v>
      </c>
      <c r="C39" t="str">
        <f>VLOOKUP(Table6[[#This Row],[Ctry]],Table7[[LABEL_EN]:[NL]],5,FALSE)</f>
        <v>CUBA</v>
      </c>
      <c r="D39" t="str">
        <f>VLOOKUP(Table6[[#This Row],[Ctry]],Table7[[LABEL_EN]:[NL]],4,FALSE)</f>
        <v>CUBA</v>
      </c>
      <c r="E39">
        <f>VLOOKUP(Table6[[#This Row],[Ctry]],Table7[[LABEL_EN]:[CODE_ISO2]],6,FALSE)</f>
        <v>412</v>
      </c>
      <c r="F39" s="18" t="str">
        <f>VLOOKUP(Table6[[#This Row],[Ctry]],List1[[Omschrijving EN]:[Afkorting]],2,FALSE)</f>
        <v>CUB</v>
      </c>
    </row>
    <row r="40" spans="2:6" x14ac:dyDescent="0.3">
      <c r="B40" t="s">
        <v>148</v>
      </c>
      <c r="C40" t="str">
        <f>VLOOKUP(Table6[[#This Row],[Ctry]],Table7[[LABEL_EN]:[NL]],5,FALSE)</f>
        <v>KAMEROEN</v>
      </c>
      <c r="D40" t="str">
        <f>VLOOKUP(Table6[[#This Row],[Ctry]],Table7[[LABEL_EN]:[NL]],4,FALSE)</f>
        <v>CAMEROUN</v>
      </c>
      <c r="E40">
        <f>VLOOKUP(Table6[[#This Row],[Ctry]],Table7[[LABEL_EN]:[CODE_ISO2]],6,FALSE)</f>
        <v>304</v>
      </c>
      <c r="F40" s="18" t="str">
        <f>VLOOKUP(Table6[[#This Row],[Ctry]],List1[[Omschrijving EN]:[Afkorting]],2,FALSE)</f>
        <v>CAM</v>
      </c>
    </row>
    <row r="41" spans="2:6" x14ac:dyDescent="0.3">
      <c r="B41" t="s">
        <v>167</v>
      </c>
      <c r="C41" t="str">
        <f>VLOOKUP(Table6[[#This Row],[Ctry]],Table7[[LABEL_EN]:[NL]],5,FALSE)</f>
        <v>SURINAME</v>
      </c>
      <c r="D41" t="str">
        <f>VLOOKUP(Table6[[#This Row],[Ctry]],Table7[[LABEL_EN]:[NL]],4,FALSE)</f>
        <v>SURINAM</v>
      </c>
      <c r="E41">
        <f>VLOOKUP(Table6[[#This Row],[Ctry]],Table7[[LABEL_EN]:[CODE_ISO2]],6,FALSE)</f>
        <v>522</v>
      </c>
      <c r="F41" s="18" t="str">
        <f>VLOOKUP(Table6[[#This Row],[Ctry]],List1[[Omschrijving EN]:[Afkorting]],2,FALSE)</f>
        <v>SUR</v>
      </c>
    </row>
    <row r="42" spans="2:6" x14ac:dyDescent="0.3">
      <c r="B42" t="s">
        <v>150</v>
      </c>
      <c r="C42" t="str">
        <f>VLOOKUP(Table6[[#This Row],[Ctry]],Table7[[LABEL_EN]:[NL]],5,FALSE)</f>
        <v>COLOMBIA</v>
      </c>
      <c r="D42" t="str">
        <f>VLOOKUP(Table6[[#This Row],[Ctry]],Table7[[LABEL_EN]:[NL]],4,FALSE)</f>
        <v>COLOMBIE</v>
      </c>
      <c r="E42">
        <f>VLOOKUP(Table6[[#This Row],[Ctry]],Table7[[LABEL_EN]:[CODE_ISO2]],6,FALSE)</f>
        <v>515</v>
      </c>
      <c r="F42" s="18" t="str">
        <f>VLOOKUP(Table6[[#This Row],[Ctry]],List1[[Omschrijving EN]:[Afkorting]],2,FALSE)</f>
        <v>COL</v>
      </c>
    </row>
    <row r="43" spans="2:6" x14ac:dyDescent="0.3">
      <c r="B43" t="s">
        <v>65</v>
      </c>
      <c r="C43" t="str">
        <f>VLOOKUP(Table6[[#This Row],[Ctry]],Table7[[LABEL_EN]:[NL]],5,FALSE)</f>
        <v>EL SALVADOR</v>
      </c>
      <c r="D43" t="str">
        <f>VLOOKUP(Table6[[#This Row],[Ctry]],Table7[[LABEL_EN]:[NL]],4,FALSE)</f>
        <v>EL SALVADOR</v>
      </c>
      <c r="E43">
        <f>VLOOKUP(Table6[[#This Row],[Ctry]],Table7[[LABEL_EN]:[CODE_ISO2]],6,FALSE)</f>
        <v>421</v>
      </c>
      <c r="F43" s="18" t="str">
        <f>VLOOKUP(Table6[[#This Row],[Ctry]],List1[[Omschrijving EN]:[Afkorting]],2,FALSE)</f>
        <v>SAL</v>
      </c>
    </row>
    <row r="44" spans="2:6" x14ac:dyDescent="0.3">
      <c r="B44" t="s">
        <v>146</v>
      </c>
      <c r="C44" t="str">
        <f>VLOOKUP(Table6[[#This Row],[Ctry]],Table7[[LABEL_EN]:[NL]],5,FALSE)</f>
        <v>BRAZILIE</v>
      </c>
      <c r="D44" t="str">
        <f>VLOOKUP(Table6[[#This Row],[Ctry]],Table7[[LABEL_EN]:[NL]],4,FALSE)</f>
        <v>BRÉSIL</v>
      </c>
      <c r="E44">
        <f>VLOOKUP(Table6[[#This Row],[Ctry]],Table7[[LABEL_EN]:[CODE_ISO2]],6,FALSE)</f>
        <v>513</v>
      </c>
      <c r="F44" s="18" t="str">
        <f>VLOOKUP(Table6[[#This Row],[Ctry]],List1[[Omschrijving EN]:[Afkorting]],2,FALSE)</f>
        <v>BRA</v>
      </c>
    </row>
    <row r="45" spans="2:6" x14ac:dyDescent="0.3">
      <c r="B45" t="s">
        <v>155</v>
      </c>
      <c r="C45" t="str">
        <f>VLOOKUP(Table6[[#This Row],[Ctry]],Table7[[LABEL_EN]:[NL]],5,FALSE)</f>
        <v>HONDURAS</v>
      </c>
      <c r="D45" t="str">
        <f>VLOOKUP(Table6[[#This Row],[Ctry]],Table7[[LABEL_EN]:[NL]],4,FALSE)</f>
        <v>HONDURAS</v>
      </c>
      <c r="E45">
        <f>VLOOKUP(Table6[[#This Row],[Ctry]],Table7[[LABEL_EN]:[CODE_ISO2]],6,FALSE)</f>
        <v>414</v>
      </c>
      <c r="F45" s="18" t="str">
        <f>VLOOKUP(Table6[[#This Row],[Ctry]],List1[[Omschrijving EN]:[Afkorting]],2,FALSE)</f>
        <v>HAS</v>
      </c>
    </row>
    <row r="46" spans="2:6" x14ac:dyDescent="0.3">
      <c r="B46" t="s">
        <v>1894</v>
      </c>
      <c r="C46" t="e">
        <f>VLOOKUP(Table6[[#This Row],[Ctry]],Table7[[LABEL_EN]:[NL]],5,FALSE)</f>
        <v>#N/A</v>
      </c>
      <c r="D46" t="e">
        <f>VLOOKUP(Table6[[#This Row],[Ctry]],Table7[[LABEL_EN]:[NL]],4,FALSE)</f>
        <v>#N/A</v>
      </c>
      <c r="E46" t="e">
        <f>VLOOKUP(Table6[[#This Row],[Ctry]],Table7[[LABEL_EN]:[CODE_ISO2]],6,FALSE)</f>
        <v>#N/A</v>
      </c>
      <c r="F46" s="18" t="str">
        <f>VLOOKUP(Table6[[#This Row],[Ctry]],List1[[Omschrijving EN]:[Afkorting]],2,FALSE)</f>
        <v>RAF</v>
      </c>
    </row>
    <row r="47" spans="2:6" x14ac:dyDescent="0.3">
      <c r="B47" t="s">
        <v>1896</v>
      </c>
      <c r="C47" t="e">
        <f>VLOOKUP(Table6[[#This Row],[Ctry]],Table7[[LABEL_EN]:[NL]],5,FALSE)</f>
        <v>#N/A</v>
      </c>
      <c r="D47" t="e">
        <f>VLOOKUP(Table6[[#This Row],[Ctry]],Table7[[LABEL_EN]:[NL]],4,FALSE)</f>
        <v>#N/A</v>
      </c>
      <c r="E47" t="e">
        <f>VLOOKUP(Table6[[#This Row],[Ctry]],Table7[[LABEL_EN]:[CODE_ISO2]],6,FALSE)</f>
        <v>#N/A</v>
      </c>
      <c r="F47" s="18" t="str">
        <f>VLOOKUP(Table6[[#This Row],[Ctry]],List1[[Omschrijving EN]:[Afkorting]],2,FALSE)</f>
        <v>RAM</v>
      </c>
    </row>
    <row r="48" spans="2:6" x14ac:dyDescent="0.3">
      <c r="B48" t="s">
        <v>1899</v>
      </c>
      <c r="C48" t="e">
        <f>VLOOKUP(Table6[[#This Row],[Ctry]],Table7[[LABEL_EN]:[NL]],5,FALSE)</f>
        <v>#N/A</v>
      </c>
      <c r="D48" t="e">
        <f>VLOOKUP(Table6[[#This Row],[Ctry]],Table7[[LABEL_EN]:[NL]],4,FALSE)</f>
        <v>#N/A</v>
      </c>
      <c r="E48" t="e">
        <f>VLOOKUP(Table6[[#This Row],[Ctry]],Table7[[LABEL_EN]:[CODE_ISO2]],6,FALSE)</f>
        <v>#N/A</v>
      </c>
      <c r="F48" s="18" t="str">
        <f>VLOOKUP(Table6[[#This Row],[Ctry]],List1[[Omschrijving EN]:[Afkorting]],2,FALSE)</f>
        <v>RAS</v>
      </c>
    </row>
    <row r="49" spans="2:11" x14ac:dyDescent="0.3">
      <c r="B49" t="s">
        <v>1897</v>
      </c>
      <c r="C49" t="e">
        <f>VLOOKUP(Table6[[#This Row],[Ctry]],Table7[[LABEL_EN]:[NL]],5,FALSE)</f>
        <v>#N/A</v>
      </c>
      <c r="D49" t="e">
        <f>VLOOKUP(Table6[[#This Row],[Ctry]],Table7[[LABEL_EN]:[NL]],4,FALSE)</f>
        <v>#N/A</v>
      </c>
      <c r="E49" t="e">
        <f>VLOOKUP(Table6[[#This Row],[Ctry]],Table7[[LABEL_EN]:[CODE_ISO2]],6,FALSE)</f>
        <v>#N/A</v>
      </c>
      <c r="F49" s="18" t="str">
        <f>VLOOKUP(Table6[[#This Row],[Ctry]],List1[[Omschrijving EN]:[Afkorting]],2,FALSE)</f>
        <v>RAF</v>
      </c>
    </row>
    <row r="50" spans="2:11" x14ac:dyDescent="0.3">
      <c r="B50" t="s">
        <v>1898</v>
      </c>
      <c r="C50" t="e">
        <f>VLOOKUP(Table6[[#This Row],[Ctry]],Table7[[LABEL_EN]:[NL]],5,FALSE)</f>
        <v>#N/A</v>
      </c>
      <c r="D50" t="e">
        <f>VLOOKUP(Table6[[#This Row],[Ctry]],Table7[[LABEL_EN]:[NL]],4,FALSE)</f>
        <v>#N/A</v>
      </c>
      <c r="E50" t="e">
        <f>VLOOKUP(Table6[[#This Row],[Ctry]],Table7[[LABEL_EN]:[CODE_ISO2]],6,FALSE)</f>
        <v>#N/A</v>
      </c>
      <c r="F50" s="18" t="str">
        <f>VLOOKUP(Table6[[#This Row],[Ctry]],List1[[Omschrijving EN]:[Afkorting]],2,FALSE)</f>
        <v>RAF</v>
      </c>
    </row>
    <row r="51" spans="2:11" x14ac:dyDescent="0.3">
      <c r="B51" t="s">
        <v>1895</v>
      </c>
      <c r="C51" t="e">
        <f>VLOOKUP(Table6[[#This Row],[Ctry]],Table7[[LABEL_EN]:[NL]],5,FALSE)</f>
        <v>#N/A</v>
      </c>
      <c r="D51" t="e">
        <f>VLOOKUP(Table6[[#This Row],[Ctry]],Table7[[LABEL_EN]:[NL]],4,FALSE)</f>
        <v>#N/A</v>
      </c>
      <c r="E51" t="e">
        <f>VLOOKUP(Table6[[#This Row],[Ctry]],Table7[[LABEL_EN]:[CODE_ISO2]],6,FALSE)</f>
        <v>#N/A</v>
      </c>
      <c r="F51" s="18" t="str">
        <f>VLOOKUP(Table6[[#This Row],[Ctry]],List1[[Omschrijving EN]:[Afkorting]],2,FALSE)</f>
        <v>RAS</v>
      </c>
    </row>
    <row r="52" spans="2:11" x14ac:dyDescent="0.3">
      <c r="B52" t="s">
        <v>171</v>
      </c>
      <c r="C52" t="str">
        <f>VLOOKUP(Table6[[#This Row],[Ctry]],Table7[[LABEL_EN]:[NL]],5,FALSE)</f>
        <v>ZAMBIA</v>
      </c>
      <c r="D52" t="str">
        <f>VLOOKUP(Table6[[#This Row],[Ctry]],Table7[[LABEL_EN]:[NL]],4,FALSE)</f>
        <v>ZAMBIE</v>
      </c>
      <c r="E52">
        <f>VLOOKUP(Table6[[#This Row],[Ctry]],Table7[[LABEL_EN]:[CODE_ISO2]],6,FALSE)</f>
        <v>335</v>
      </c>
      <c r="F52" s="18" t="str">
        <f>VLOOKUP(Table6[[#This Row],[Ctry]],List1[[Omschrijving EN]:[Afkorting]],2,FALSE)</f>
        <v>ZAM</v>
      </c>
    </row>
    <row r="53" spans="2:11" x14ac:dyDescent="0.3">
      <c r="B53" t="s">
        <v>151</v>
      </c>
      <c r="C53" t="e">
        <f>VLOOKUP(Table6[[#This Row],[Ctry]],Table7[[LABEL_EN]:[NL]],5,FALSE)</f>
        <v>#N/A</v>
      </c>
      <c r="D53" t="e">
        <f>VLOOKUP(Table6[[#This Row],[Ctry]],Table7[[LABEL_EN]:[NL]],4,FALSE)</f>
        <v>#N/A</v>
      </c>
      <c r="E53" t="e">
        <f>VLOOKUP(Table6[[#This Row],[Ctry]],Table7[[LABEL_EN]:[CODE_ISO2]],6,FALSE)</f>
        <v>#N/A</v>
      </c>
      <c r="F53" s="18" t="str">
        <f>VLOOKUP(Table6[[#This Row],[Ctry]],List1[[Omschrijving EN]:[Afkorting]],2,FALSE)</f>
        <v>IVO</v>
      </c>
    </row>
    <row r="54" spans="2:11" x14ac:dyDescent="0.3">
      <c r="B54" t="s">
        <v>75</v>
      </c>
      <c r="C54" t="str">
        <f>VLOOKUP(Table6[[#This Row],[Ctry]],Table7[[LABEL_EN]:[NL]],5,FALSE)</f>
        <v>LAOS</v>
      </c>
      <c r="D54" t="str">
        <f>VLOOKUP(Table6[[#This Row],[Ctry]],Table7[[LABEL_EN]:[NL]],4,FALSE)</f>
        <v>LAOS</v>
      </c>
      <c r="E54">
        <f>VLOOKUP(Table6[[#This Row],[Ctry]],Table7[[LABEL_EN]:[CODE_ISO2]],6,FALSE)</f>
        <v>210</v>
      </c>
      <c r="F54" s="18" t="str">
        <f>VLOOKUP(Table6[[#This Row],[Ctry]],List1[[Omschrijving EN]:[Afkorting]],2,FALSE)</f>
        <v>LAO</v>
      </c>
    </row>
    <row r="64" spans="2:11" x14ac:dyDescent="0.3">
      <c r="B64" t="s">
        <v>1904</v>
      </c>
      <c r="C64" t="s">
        <v>1905</v>
      </c>
      <c r="D64" t="s">
        <v>1906</v>
      </c>
      <c r="E64" t="s">
        <v>1907</v>
      </c>
      <c r="F64" t="s">
        <v>1908</v>
      </c>
      <c r="G64" t="s">
        <v>1909</v>
      </c>
      <c r="H64" t="s">
        <v>1910</v>
      </c>
      <c r="I64" t="s">
        <v>523</v>
      </c>
      <c r="J64" t="s">
        <v>522</v>
      </c>
      <c r="K64" t="s">
        <v>1911</v>
      </c>
    </row>
    <row r="65" spans="2:11" x14ac:dyDescent="0.3">
      <c r="B65">
        <v>705</v>
      </c>
      <c r="C65" t="s">
        <v>1912</v>
      </c>
      <c r="D65" t="s">
        <v>1912</v>
      </c>
      <c r="E65" t="s">
        <v>1912</v>
      </c>
      <c r="F65" t="s">
        <v>1912</v>
      </c>
      <c r="I65" t="str">
        <f>Table7[[#This Row],[LABEL_FR]]</f>
        <v>TANGANYIKA</v>
      </c>
      <c r="J65" t="str">
        <f>Table7[[#This Row],[LABEL_NL]]</f>
        <v>TANGANYIKA</v>
      </c>
      <c r="K65">
        <f>Table7[[#This Row],[COUNTRY_ID]]</f>
        <v>705</v>
      </c>
    </row>
    <row r="66" spans="2:11" x14ac:dyDescent="0.3">
      <c r="B66">
        <v>706</v>
      </c>
      <c r="C66" t="s">
        <v>1914</v>
      </c>
      <c r="D66" t="s">
        <v>1915</v>
      </c>
      <c r="E66" t="s">
        <v>1916</v>
      </c>
      <c r="F66" t="s">
        <v>1914</v>
      </c>
      <c r="G66" t="s">
        <v>1917</v>
      </c>
      <c r="I66" t="str">
        <f>Table7[[#This Row],[LABEL_FR]]</f>
        <v>YOUGOSLAVIE</v>
      </c>
      <c r="J66" t="str">
        <f>Table7[[#This Row],[LABEL_NL]]</f>
        <v>JOEGOSLAVIË</v>
      </c>
      <c r="K66">
        <f>Table7[[#This Row],[COUNTRY_ID]]</f>
        <v>706</v>
      </c>
    </row>
    <row r="67" spans="2:11" x14ac:dyDescent="0.3">
      <c r="B67">
        <v>111</v>
      </c>
      <c r="C67" t="s">
        <v>1918</v>
      </c>
      <c r="D67" t="s">
        <v>1918</v>
      </c>
      <c r="E67" t="s">
        <v>1919</v>
      </c>
      <c r="F67" t="s">
        <v>1918</v>
      </c>
      <c r="G67" t="s">
        <v>1920</v>
      </c>
      <c r="H67" t="s">
        <v>1921</v>
      </c>
      <c r="I67" t="str">
        <f>Table7[[#This Row],[LABEL_FR]]</f>
        <v>FRANCE</v>
      </c>
      <c r="J67" t="str">
        <f>Table7[[#This Row],[LABEL_NL]]</f>
        <v>FRANKRIJK</v>
      </c>
      <c r="K67">
        <f>Table7[[#This Row],[COUNTRY_ID]]</f>
        <v>111</v>
      </c>
    </row>
    <row r="68" spans="2:11" x14ac:dyDescent="0.3">
      <c r="B68">
        <v>119</v>
      </c>
      <c r="C68" t="s">
        <v>1922</v>
      </c>
      <c r="D68" t="s">
        <v>1923</v>
      </c>
      <c r="E68" t="s">
        <v>1922</v>
      </c>
      <c r="F68" t="s">
        <v>1922</v>
      </c>
      <c r="G68" t="s">
        <v>1924</v>
      </c>
      <c r="I68" t="str">
        <f>Table7[[#This Row],[LABEL_FR]]</f>
        <v>MALTE</v>
      </c>
      <c r="J68" t="str">
        <f>Table7[[#This Row],[LABEL_NL]]</f>
        <v>MALTA</v>
      </c>
      <c r="K68">
        <f>Table7[[#This Row],[COUNTRY_ID]]</f>
        <v>119</v>
      </c>
    </row>
    <row r="69" spans="2:11" x14ac:dyDescent="0.3">
      <c r="B69">
        <v>206</v>
      </c>
      <c r="C69" t="s">
        <v>1926</v>
      </c>
      <c r="D69" t="s">
        <v>1927</v>
      </c>
      <c r="E69" t="s">
        <v>1928</v>
      </c>
      <c r="F69" t="s">
        <v>1926</v>
      </c>
      <c r="G69" t="s">
        <v>1929</v>
      </c>
      <c r="H69" t="s">
        <v>1930</v>
      </c>
      <c r="I69" t="str">
        <f>Table7[[#This Row],[LABEL_FR]]</f>
        <v>CORÉE DU SUD</v>
      </c>
      <c r="J69" t="str">
        <f>Table7[[#This Row],[LABEL_NL]]</f>
        <v>KOREA (ZUID)</v>
      </c>
      <c r="K69">
        <f>Table7[[#This Row],[COUNTRY_ID]]</f>
        <v>206</v>
      </c>
    </row>
    <row r="70" spans="2:11" x14ac:dyDescent="0.3">
      <c r="B70">
        <v>218</v>
      </c>
      <c r="C70" t="s">
        <v>149</v>
      </c>
      <c r="D70" t="s">
        <v>1931</v>
      </c>
      <c r="E70" t="s">
        <v>1932</v>
      </c>
      <c r="F70" t="s">
        <v>149</v>
      </c>
      <c r="G70" t="s">
        <v>1933</v>
      </c>
      <c r="H70" t="s">
        <v>1934</v>
      </c>
      <c r="I70" t="str">
        <f>Table7[[#This Row],[LABEL_FR]]</f>
        <v>CHINE (REP. POPULAIRE)</v>
      </c>
      <c r="J70" t="str">
        <f>Table7[[#This Row],[LABEL_NL]]</f>
        <v>CHINA (VOLKSREPUBLIEK)</v>
      </c>
      <c r="K70">
        <f>Table7[[#This Row],[COUNTRY_ID]]</f>
        <v>218</v>
      </c>
    </row>
    <row r="71" spans="2:11" x14ac:dyDescent="0.3">
      <c r="B71">
        <v>254</v>
      </c>
      <c r="C71" t="s">
        <v>1937</v>
      </c>
      <c r="D71" t="s">
        <v>1938</v>
      </c>
      <c r="E71" t="s">
        <v>1938</v>
      </c>
      <c r="F71" t="s">
        <v>1937</v>
      </c>
      <c r="G71" t="s">
        <v>1939</v>
      </c>
      <c r="H71" t="s">
        <v>1940</v>
      </c>
      <c r="I71" t="str">
        <f>Table7[[#This Row],[LABEL_FR]]</f>
        <v>IRAK</v>
      </c>
      <c r="J71" t="str">
        <f>Table7[[#This Row],[LABEL_NL]]</f>
        <v>IRAK</v>
      </c>
      <c r="K71">
        <f>Table7[[#This Row],[COUNTRY_ID]]</f>
        <v>254</v>
      </c>
    </row>
    <row r="72" spans="2:11" x14ac:dyDescent="0.3">
      <c r="B72">
        <v>317</v>
      </c>
      <c r="C72" t="s">
        <v>1942</v>
      </c>
      <c r="D72" t="s">
        <v>1943</v>
      </c>
      <c r="E72" t="s">
        <v>1942</v>
      </c>
      <c r="F72" t="s">
        <v>1942</v>
      </c>
      <c r="G72" t="s">
        <v>1944</v>
      </c>
      <c r="H72" t="s">
        <v>1945</v>
      </c>
      <c r="I72" t="str">
        <f>Table7[[#This Row],[LABEL_FR]]</f>
        <v>MAURICE</v>
      </c>
      <c r="J72" t="str">
        <f>Table7[[#This Row],[LABEL_NL]]</f>
        <v>MAURITIUS</v>
      </c>
      <c r="K72">
        <f>Table7[[#This Row],[COUNTRY_ID]]</f>
        <v>317</v>
      </c>
    </row>
    <row r="73" spans="2:11" x14ac:dyDescent="0.3">
      <c r="B73">
        <v>327</v>
      </c>
      <c r="C73" t="s">
        <v>93</v>
      </c>
      <c r="D73" t="s">
        <v>93</v>
      </c>
      <c r="E73" t="s">
        <v>93</v>
      </c>
      <c r="F73" t="s">
        <v>93</v>
      </c>
      <c r="G73" t="s">
        <v>1947</v>
      </c>
      <c r="H73" t="s">
        <v>1948</v>
      </c>
      <c r="I73" t="str">
        <f>Table7[[#This Row],[LABEL_FR]]</f>
        <v>RWANDA</v>
      </c>
      <c r="J73" t="str">
        <f>Table7[[#This Row],[LABEL_NL]]</f>
        <v>RWANDA</v>
      </c>
      <c r="K73">
        <f>Table7[[#This Row],[COUNTRY_ID]]</f>
        <v>327</v>
      </c>
    </row>
    <row r="74" spans="2:11" x14ac:dyDescent="0.3">
      <c r="B74">
        <v>338</v>
      </c>
      <c r="C74" t="s">
        <v>1950</v>
      </c>
      <c r="D74" t="s">
        <v>1951</v>
      </c>
      <c r="E74" t="s">
        <v>1952</v>
      </c>
      <c r="F74" t="s">
        <v>1950</v>
      </c>
      <c r="G74" t="s">
        <v>1953</v>
      </c>
      <c r="H74" t="s">
        <v>1954</v>
      </c>
      <c r="I74" t="str">
        <f>Table7[[#This Row],[LABEL_FR]]</f>
        <v>GUINÉE-BISSAU</v>
      </c>
      <c r="J74" t="str">
        <f>Table7[[#This Row],[LABEL_NL]]</f>
        <v>GUINEE-BISSAU</v>
      </c>
      <c r="K74">
        <f>Table7[[#This Row],[COUNTRY_ID]]</f>
        <v>338</v>
      </c>
    </row>
    <row r="75" spans="2:11" x14ac:dyDescent="0.3">
      <c r="B75">
        <v>351</v>
      </c>
      <c r="C75" t="s">
        <v>1956</v>
      </c>
      <c r="D75" t="s">
        <v>1957</v>
      </c>
      <c r="E75" t="s">
        <v>1958</v>
      </c>
      <c r="F75" t="s">
        <v>1956</v>
      </c>
      <c r="G75" t="s">
        <v>1959</v>
      </c>
      <c r="H75" t="s">
        <v>1960</v>
      </c>
      <c r="I75" t="str">
        <f>Table7[[#This Row],[LABEL_FR]]</f>
        <v>ALGÉRIE</v>
      </c>
      <c r="J75" t="str">
        <f>Table7[[#This Row],[LABEL_NL]]</f>
        <v>ALGERIJE</v>
      </c>
      <c r="K75">
        <f>Table7[[#This Row],[COUNTRY_ID]]</f>
        <v>351</v>
      </c>
    </row>
    <row r="76" spans="2:11" x14ac:dyDescent="0.3">
      <c r="B76">
        <v>426</v>
      </c>
      <c r="C76" t="s">
        <v>1962</v>
      </c>
      <c r="D76" t="s">
        <v>1963</v>
      </c>
      <c r="E76" t="s">
        <v>1962</v>
      </c>
      <c r="F76" t="s">
        <v>1962</v>
      </c>
      <c r="G76" t="s">
        <v>1964</v>
      </c>
      <c r="H76" t="s">
        <v>1965</v>
      </c>
      <c r="I76" t="str">
        <f>Table7[[#This Row],[LABEL_FR]]</f>
        <v>GRENADE</v>
      </c>
      <c r="J76" t="str">
        <f>Table7[[#This Row],[LABEL_NL]]</f>
        <v>GRENADA</v>
      </c>
      <c r="K76">
        <f>Table7[[#This Row],[COUNTRY_ID]]</f>
        <v>426</v>
      </c>
    </row>
    <row r="77" spans="2:11" x14ac:dyDescent="0.3">
      <c r="B77">
        <v>515</v>
      </c>
      <c r="C77" t="s">
        <v>150</v>
      </c>
      <c r="D77" t="s">
        <v>61</v>
      </c>
      <c r="E77" t="s">
        <v>150</v>
      </c>
      <c r="F77" t="s">
        <v>150</v>
      </c>
      <c r="G77" t="s">
        <v>1967</v>
      </c>
      <c r="H77" t="s">
        <v>1968</v>
      </c>
      <c r="I77" t="str">
        <f>Table7[[#This Row],[LABEL_FR]]</f>
        <v>COLOMBIE</v>
      </c>
      <c r="J77" t="str">
        <f>Table7[[#This Row],[LABEL_NL]]</f>
        <v>COLOMBIA</v>
      </c>
      <c r="K77">
        <f>Table7[[#This Row],[COUNTRY_ID]]</f>
        <v>515</v>
      </c>
    </row>
    <row r="78" spans="2:11" x14ac:dyDescent="0.3">
      <c r="B78">
        <v>271</v>
      </c>
      <c r="C78" t="s">
        <v>1970</v>
      </c>
      <c r="D78" t="s">
        <v>1971</v>
      </c>
      <c r="E78" t="s">
        <v>1972</v>
      </c>
      <c r="F78" t="s">
        <v>1970</v>
      </c>
      <c r="G78" t="s">
        <v>1973</v>
      </c>
      <c r="H78" t="s">
        <v>1974</v>
      </c>
      <c r="I78" t="str">
        <f>Table7[[#This Row],[LABEL_FR]]</f>
        <v>ARMÉNIE</v>
      </c>
      <c r="J78" t="str">
        <f>Table7[[#This Row],[LABEL_NL]]</f>
        <v>ARMENIE</v>
      </c>
      <c r="K78">
        <f>Table7[[#This Row],[COUNTRY_ID]]</f>
        <v>271</v>
      </c>
    </row>
    <row r="79" spans="2:11" x14ac:dyDescent="0.3">
      <c r="B79">
        <v>147</v>
      </c>
      <c r="C79" t="s">
        <v>1976</v>
      </c>
      <c r="D79" t="s">
        <v>1977</v>
      </c>
      <c r="E79" t="s">
        <v>1978</v>
      </c>
      <c r="F79" t="s">
        <v>1976</v>
      </c>
      <c r="G79" t="s">
        <v>1979</v>
      </c>
      <c r="H79" t="s">
        <v>1980</v>
      </c>
      <c r="I79" t="str">
        <f>Table7[[#This Row],[LABEL_FR]]</f>
        <v>ESTONIE</v>
      </c>
      <c r="J79" t="str">
        <f>Table7[[#This Row],[LABEL_NL]]</f>
        <v>ESTLAND</v>
      </c>
      <c r="K79">
        <f>Table7[[#This Row],[COUNTRY_ID]]</f>
        <v>147</v>
      </c>
    </row>
    <row r="80" spans="2:11" x14ac:dyDescent="0.3">
      <c r="B80">
        <v>700</v>
      </c>
      <c r="C80" t="s">
        <v>1982</v>
      </c>
      <c r="D80" t="s">
        <v>1983</v>
      </c>
      <c r="E80" t="s">
        <v>1982</v>
      </c>
      <c r="F80" t="s">
        <v>1982</v>
      </c>
      <c r="I80" t="str">
        <f>Table7[[#This Row],[LABEL_FR]]</f>
        <v>U.R.S.S.</v>
      </c>
      <c r="J80" t="str">
        <f>Table7[[#This Row],[LABEL_NL]]</f>
        <v>U.S.S.R.</v>
      </c>
      <c r="K80">
        <f>Table7[[#This Row],[COUNTRY_ID]]</f>
        <v>700</v>
      </c>
    </row>
    <row r="81" spans="2:11" x14ac:dyDescent="0.3">
      <c r="B81">
        <v>701</v>
      </c>
      <c r="C81" t="s">
        <v>1984</v>
      </c>
      <c r="D81" t="s">
        <v>1984</v>
      </c>
      <c r="E81" t="s">
        <v>1984</v>
      </c>
      <c r="F81" t="s">
        <v>1984</v>
      </c>
      <c r="G81" t="s">
        <v>1985</v>
      </c>
      <c r="I81" t="str">
        <f>Table7[[#This Row],[LABEL_FR]]</f>
        <v>CONGO-BRAZZAVILLE</v>
      </c>
      <c r="J81" t="str">
        <f>Table7[[#This Row],[LABEL_NL]]</f>
        <v>CONGO-BRAZZAVILLE</v>
      </c>
      <c r="K81">
        <f>Table7[[#This Row],[COUNTRY_ID]]</f>
        <v>701</v>
      </c>
    </row>
    <row r="82" spans="2:11" x14ac:dyDescent="0.3">
      <c r="B82">
        <v>204</v>
      </c>
      <c r="C82" t="s">
        <v>1987</v>
      </c>
      <c r="D82" t="s">
        <v>1987</v>
      </c>
      <c r="E82" t="s">
        <v>1987</v>
      </c>
      <c r="F82" t="s">
        <v>1987</v>
      </c>
      <c r="G82" t="s">
        <v>1988</v>
      </c>
      <c r="I82" t="str">
        <f>Table7[[#This Row],[LABEL_FR]]</f>
        <v>TAIWAN</v>
      </c>
      <c r="J82" t="str">
        <f>Table7[[#This Row],[LABEL_NL]]</f>
        <v>TAIWAN</v>
      </c>
      <c r="K82">
        <f>Table7[[#This Row],[COUNTRY_ID]]</f>
        <v>204</v>
      </c>
    </row>
    <row r="83" spans="2:11" x14ac:dyDescent="0.3">
      <c r="B83">
        <v>486</v>
      </c>
      <c r="C83" t="s">
        <v>1989</v>
      </c>
      <c r="D83" t="s">
        <v>1990</v>
      </c>
      <c r="E83" t="s">
        <v>1991</v>
      </c>
      <c r="F83" t="s">
        <v>1989</v>
      </c>
      <c r="G83" t="s">
        <v>1992</v>
      </c>
      <c r="H83" t="s">
        <v>1993</v>
      </c>
      <c r="I83" t="str">
        <f>Table7[[#This Row],[LABEL_FR]]</f>
        <v>VIERGES(ILES) USA</v>
      </c>
      <c r="J83" t="str">
        <f>Table7[[#This Row],[LABEL_NL]]</f>
        <v>MAAGDEN (EIL.) USA</v>
      </c>
      <c r="K83">
        <f>Table7[[#This Row],[COUNTRY_ID]]</f>
        <v>486</v>
      </c>
    </row>
    <row r="84" spans="2:11" x14ac:dyDescent="0.3">
      <c r="B84">
        <v>580</v>
      </c>
      <c r="C84" t="s">
        <v>1994</v>
      </c>
      <c r="D84" t="s">
        <v>1995</v>
      </c>
      <c r="E84" t="s">
        <v>1996</v>
      </c>
      <c r="F84" t="s">
        <v>1994</v>
      </c>
      <c r="G84" t="s">
        <v>1997</v>
      </c>
      <c r="I84" t="str">
        <f>Table7[[#This Row],[LABEL_FR]]</f>
        <v>FALKLAND(ILES)</v>
      </c>
      <c r="J84" t="str">
        <f>Table7[[#This Row],[LABEL_NL]]</f>
        <v>FALKLAND(EIL.)</v>
      </c>
      <c r="K84">
        <f>Table7[[#This Row],[COUNTRY_ID]]</f>
        <v>580</v>
      </c>
    </row>
    <row r="85" spans="2:11" x14ac:dyDescent="0.3">
      <c r="B85">
        <v>999</v>
      </c>
      <c r="C85" t="s">
        <v>1998</v>
      </c>
      <c r="D85" t="s">
        <v>1999</v>
      </c>
      <c r="E85" t="s">
        <v>1998</v>
      </c>
      <c r="F85" t="s">
        <v>1998</v>
      </c>
      <c r="I85" t="str">
        <f>Table7[[#This Row],[LABEL_FR]]</f>
        <v>JÉRUSALEM</v>
      </c>
      <c r="J85" t="str">
        <f>Table7[[#This Row],[LABEL_NL]]</f>
        <v>JERUSALEM</v>
      </c>
      <c r="K85">
        <f>Table7[[#This Row],[COUNTRY_ID]]</f>
        <v>999</v>
      </c>
    </row>
    <row r="86" spans="2:11" x14ac:dyDescent="0.3">
      <c r="B86">
        <v>101</v>
      </c>
      <c r="C86" t="s">
        <v>2000</v>
      </c>
      <c r="D86" t="s">
        <v>2001</v>
      </c>
      <c r="E86" t="s">
        <v>2001</v>
      </c>
      <c r="F86" t="s">
        <v>2000</v>
      </c>
      <c r="G86" t="s">
        <v>2002</v>
      </c>
      <c r="H86" t="s">
        <v>2003</v>
      </c>
      <c r="I86" t="str">
        <f>Table7[[#This Row],[LABEL_FR]]</f>
        <v>ALBANIE</v>
      </c>
      <c r="J86" t="str">
        <f>Table7[[#This Row],[LABEL_NL]]</f>
        <v>ALBANIE</v>
      </c>
      <c r="K86">
        <f>Table7[[#This Row],[COUNTRY_ID]]</f>
        <v>101</v>
      </c>
    </row>
    <row r="87" spans="2:11" x14ac:dyDescent="0.3">
      <c r="B87">
        <v>222</v>
      </c>
      <c r="C87" t="s">
        <v>2005</v>
      </c>
      <c r="D87" t="s">
        <v>2006</v>
      </c>
      <c r="E87" t="s">
        <v>2007</v>
      </c>
      <c r="F87" t="s">
        <v>2005</v>
      </c>
      <c r="G87" t="s">
        <v>2008</v>
      </c>
      <c r="H87" t="s">
        <v>2009</v>
      </c>
      <c r="I87" t="str">
        <f>Table7[[#This Row],[LABEL_FR]]</f>
        <v>MALDIVES</v>
      </c>
      <c r="J87" t="str">
        <f>Table7[[#This Row],[LABEL_NL]]</f>
        <v>MALEDIVEN</v>
      </c>
      <c r="K87">
        <f>Table7[[#This Row],[COUNTRY_ID]]</f>
        <v>222</v>
      </c>
    </row>
    <row r="88" spans="2:11" x14ac:dyDescent="0.3">
      <c r="B88">
        <v>337</v>
      </c>
      <c r="C88" t="s">
        <v>2011</v>
      </c>
      <c r="D88" t="s">
        <v>2012</v>
      </c>
      <c r="E88" t="s">
        <v>2013</v>
      </c>
      <c r="F88" t="s">
        <v>2011</v>
      </c>
      <c r="G88" t="s">
        <v>2014</v>
      </c>
      <c r="H88" t="s">
        <v>2015</v>
      </c>
      <c r="I88" t="str">
        <f>Table7[[#This Row],[LABEL_FR]]</f>
        <v>GUINÉE ÉQUATORIALE</v>
      </c>
      <c r="J88" t="str">
        <f>Table7[[#This Row],[LABEL_NL]]</f>
        <v>EQUATORIAAL GUINEA</v>
      </c>
      <c r="K88">
        <f>Table7[[#This Row],[COUNTRY_ID]]</f>
        <v>337</v>
      </c>
    </row>
    <row r="89" spans="2:11" x14ac:dyDescent="0.3">
      <c r="B89">
        <v>621</v>
      </c>
      <c r="C89" t="s">
        <v>2017</v>
      </c>
      <c r="D89" t="s">
        <v>2017</v>
      </c>
      <c r="E89" t="s">
        <v>2017</v>
      </c>
      <c r="F89" t="s">
        <v>2017</v>
      </c>
      <c r="G89" t="s">
        <v>2018</v>
      </c>
      <c r="H89" t="s">
        <v>2019</v>
      </c>
      <c r="I89" t="str">
        <f>Table7[[#This Row],[LABEL_FR]]</f>
        <v>TUVALU</v>
      </c>
      <c r="J89" t="str">
        <f>Table7[[#This Row],[LABEL_NL]]</f>
        <v>TUVALU</v>
      </c>
      <c r="K89">
        <f>Table7[[#This Row],[COUNTRY_ID]]</f>
        <v>621</v>
      </c>
    </row>
    <row r="90" spans="2:11" x14ac:dyDescent="0.3">
      <c r="B90">
        <v>142</v>
      </c>
      <c r="C90" t="s">
        <v>2020</v>
      </c>
      <c r="D90" t="s">
        <v>2020</v>
      </c>
      <c r="E90" t="s">
        <v>2020</v>
      </c>
      <c r="F90" t="s">
        <v>2020</v>
      </c>
      <c r="G90" t="s">
        <v>2021</v>
      </c>
      <c r="H90" t="s">
        <v>2022</v>
      </c>
      <c r="I90" t="str">
        <f>Table7[[#This Row],[LABEL_FR]]</f>
        <v>BELARUS</v>
      </c>
      <c r="J90" t="str">
        <f>Table7[[#This Row],[LABEL_NL]]</f>
        <v>BELARUS</v>
      </c>
      <c r="K90">
        <f>Table7[[#This Row],[COUNTRY_ID]]</f>
        <v>142</v>
      </c>
    </row>
    <row r="91" spans="2:11" x14ac:dyDescent="0.3">
      <c r="B91">
        <v>146</v>
      </c>
      <c r="C91" t="s">
        <v>2024</v>
      </c>
      <c r="D91" t="s">
        <v>2024</v>
      </c>
      <c r="E91" t="s">
        <v>2025</v>
      </c>
      <c r="F91" t="s">
        <v>2024</v>
      </c>
      <c r="G91" t="s">
        <v>2026</v>
      </c>
      <c r="H91" t="s">
        <v>2027</v>
      </c>
      <c r="I91" t="str">
        <f>Table7[[#This Row],[LABEL_FR]]</f>
        <v>UKRAINE</v>
      </c>
      <c r="J91" t="str">
        <f>Table7[[#This Row],[LABEL_NL]]</f>
        <v>OEKRAINE</v>
      </c>
      <c r="K91">
        <f>Table7[[#This Row],[COUNTRY_ID]]</f>
        <v>146</v>
      </c>
    </row>
    <row r="92" spans="2:11" x14ac:dyDescent="0.3">
      <c r="B92">
        <v>496</v>
      </c>
      <c r="C92" t="s">
        <v>2029</v>
      </c>
      <c r="D92" t="s">
        <v>2029</v>
      </c>
      <c r="E92" t="s">
        <v>2029</v>
      </c>
      <c r="F92" t="s">
        <v>2029</v>
      </c>
      <c r="G92" t="s">
        <v>2030</v>
      </c>
      <c r="I92" t="str">
        <f>Table7[[#This Row],[LABEL_FR]]</f>
        <v>GUADELOUPE</v>
      </c>
      <c r="J92" t="str">
        <f>Table7[[#This Row],[LABEL_NL]]</f>
        <v>GUADELOUPE</v>
      </c>
      <c r="K92">
        <f>Table7[[#This Row],[COUNTRY_ID]]</f>
        <v>496</v>
      </c>
    </row>
    <row r="93" spans="2:11" x14ac:dyDescent="0.3">
      <c r="B93">
        <v>491</v>
      </c>
      <c r="C93" t="s">
        <v>2032</v>
      </c>
      <c r="D93" t="s">
        <v>2033</v>
      </c>
      <c r="E93" t="s">
        <v>2033</v>
      </c>
      <c r="F93" t="s">
        <v>2032</v>
      </c>
      <c r="G93" t="s">
        <v>2034</v>
      </c>
      <c r="H93" t="s">
        <v>2035</v>
      </c>
      <c r="I93" t="str">
        <f>Table7[[#This Row],[LABEL_FR]]</f>
        <v>ANTIGUA ET BARBUDA</v>
      </c>
      <c r="J93" t="str">
        <f>Table7[[#This Row],[LABEL_NL]]</f>
        <v>ANTIGUA ET BARBUDA</v>
      </c>
      <c r="K93">
        <f>Table7[[#This Row],[COUNTRY_ID]]</f>
        <v>491</v>
      </c>
    </row>
    <row r="94" spans="2:11" x14ac:dyDescent="0.3">
      <c r="B94">
        <v>276</v>
      </c>
      <c r="C94" t="s">
        <v>2037</v>
      </c>
      <c r="D94" t="s">
        <v>2037</v>
      </c>
      <c r="E94" t="s">
        <v>2037</v>
      </c>
      <c r="F94" t="s">
        <v>2037</v>
      </c>
      <c r="G94" t="s">
        <v>2038</v>
      </c>
      <c r="H94" t="s">
        <v>2039</v>
      </c>
      <c r="I94" t="str">
        <f>Table7[[#This Row],[LABEL_FR]]</f>
        <v>TURKMENISTAN</v>
      </c>
      <c r="J94" t="str">
        <f>Table7[[#This Row],[LABEL_NL]]</f>
        <v>TURKMENISTAN</v>
      </c>
      <c r="K94">
        <f>Table7[[#This Row],[COUNTRY_ID]]</f>
        <v>276</v>
      </c>
    </row>
    <row r="95" spans="2:11" x14ac:dyDescent="0.3">
      <c r="B95">
        <v>103</v>
      </c>
      <c r="C95" t="s">
        <v>2041</v>
      </c>
      <c r="D95" t="s">
        <v>2042</v>
      </c>
      <c r="E95" t="s">
        <v>2043</v>
      </c>
      <c r="F95" t="s">
        <v>2041</v>
      </c>
      <c r="G95" t="s">
        <v>2044</v>
      </c>
      <c r="I95" t="str">
        <f>Table7[[#This Row],[LABEL_FR]]</f>
        <v>ALLEMAGNE</v>
      </c>
      <c r="J95" t="str">
        <f>Table7[[#This Row],[LABEL_NL]]</f>
        <v>DUITSLAND</v>
      </c>
      <c r="K95">
        <f>Table7[[#This Row],[COUNTRY_ID]]</f>
        <v>103</v>
      </c>
    </row>
    <row r="96" spans="2:11" x14ac:dyDescent="0.3">
      <c r="B96">
        <v>104</v>
      </c>
      <c r="D96" t="s">
        <v>2046</v>
      </c>
      <c r="E96" t="s">
        <v>2047</v>
      </c>
      <c r="I96" t="str">
        <f>Table7[[#This Row],[LABEL_FR]]</f>
        <v>ALLEMAGNE DE L'EST</v>
      </c>
      <c r="J96" t="str">
        <f>Table7[[#This Row],[LABEL_NL]]</f>
        <v>OOST-DUITSLAND</v>
      </c>
      <c r="K96">
        <f>Table7[[#This Row],[COUNTRY_ID]]</f>
        <v>104</v>
      </c>
    </row>
    <row r="97" spans="2:11" x14ac:dyDescent="0.3">
      <c r="B97">
        <v>105</v>
      </c>
      <c r="C97" t="s">
        <v>2048</v>
      </c>
      <c r="D97" t="s">
        <v>2049</v>
      </c>
      <c r="E97" t="s">
        <v>2050</v>
      </c>
      <c r="F97" t="s">
        <v>2048</v>
      </c>
      <c r="G97" t="s">
        <v>2051</v>
      </c>
      <c r="I97" t="str">
        <f>Table7[[#This Row],[LABEL_FR]]</f>
        <v>AUTRICHE</v>
      </c>
      <c r="J97" t="str">
        <f>Table7[[#This Row],[LABEL_NL]]</f>
        <v>OOSTENRIJK</v>
      </c>
      <c r="K97">
        <f>Table7[[#This Row],[COUNTRY_ID]]</f>
        <v>105</v>
      </c>
    </row>
    <row r="98" spans="2:11" x14ac:dyDescent="0.3">
      <c r="B98">
        <v>106</v>
      </c>
      <c r="C98" t="s">
        <v>2053</v>
      </c>
      <c r="D98" t="s">
        <v>2054</v>
      </c>
      <c r="E98" t="s">
        <v>2055</v>
      </c>
      <c r="F98" t="s">
        <v>2053</v>
      </c>
      <c r="G98" t="s">
        <v>2056</v>
      </c>
      <c r="H98" t="s">
        <v>2057</v>
      </c>
      <c r="I98" t="str">
        <f>Table7[[#This Row],[LABEL_FR]]</f>
        <v>BULGARIE</v>
      </c>
      <c r="J98" t="str">
        <f>Table7[[#This Row],[LABEL_NL]]</f>
        <v>BULGARIJE</v>
      </c>
      <c r="K98">
        <f>Table7[[#This Row],[COUNTRY_ID]]</f>
        <v>106</v>
      </c>
    </row>
    <row r="99" spans="2:11" x14ac:dyDescent="0.3">
      <c r="B99">
        <v>107</v>
      </c>
      <c r="C99" t="s">
        <v>2059</v>
      </c>
      <c r="D99" t="s">
        <v>2060</v>
      </c>
      <c r="E99" t="s">
        <v>2059</v>
      </c>
      <c r="F99" t="s">
        <v>2059</v>
      </c>
      <c r="G99" t="s">
        <v>2061</v>
      </c>
      <c r="H99" t="s">
        <v>2062</v>
      </c>
      <c r="I99" t="str">
        <f>Table7[[#This Row],[LABEL_FR]]</f>
        <v>CHYPRE</v>
      </c>
      <c r="J99" t="str">
        <f>Table7[[#This Row],[LABEL_NL]]</f>
        <v>CYPRUS</v>
      </c>
      <c r="K99">
        <f>Table7[[#This Row],[COUNTRY_ID]]</f>
        <v>107</v>
      </c>
    </row>
    <row r="100" spans="2:11" x14ac:dyDescent="0.3">
      <c r="B100">
        <v>108</v>
      </c>
      <c r="C100" t="s">
        <v>2064</v>
      </c>
      <c r="D100" t="s">
        <v>2065</v>
      </c>
      <c r="E100" t="s">
        <v>2066</v>
      </c>
      <c r="F100" t="s">
        <v>2064</v>
      </c>
      <c r="G100" t="s">
        <v>2067</v>
      </c>
      <c r="I100" t="str">
        <f>Table7[[#This Row],[LABEL_FR]]</f>
        <v>DANEMARK</v>
      </c>
      <c r="J100" t="str">
        <f>Table7[[#This Row],[LABEL_NL]]</f>
        <v>DENEMARKEN</v>
      </c>
      <c r="K100">
        <f>Table7[[#This Row],[COUNTRY_ID]]</f>
        <v>108</v>
      </c>
    </row>
    <row r="101" spans="2:11" x14ac:dyDescent="0.3">
      <c r="B101">
        <v>110</v>
      </c>
      <c r="C101" t="s">
        <v>2069</v>
      </c>
      <c r="D101" t="s">
        <v>2070</v>
      </c>
      <c r="E101" t="s">
        <v>2069</v>
      </c>
      <c r="F101" t="s">
        <v>2069</v>
      </c>
      <c r="G101" t="s">
        <v>2071</v>
      </c>
      <c r="I101" t="str">
        <f>Table7[[#This Row],[LABEL_FR]]</f>
        <v>FINLANDE</v>
      </c>
      <c r="J101" t="str">
        <f>Table7[[#This Row],[LABEL_NL]]</f>
        <v>FINLAND</v>
      </c>
      <c r="K101">
        <f>Table7[[#This Row],[COUNTRY_ID]]</f>
        <v>110</v>
      </c>
    </row>
    <row r="102" spans="2:11" x14ac:dyDescent="0.3">
      <c r="B102">
        <v>152</v>
      </c>
      <c r="C102" t="s">
        <v>2073</v>
      </c>
      <c r="D102" t="s">
        <v>2074</v>
      </c>
      <c r="E102" t="s">
        <v>2075</v>
      </c>
      <c r="F102" t="s">
        <v>2073</v>
      </c>
      <c r="G102" t="s">
        <v>2076</v>
      </c>
      <c r="H102" t="s">
        <v>2077</v>
      </c>
      <c r="I102" t="str">
        <f>Table7[[#This Row],[LABEL_FR]]</f>
        <v>SERBIE</v>
      </c>
      <c r="J102" t="str">
        <f>Table7[[#This Row],[LABEL_NL]]</f>
        <v>SERVIË</v>
      </c>
      <c r="K102">
        <f>Table7[[#This Row],[COUNTRY_ID]]</f>
        <v>152</v>
      </c>
    </row>
    <row r="103" spans="2:11" x14ac:dyDescent="0.3">
      <c r="B103">
        <v>151</v>
      </c>
      <c r="C103" t="s">
        <v>2079</v>
      </c>
      <c r="D103" t="s">
        <v>2080</v>
      </c>
      <c r="E103" t="s">
        <v>2079</v>
      </c>
      <c r="F103" t="s">
        <v>2079</v>
      </c>
      <c r="G103" t="s">
        <v>2081</v>
      </c>
      <c r="H103" t="s">
        <v>2082</v>
      </c>
      <c r="I103" t="str">
        <f>Table7[[#This Row],[LABEL_FR]]</f>
        <v>MONTÉNÉGRO</v>
      </c>
      <c r="J103" t="str">
        <f>Table7[[#This Row],[LABEL_NL]]</f>
        <v>MONTENEGRO</v>
      </c>
      <c r="K103">
        <f>Table7[[#This Row],[COUNTRY_ID]]</f>
        <v>151</v>
      </c>
    </row>
    <row r="104" spans="2:11" x14ac:dyDescent="0.3">
      <c r="B104">
        <v>696</v>
      </c>
      <c r="C104" t="s">
        <v>2032</v>
      </c>
      <c r="D104" t="s">
        <v>2032</v>
      </c>
      <c r="E104" t="s">
        <v>2032</v>
      </c>
      <c r="F104" t="s">
        <v>2032</v>
      </c>
      <c r="G104" t="s">
        <v>2034</v>
      </c>
      <c r="H104" t="s">
        <v>2035</v>
      </c>
      <c r="I104" t="str">
        <f>Table7[[#This Row],[LABEL_FR]]</f>
        <v>ANTIGUA</v>
      </c>
      <c r="J104" t="str">
        <f>Table7[[#This Row],[LABEL_NL]]</f>
        <v>ANTIGUA</v>
      </c>
      <c r="K104">
        <f>Table7[[#This Row],[COUNTRY_ID]]</f>
        <v>696</v>
      </c>
    </row>
    <row r="105" spans="2:11" x14ac:dyDescent="0.3">
      <c r="B105">
        <v>697</v>
      </c>
      <c r="C105" t="s">
        <v>2084</v>
      </c>
      <c r="D105" t="s">
        <v>2084</v>
      </c>
      <c r="E105" t="s">
        <v>2084</v>
      </c>
      <c r="F105" t="s">
        <v>2084</v>
      </c>
      <c r="G105" t="s">
        <v>2034</v>
      </c>
      <c r="H105" t="s">
        <v>2035</v>
      </c>
      <c r="I105" t="str">
        <f>Table7[[#This Row],[LABEL_FR]]</f>
        <v>BARBUDA</v>
      </c>
      <c r="J105" t="str">
        <f>Table7[[#This Row],[LABEL_NL]]</f>
        <v>BARBUDA</v>
      </c>
      <c r="K105">
        <f>Table7[[#This Row],[COUNTRY_ID]]</f>
        <v>697</v>
      </c>
    </row>
    <row r="106" spans="2:11" x14ac:dyDescent="0.3">
      <c r="B106">
        <v>698</v>
      </c>
      <c r="C106" t="s">
        <v>2085</v>
      </c>
      <c r="D106" t="s">
        <v>2085</v>
      </c>
      <c r="E106" t="s">
        <v>2085</v>
      </c>
      <c r="F106" t="s">
        <v>2085</v>
      </c>
      <c r="I106" t="str">
        <f>Table7[[#This Row],[LABEL_FR]]</f>
        <v>BANDE DE GAZA</v>
      </c>
      <c r="J106" t="str">
        <f>Table7[[#This Row],[LABEL_NL]]</f>
        <v>BANDE DE GAZA</v>
      </c>
      <c r="K106">
        <f>Table7[[#This Row],[COUNTRY_ID]]</f>
        <v>698</v>
      </c>
    </row>
    <row r="107" spans="2:11" x14ac:dyDescent="0.3">
      <c r="B107">
        <v>113</v>
      </c>
      <c r="C107" t="s">
        <v>2086</v>
      </c>
      <c r="D107" t="s">
        <v>2086</v>
      </c>
      <c r="E107" t="s">
        <v>2087</v>
      </c>
      <c r="F107" t="s">
        <v>2086</v>
      </c>
      <c r="G107" t="s">
        <v>2088</v>
      </c>
      <c r="I107" t="str">
        <f>Table7[[#This Row],[LABEL_FR]]</f>
        <v>LUXEMBOURG</v>
      </c>
      <c r="J107" t="str">
        <f>Table7[[#This Row],[LABEL_NL]]</f>
        <v>LUXEMBURG</v>
      </c>
      <c r="K107">
        <f>Table7[[#This Row],[COUNTRY_ID]]</f>
        <v>113</v>
      </c>
    </row>
    <row r="108" spans="2:11" x14ac:dyDescent="0.3">
      <c r="B108">
        <v>114</v>
      </c>
      <c r="C108" t="s">
        <v>2090</v>
      </c>
      <c r="D108" t="s">
        <v>2091</v>
      </c>
      <c r="E108" t="s">
        <v>2092</v>
      </c>
      <c r="F108" t="s">
        <v>2090</v>
      </c>
      <c r="G108" t="s">
        <v>2093</v>
      </c>
      <c r="I108" t="str">
        <f>Table7[[#This Row],[LABEL_FR]]</f>
        <v>GRECE</v>
      </c>
      <c r="J108" t="str">
        <f>Table7[[#This Row],[LABEL_NL]]</f>
        <v>GRIEKENLAND</v>
      </c>
      <c r="K108">
        <f>Table7[[#This Row],[COUNTRY_ID]]</f>
        <v>114</v>
      </c>
    </row>
    <row r="109" spans="2:11" x14ac:dyDescent="0.3">
      <c r="B109">
        <v>116</v>
      </c>
      <c r="C109" t="s">
        <v>2095</v>
      </c>
      <c r="D109" t="s">
        <v>2096</v>
      </c>
      <c r="E109" t="s">
        <v>2097</v>
      </c>
      <c r="F109" t="s">
        <v>2095</v>
      </c>
      <c r="G109" t="s">
        <v>2098</v>
      </c>
      <c r="I109" t="str">
        <f>Table7[[#This Row],[LABEL_FR]]</f>
        <v>IRLANDE</v>
      </c>
      <c r="J109" t="str">
        <f>Table7[[#This Row],[LABEL_NL]]</f>
        <v>IERLAND</v>
      </c>
      <c r="K109">
        <f>Table7[[#This Row],[COUNTRY_ID]]</f>
        <v>116</v>
      </c>
    </row>
    <row r="110" spans="2:11" x14ac:dyDescent="0.3">
      <c r="B110">
        <v>118</v>
      </c>
      <c r="C110" t="s">
        <v>2100</v>
      </c>
      <c r="D110" t="s">
        <v>2100</v>
      </c>
      <c r="E110" t="s">
        <v>2100</v>
      </c>
      <c r="F110" t="s">
        <v>2100</v>
      </c>
      <c r="G110" t="s">
        <v>2101</v>
      </c>
      <c r="H110" t="s">
        <v>1921</v>
      </c>
      <c r="I110" t="str">
        <f>Table7[[#This Row],[LABEL_FR]]</f>
        <v>LIECHTENSTEIN</v>
      </c>
      <c r="J110" t="str">
        <f>Table7[[#This Row],[LABEL_NL]]</f>
        <v>LIECHTENSTEIN</v>
      </c>
      <c r="K110">
        <f>Table7[[#This Row],[COUNTRY_ID]]</f>
        <v>118</v>
      </c>
    </row>
    <row r="111" spans="2:11" x14ac:dyDescent="0.3">
      <c r="B111">
        <v>120</v>
      </c>
      <c r="C111" t="s">
        <v>2103</v>
      </c>
      <c r="D111" t="s">
        <v>2103</v>
      </c>
      <c r="E111" t="s">
        <v>2103</v>
      </c>
      <c r="F111" t="s">
        <v>2103</v>
      </c>
      <c r="G111" t="s">
        <v>2104</v>
      </c>
      <c r="I111" t="str">
        <f>Table7[[#This Row],[LABEL_FR]]</f>
        <v>MONACO</v>
      </c>
      <c r="J111" t="str">
        <f>Table7[[#This Row],[LABEL_NL]]</f>
        <v>MONACO</v>
      </c>
      <c r="K111">
        <f>Table7[[#This Row],[COUNTRY_ID]]</f>
        <v>120</v>
      </c>
    </row>
    <row r="112" spans="2:11" x14ac:dyDescent="0.3">
      <c r="B112">
        <v>122</v>
      </c>
      <c r="C112" t="s">
        <v>2106</v>
      </c>
      <c r="D112" t="s">
        <v>2107</v>
      </c>
      <c r="E112" t="s">
        <v>2108</v>
      </c>
      <c r="F112" t="s">
        <v>2106</v>
      </c>
      <c r="G112" t="s">
        <v>2109</v>
      </c>
      <c r="H112" t="s">
        <v>2110</v>
      </c>
      <c r="I112" t="str">
        <f>Table7[[#This Row],[LABEL_FR]]</f>
        <v>POLOGNE</v>
      </c>
      <c r="J112" t="str">
        <f>Table7[[#This Row],[LABEL_NL]]</f>
        <v>POLEN</v>
      </c>
      <c r="K112">
        <f>Table7[[#This Row],[COUNTRY_ID]]</f>
        <v>122</v>
      </c>
    </row>
    <row r="113" spans="2:11" x14ac:dyDescent="0.3">
      <c r="B113">
        <v>123</v>
      </c>
      <c r="C113" t="s">
        <v>2112</v>
      </c>
      <c r="D113" t="s">
        <v>2112</v>
      </c>
      <c r="E113" t="s">
        <v>2112</v>
      </c>
      <c r="F113" t="s">
        <v>2112</v>
      </c>
      <c r="G113" t="s">
        <v>2113</v>
      </c>
      <c r="I113" t="str">
        <f>Table7[[#This Row],[LABEL_FR]]</f>
        <v>PORTUGAL</v>
      </c>
      <c r="J113" t="str">
        <f>Table7[[#This Row],[LABEL_NL]]</f>
        <v>PORTUGAL</v>
      </c>
      <c r="K113">
        <f>Table7[[#This Row],[COUNTRY_ID]]</f>
        <v>123</v>
      </c>
    </row>
    <row r="114" spans="2:11" x14ac:dyDescent="0.3">
      <c r="B114">
        <v>124</v>
      </c>
      <c r="C114" t="s">
        <v>2115</v>
      </c>
      <c r="D114" t="s">
        <v>2116</v>
      </c>
      <c r="E114" t="s">
        <v>2117</v>
      </c>
      <c r="F114" t="s">
        <v>2115</v>
      </c>
      <c r="G114" t="s">
        <v>2118</v>
      </c>
      <c r="H114" t="s">
        <v>2119</v>
      </c>
      <c r="I114" t="str">
        <f>Table7[[#This Row],[LABEL_FR]]</f>
        <v>ROUMANIE</v>
      </c>
      <c r="J114" t="str">
        <f>Table7[[#This Row],[LABEL_NL]]</f>
        <v>ROEMENIE</v>
      </c>
      <c r="K114">
        <f>Table7[[#This Row],[COUNTRY_ID]]</f>
        <v>124</v>
      </c>
    </row>
    <row r="115" spans="2:11" x14ac:dyDescent="0.3">
      <c r="B115">
        <v>125</v>
      </c>
      <c r="C115" t="s">
        <v>2121</v>
      </c>
      <c r="D115" t="s">
        <v>2122</v>
      </c>
      <c r="E115" t="s">
        <v>2121</v>
      </c>
      <c r="F115" t="s">
        <v>2121</v>
      </c>
      <c r="G115" t="s">
        <v>2123</v>
      </c>
      <c r="I115" t="str">
        <f>Table7[[#This Row],[LABEL_FR]]</f>
        <v>SAINT MARIN</v>
      </c>
      <c r="J115" t="str">
        <f>Table7[[#This Row],[LABEL_NL]]</f>
        <v>SAN MARINO</v>
      </c>
      <c r="K115">
        <f>Table7[[#This Row],[COUNTRY_ID]]</f>
        <v>125</v>
      </c>
    </row>
    <row r="116" spans="2:11" x14ac:dyDescent="0.3">
      <c r="B116">
        <v>126</v>
      </c>
      <c r="C116" t="s">
        <v>2125</v>
      </c>
      <c r="D116" t="s">
        <v>2126</v>
      </c>
      <c r="E116" t="s">
        <v>2127</v>
      </c>
      <c r="F116" t="s">
        <v>2125</v>
      </c>
      <c r="G116" t="s">
        <v>2128</v>
      </c>
      <c r="H116" t="s">
        <v>1921</v>
      </c>
      <c r="I116" t="str">
        <f>Table7[[#This Row],[LABEL_FR]]</f>
        <v>SUEDE</v>
      </c>
      <c r="J116" t="str">
        <f>Table7[[#This Row],[LABEL_NL]]</f>
        <v>ZWEDEN</v>
      </c>
      <c r="K116">
        <f>Table7[[#This Row],[COUNTRY_ID]]</f>
        <v>126</v>
      </c>
    </row>
    <row r="117" spans="2:11" x14ac:dyDescent="0.3">
      <c r="B117">
        <v>128</v>
      </c>
      <c r="C117" t="s">
        <v>2130</v>
      </c>
      <c r="D117" t="s">
        <v>2131</v>
      </c>
      <c r="E117" t="s">
        <v>2131</v>
      </c>
      <c r="F117" t="s">
        <v>2130</v>
      </c>
      <c r="G117" t="s">
        <v>2132</v>
      </c>
      <c r="H117" t="s">
        <v>1921</v>
      </c>
      <c r="I117" t="str">
        <f>Table7[[#This Row],[LABEL_FR]]</f>
        <v>ITALIE</v>
      </c>
      <c r="J117" t="str">
        <f>Table7[[#This Row],[LABEL_NL]]</f>
        <v>ITALIE</v>
      </c>
      <c r="K117">
        <f>Table7[[#This Row],[COUNTRY_ID]]</f>
        <v>128</v>
      </c>
    </row>
    <row r="118" spans="2:11" x14ac:dyDescent="0.3">
      <c r="B118">
        <v>130</v>
      </c>
      <c r="C118" t="s">
        <v>2134</v>
      </c>
      <c r="D118" t="s">
        <v>2135</v>
      </c>
      <c r="E118" t="s">
        <v>2134</v>
      </c>
      <c r="F118" t="s">
        <v>2134</v>
      </c>
      <c r="I118" t="str">
        <f>Table7[[#This Row],[LABEL_FR]]</f>
        <v>TCHECOSLOVAQUIE</v>
      </c>
      <c r="J118" t="str">
        <f>Table7[[#This Row],[LABEL_NL]]</f>
        <v>TSJECHOSLOWAKIJE</v>
      </c>
      <c r="K118">
        <f>Table7[[#This Row],[COUNTRY_ID]]</f>
        <v>130</v>
      </c>
    </row>
    <row r="119" spans="2:11" x14ac:dyDescent="0.3">
      <c r="B119">
        <v>132</v>
      </c>
      <c r="C119" t="s">
        <v>2136</v>
      </c>
      <c r="D119" t="s">
        <v>2137</v>
      </c>
      <c r="E119" t="s">
        <v>2138</v>
      </c>
      <c r="F119" t="s">
        <v>2136</v>
      </c>
      <c r="G119" t="s">
        <v>2139</v>
      </c>
      <c r="H119" t="s">
        <v>2140</v>
      </c>
      <c r="I119" t="str">
        <f>Table7[[#This Row],[LABEL_FR]]</f>
        <v>SERBIE-ET-MONTÉNÉGRO</v>
      </c>
      <c r="J119" t="str">
        <f>Table7[[#This Row],[LABEL_NL]]</f>
        <v>SERVIË-MONTENEGRO</v>
      </c>
      <c r="K119">
        <f>Table7[[#This Row],[COUNTRY_ID]]</f>
        <v>132</v>
      </c>
    </row>
    <row r="120" spans="2:11" x14ac:dyDescent="0.3">
      <c r="B120">
        <v>150</v>
      </c>
      <c r="C120" t="s">
        <v>144</v>
      </c>
      <c r="D120" t="s">
        <v>2141</v>
      </c>
      <c r="E120" t="s">
        <v>2142</v>
      </c>
      <c r="F120" t="s">
        <v>144</v>
      </c>
      <c r="G120" t="s">
        <v>2143</v>
      </c>
      <c r="H120" t="s">
        <v>1921</v>
      </c>
      <c r="I120" t="str">
        <f>Table7[[#This Row],[LABEL_FR]]</f>
        <v>BELGIQUE</v>
      </c>
      <c r="J120" t="str">
        <f>Table7[[#This Row],[LABEL_NL]]</f>
        <v>BELGIË</v>
      </c>
      <c r="K120">
        <f>Table7[[#This Row],[COUNTRY_ID]]</f>
        <v>150</v>
      </c>
    </row>
    <row r="121" spans="2:11" x14ac:dyDescent="0.3">
      <c r="B121">
        <v>201</v>
      </c>
      <c r="C121" t="s">
        <v>2145</v>
      </c>
      <c r="D121" t="s">
        <v>2146</v>
      </c>
      <c r="E121" t="s">
        <v>2147</v>
      </c>
      <c r="F121" t="s">
        <v>2145</v>
      </c>
      <c r="G121" t="s">
        <v>2148</v>
      </c>
      <c r="H121" t="s">
        <v>2149</v>
      </c>
      <c r="I121" t="str">
        <f>Table7[[#This Row],[LABEL_FR]]</f>
        <v>MYANMAR (BIRMANIE)</v>
      </c>
      <c r="J121" t="str">
        <f>Table7[[#This Row],[LABEL_NL]]</f>
        <v>MYANMAR (BIRMA)</v>
      </c>
      <c r="K121">
        <f>Table7[[#This Row],[COUNTRY_ID]]</f>
        <v>201</v>
      </c>
    </row>
    <row r="122" spans="2:11" x14ac:dyDescent="0.3">
      <c r="B122">
        <v>208</v>
      </c>
      <c r="C122" t="s">
        <v>157</v>
      </c>
      <c r="D122" t="s">
        <v>73</v>
      </c>
      <c r="E122" t="s">
        <v>73</v>
      </c>
      <c r="F122" t="s">
        <v>157</v>
      </c>
      <c r="G122" t="s">
        <v>2151</v>
      </c>
      <c r="H122" t="s">
        <v>2152</v>
      </c>
      <c r="I122" t="str">
        <f>Table7[[#This Row],[LABEL_FR]]</f>
        <v>INDONESIE</v>
      </c>
      <c r="J122" t="str">
        <f>Table7[[#This Row],[LABEL_NL]]</f>
        <v>INDONESIE</v>
      </c>
      <c r="K122">
        <f>Table7[[#This Row],[COUNTRY_ID]]</f>
        <v>208</v>
      </c>
    </row>
    <row r="123" spans="2:11" x14ac:dyDescent="0.3">
      <c r="B123">
        <v>209</v>
      </c>
      <c r="C123" t="s">
        <v>2153</v>
      </c>
      <c r="D123" t="s">
        <v>2154</v>
      </c>
      <c r="E123" t="s">
        <v>2153</v>
      </c>
      <c r="F123" t="s">
        <v>2153</v>
      </c>
      <c r="G123" t="s">
        <v>2155</v>
      </c>
      <c r="H123" t="s">
        <v>1921</v>
      </c>
      <c r="I123" t="str">
        <f>Table7[[#This Row],[LABEL_FR]]</f>
        <v>JAPON</v>
      </c>
      <c r="J123" t="str">
        <f>Table7[[#This Row],[LABEL_NL]]</f>
        <v>JAPAN</v>
      </c>
      <c r="K123">
        <f>Table7[[#This Row],[COUNTRY_ID]]</f>
        <v>209</v>
      </c>
    </row>
    <row r="124" spans="2:11" x14ac:dyDescent="0.3">
      <c r="B124">
        <v>210</v>
      </c>
      <c r="C124" t="s">
        <v>75</v>
      </c>
      <c r="D124" t="s">
        <v>75</v>
      </c>
      <c r="E124" t="s">
        <v>75</v>
      </c>
      <c r="F124" t="s">
        <v>75</v>
      </c>
      <c r="G124" t="s">
        <v>2157</v>
      </c>
      <c r="H124" t="s">
        <v>2158</v>
      </c>
      <c r="I124" t="str">
        <f>Table7[[#This Row],[LABEL_FR]]</f>
        <v>LAOS</v>
      </c>
      <c r="J124" t="str">
        <f>Table7[[#This Row],[LABEL_NL]]</f>
        <v>LAOS</v>
      </c>
      <c r="K124">
        <f>Table7[[#This Row],[COUNTRY_ID]]</f>
        <v>210</v>
      </c>
    </row>
    <row r="125" spans="2:11" x14ac:dyDescent="0.3">
      <c r="B125">
        <v>221</v>
      </c>
      <c r="C125" t="s">
        <v>2160</v>
      </c>
      <c r="D125" t="s">
        <v>2161</v>
      </c>
      <c r="E125" t="s">
        <v>2161</v>
      </c>
      <c r="F125" t="s">
        <v>2160</v>
      </c>
      <c r="G125" t="s">
        <v>2162</v>
      </c>
      <c r="H125" t="s">
        <v>2163</v>
      </c>
      <c r="I125" t="str">
        <f>Table7[[#This Row],[LABEL_FR]]</f>
        <v>MONGOLIE</v>
      </c>
      <c r="J125" t="str">
        <f>Table7[[#This Row],[LABEL_NL]]</f>
        <v>MONGOLIE</v>
      </c>
      <c r="K125">
        <f>Table7[[#This Row],[COUNTRY_ID]]</f>
        <v>221</v>
      </c>
    </row>
    <row r="126" spans="2:11" x14ac:dyDescent="0.3">
      <c r="B126">
        <v>223</v>
      </c>
      <c r="C126" t="s">
        <v>2165</v>
      </c>
      <c r="D126" t="s">
        <v>2166</v>
      </c>
      <c r="E126" t="s">
        <v>2166</v>
      </c>
      <c r="F126" t="s">
        <v>2165</v>
      </c>
      <c r="G126" t="s">
        <v>2167</v>
      </c>
      <c r="H126" t="s">
        <v>2168</v>
      </c>
      <c r="I126" t="str">
        <f>Table7[[#This Row],[LABEL_FR]]</f>
        <v>BHOUTAN</v>
      </c>
      <c r="J126" t="str">
        <f>Table7[[#This Row],[LABEL_NL]]</f>
        <v>BHOUTAN</v>
      </c>
      <c r="K126">
        <f>Table7[[#This Row],[COUNTRY_ID]]</f>
        <v>223</v>
      </c>
    </row>
    <row r="127" spans="2:11" x14ac:dyDescent="0.3">
      <c r="B127">
        <v>702</v>
      </c>
      <c r="C127" t="s">
        <v>2170</v>
      </c>
      <c r="D127" t="s">
        <v>2170</v>
      </c>
      <c r="E127" t="s">
        <v>2170</v>
      </c>
      <c r="F127" t="s">
        <v>2170</v>
      </c>
      <c r="I127" t="str">
        <f>Table7[[#This Row],[LABEL_FR]]</f>
        <v>DAHOMEY</v>
      </c>
      <c r="J127" t="str">
        <f>Table7[[#This Row],[LABEL_NL]]</f>
        <v>DAHOMEY</v>
      </c>
      <c r="K127">
        <f>Table7[[#This Row],[COUNTRY_ID]]</f>
        <v>702</v>
      </c>
    </row>
    <row r="128" spans="2:11" x14ac:dyDescent="0.3">
      <c r="B128">
        <v>703</v>
      </c>
      <c r="C128" t="s">
        <v>2171</v>
      </c>
      <c r="D128" t="s">
        <v>2171</v>
      </c>
      <c r="E128" t="s">
        <v>2171</v>
      </c>
      <c r="F128" t="s">
        <v>2171</v>
      </c>
      <c r="I128" t="str">
        <f>Table7[[#This Row],[LABEL_FR]]</f>
        <v>ZAïRE</v>
      </c>
      <c r="J128" t="str">
        <f>Table7[[#This Row],[LABEL_NL]]</f>
        <v>ZAïRE</v>
      </c>
      <c r="K128">
        <f>Table7[[#This Row],[COUNTRY_ID]]</f>
        <v>703</v>
      </c>
    </row>
    <row r="129" spans="2:11" x14ac:dyDescent="0.3">
      <c r="B129">
        <v>224</v>
      </c>
      <c r="C129" t="s">
        <v>2172</v>
      </c>
      <c r="D129" t="s">
        <v>2172</v>
      </c>
      <c r="E129" t="s">
        <v>2172</v>
      </c>
      <c r="F129" t="s">
        <v>2172</v>
      </c>
      <c r="G129" t="s">
        <v>2173</v>
      </c>
      <c r="I129" t="str">
        <f>Table7[[#This Row],[LABEL_FR]]</f>
        <v>BRUNEI</v>
      </c>
      <c r="J129" t="str">
        <f>Table7[[#This Row],[LABEL_NL]]</f>
        <v>BRUNEI</v>
      </c>
      <c r="K129">
        <f>Table7[[#This Row],[COUNTRY_ID]]</f>
        <v>224</v>
      </c>
    </row>
    <row r="130" spans="2:11" x14ac:dyDescent="0.3">
      <c r="B130">
        <v>280</v>
      </c>
      <c r="C130" t="s">
        <v>2174</v>
      </c>
      <c r="D130" t="s">
        <v>2175</v>
      </c>
      <c r="E130" t="s">
        <v>2175</v>
      </c>
      <c r="F130" t="s">
        <v>2174</v>
      </c>
      <c r="G130" t="s">
        <v>2176</v>
      </c>
      <c r="I130" t="str">
        <f>Table7[[#This Row],[LABEL_FR]]</f>
        <v>HONG-KONG</v>
      </c>
      <c r="J130" t="str">
        <f>Table7[[#This Row],[LABEL_NL]]</f>
        <v>HONG-KONG</v>
      </c>
      <c r="K130">
        <f>Table7[[#This Row],[COUNTRY_ID]]</f>
        <v>280</v>
      </c>
    </row>
    <row r="131" spans="2:11" x14ac:dyDescent="0.3">
      <c r="B131">
        <v>237</v>
      </c>
      <c r="C131" t="s">
        <v>51</v>
      </c>
      <c r="D131" t="s">
        <v>51</v>
      </c>
      <c r="E131" t="s">
        <v>51</v>
      </c>
      <c r="F131" t="s">
        <v>51</v>
      </c>
      <c r="G131" t="s">
        <v>2178</v>
      </c>
      <c r="H131" t="s">
        <v>2179</v>
      </c>
      <c r="I131" t="str">
        <f>Table7[[#This Row],[LABEL_FR]]</f>
        <v>BANGLADESH</v>
      </c>
      <c r="J131" t="str">
        <f>Table7[[#This Row],[LABEL_NL]]</f>
        <v>BANGLADESH</v>
      </c>
      <c r="K131">
        <f>Table7[[#This Row],[COUNTRY_ID]]</f>
        <v>237</v>
      </c>
    </row>
    <row r="132" spans="2:11" x14ac:dyDescent="0.3">
      <c r="B132">
        <v>252</v>
      </c>
      <c r="C132" t="s">
        <v>2180</v>
      </c>
      <c r="D132" t="s">
        <v>2181</v>
      </c>
      <c r="E132" t="s">
        <v>2182</v>
      </c>
      <c r="F132" t="s">
        <v>2180</v>
      </c>
      <c r="G132" t="s">
        <v>2183</v>
      </c>
      <c r="H132" t="s">
        <v>2184</v>
      </c>
      <c r="I132" t="str">
        <f>Table7[[#This Row],[LABEL_FR]]</f>
        <v>ARABIE SAOUDITE</v>
      </c>
      <c r="J132" t="str">
        <f>Table7[[#This Row],[LABEL_NL]]</f>
        <v>SAOEDI-ARABIË</v>
      </c>
      <c r="K132">
        <f>Table7[[#This Row],[COUNTRY_ID]]</f>
        <v>252</v>
      </c>
    </row>
    <row r="133" spans="2:11" x14ac:dyDescent="0.3">
      <c r="B133">
        <v>255</v>
      </c>
      <c r="C133" t="s">
        <v>2186</v>
      </c>
      <c r="D133" t="s">
        <v>2186</v>
      </c>
      <c r="E133" t="s">
        <v>2186</v>
      </c>
      <c r="F133" t="s">
        <v>2186</v>
      </c>
      <c r="G133" t="s">
        <v>2187</v>
      </c>
      <c r="H133" t="s">
        <v>2188</v>
      </c>
      <c r="I133" t="str">
        <f>Table7[[#This Row],[LABEL_FR]]</f>
        <v>IRAN</v>
      </c>
      <c r="J133" t="str">
        <f>Table7[[#This Row],[LABEL_NL]]</f>
        <v>IRAN</v>
      </c>
      <c r="K133">
        <f>Table7[[#This Row],[COUNTRY_ID]]</f>
        <v>255</v>
      </c>
    </row>
    <row r="134" spans="2:11" x14ac:dyDescent="0.3">
      <c r="B134">
        <v>260</v>
      </c>
      <c r="C134" t="s">
        <v>2190</v>
      </c>
      <c r="D134" t="s">
        <v>2191</v>
      </c>
      <c r="E134" t="s">
        <v>2192</v>
      </c>
      <c r="F134" t="s">
        <v>2190</v>
      </c>
      <c r="G134" t="s">
        <v>2193</v>
      </c>
      <c r="H134" t="s">
        <v>2194</v>
      </c>
      <c r="I134" t="str">
        <f>Table7[[#This Row],[LABEL_FR]]</f>
        <v>EMIRATS ARABES UNIS</v>
      </c>
      <c r="J134" t="str">
        <f>Table7[[#This Row],[LABEL_NL]]</f>
        <v>VERENIGDE ARABISCHE EMIRATEN</v>
      </c>
      <c r="K134">
        <f>Table7[[#This Row],[COUNTRY_ID]]</f>
        <v>260</v>
      </c>
    </row>
    <row r="135" spans="2:11" x14ac:dyDescent="0.3">
      <c r="B135">
        <v>261</v>
      </c>
      <c r="C135" t="s">
        <v>2196</v>
      </c>
      <c r="D135" t="s">
        <v>2197</v>
      </c>
      <c r="E135" t="s">
        <v>2197</v>
      </c>
      <c r="F135" t="s">
        <v>2196</v>
      </c>
      <c r="G135" t="s">
        <v>2198</v>
      </c>
      <c r="H135" t="s">
        <v>2199</v>
      </c>
      <c r="I135" t="str">
        <f>Table7[[#This Row],[LABEL_FR]]</f>
        <v>SYRIE</v>
      </c>
      <c r="J135" t="str">
        <f>Table7[[#This Row],[LABEL_NL]]</f>
        <v>SYRIE</v>
      </c>
      <c r="K135">
        <f>Table7[[#This Row],[COUNTRY_ID]]</f>
        <v>261</v>
      </c>
    </row>
    <row r="136" spans="2:11" x14ac:dyDescent="0.3">
      <c r="B136">
        <v>264</v>
      </c>
      <c r="C136" t="s">
        <v>2201</v>
      </c>
      <c r="D136" t="s">
        <v>2202</v>
      </c>
      <c r="E136" t="s">
        <v>2203</v>
      </c>
      <c r="F136" t="s">
        <v>2201</v>
      </c>
      <c r="G136" t="s">
        <v>2204</v>
      </c>
      <c r="I136" t="str">
        <f>Table7[[#This Row],[LABEL_FR]]</f>
        <v>KOWEIT</v>
      </c>
      <c r="J136" t="str">
        <f>Table7[[#This Row],[LABEL_NL]]</f>
        <v>KOEWEIT</v>
      </c>
      <c r="K136">
        <f>Table7[[#This Row],[COUNTRY_ID]]</f>
        <v>264</v>
      </c>
    </row>
    <row r="137" spans="2:11" x14ac:dyDescent="0.3">
      <c r="B137">
        <v>267</v>
      </c>
      <c r="C137" t="s">
        <v>2206</v>
      </c>
      <c r="D137" t="s">
        <v>2206</v>
      </c>
      <c r="E137" t="s">
        <v>2206</v>
      </c>
      <c r="F137" t="s">
        <v>2206</v>
      </c>
      <c r="G137" t="s">
        <v>2207</v>
      </c>
      <c r="H137" t="s">
        <v>2208</v>
      </c>
      <c r="I137" t="str">
        <f>Table7[[#This Row],[LABEL_FR]]</f>
        <v>QATAR</v>
      </c>
      <c r="J137" t="str">
        <f>Table7[[#This Row],[LABEL_NL]]</f>
        <v>QATAR</v>
      </c>
      <c r="K137">
        <f>Table7[[#This Row],[COUNTRY_ID]]</f>
        <v>267</v>
      </c>
    </row>
    <row r="138" spans="2:11" x14ac:dyDescent="0.3">
      <c r="B138">
        <v>268</v>
      </c>
      <c r="C138" t="s">
        <v>2210</v>
      </c>
      <c r="D138" t="s">
        <v>2211</v>
      </c>
      <c r="E138" t="s">
        <v>2211</v>
      </c>
      <c r="F138" t="s">
        <v>2210</v>
      </c>
      <c r="G138" t="s">
        <v>2212</v>
      </c>
      <c r="H138" t="s">
        <v>2213</v>
      </c>
      <c r="I138" t="str">
        <f>Table7[[#This Row],[LABEL_FR]]</f>
        <v>BAHREIN</v>
      </c>
      <c r="J138" t="str">
        <f>Table7[[#This Row],[LABEL_NL]]</f>
        <v>BAHREIN</v>
      </c>
      <c r="K138">
        <f>Table7[[#This Row],[COUNTRY_ID]]</f>
        <v>268</v>
      </c>
    </row>
    <row r="139" spans="2:11" x14ac:dyDescent="0.3">
      <c r="B139">
        <v>301</v>
      </c>
      <c r="C139" t="s">
        <v>2215</v>
      </c>
      <c r="D139" t="s">
        <v>2215</v>
      </c>
      <c r="E139" t="s">
        <v>2215</v>
      </c>
      <c r="F139" t="s">
        <v>2215</v>
      </c>
      <c r="G139" t="s">
        <v>2216</v>
      </c>
      <c r="H139" t="s">
        <v>2217</v>
      </c>
      <c r="I139" t="str">
        <f>Table7[[#This Row],[LABEL_FR]]</f>
        <v>LESOTHO</v>
      </c>
      <c r="J139" t="str">
        <f>Table7[[#This Row],[LABEL_NL]]</f>
        <v>LESOTHO</v>
      </c>
      <c r="K139">
        <f>Table7[[#This Row],[COUNTRY_ID]]</f>
        <v>301</v>
      </c>
    </row>
    <row r="140" spans="2:11" x14ac:dyDescent="0.3">
      <c r="B140">
        <v>302</v>
      </c>
      <c r="C140" t="s">
        <v>2219</v>
      </c>
      <c r="D140" t="s">
        <v>2219</v>
      </c>
      <c r="E140" t="s">
        <v>2219</v>
      </c>
      <c r="F140" t="s">
        <v>2219</v>
      </c>
      <c r="G140" t="s">
        <v>2220</v>
      </c>
      <c r="H140" t="s">
        <v>2221</v>
      </c>
      <c r="I140" t="str">
        <f>Table7[[#This Row],[LABEL_FR]]</f>
        <v>BOTSWANA</v>
      </c>
      <c r="J140" t="str">
        <f>Table7[[#This Row],[LABEL_NL]]</f>
        <v>BOTSWANA</v>
      </c>
      <c r="K140">
        <f>Table7[[#This Row],[COUNTRY_ID]]</f>
        <v>302</v>
      </c>
    </row>
    <row r="141" spans="2:11" x14ac:dyDescent="0.3">
      <c r="B141">
        <v>303</v>
      </c>
      <c r="C141" t="s">
        <v>57</v>
      </c>
      <c r="D141" t="s">
        <v>57</v>
      </c>
      <c r="E141" t="s">
        <v>57</v>
      </c>
      <c r="F141" t="s">
        <v>57</v>
      </c>
      <c r="G141" t="s">
        <v>2223</v>
      </c>
      <c r="H141" t="s">
        <v>2224</v>
      </c>
      <c r="I141" t="str">
        <f>Table7[[#This Row],[LABEL_FR]]</f>
        <v>BURUNDI</v>
      </c>
      <c r="J141" t="str">
        <f>Table7[[#This Row],[LABEL_NL]]</f>
        <v>BURUNDI</v>
      </c>
      <c r="K141">
        <f>Table7[[#This Row],[COUNTRY_ID]]</f>
        <v>303</v>
      </c>
    </row>
    <row r="142" spans="2:11" x14ac:dyDescent="0.3">
      <c r="B142">
        <v>304</v>
      </c>
      <c r="C142" t="s">
        <v>148</v>
      </c>
      <c r="D142" t="s">
        <v>59</v>
      </c>
      <c r="E142" t="s">
        <v>2226</v>
      </c>
      <c r="F142" t="s">
        <v>148</v>
      </c>
      <c r="G142" t="s">
        <v>2227</v>
      </c>
      <c r="H142" t="s">
        <v>2228</v>
      </c>
      <c r="I142" t="str">
        <f>Table7[[#This Row],[LABEL_FR]]</f>
        <v>CAMEROUN</v>
      </c>
      <c r="J142" t="str">
        <f>Table7[[#This Row],[LABEL_NL]]</f>
        <v>KAMEROEN</v>
      </c>
      <c r="K142">
        <f>Table7[[#This Row],[COUNTRY_ID]]</f>
        <v>304</v>
      </c>
    </row>
    <row r="143" spans="2:11" x14ac:dyDescent="0.3">
      <c r="B143">
        <v>305</v>
      </c>
      <c r="C143" t="s">
        <v>2230</v>
      </c>
      <c r="D143" t="s">
        <v>2231</v>
      </c>
      <c r="E143" t="s">
        <v>2232</v>
      </c>
      <c r="F143" t="s">
        <v>2230</v>
      </c>
      <c r="G143" t="s">
        <v>1674</v>
      </c>
      <c r="H143" t="s">
        <v>2233</v>
      </c>
      <c r="I143" t="str">
        <f>Table7[[#This Row],[LABEL_FR]]</f>
        <v>RÉPUBLIQUE CENTRAFRICAINE</v>
      </c>
      <c r="J143" t="str">
        <f>Table7[[#This Row],[LABEL_NL]]</f>
        <v>CENTRAAL-AFRIKAANSE REPUBLIEK</v>
      </c>
      <c r="K143">
        <f>Table7[[#This Row],[COUNTRY_ID]]</f>
        <v>305</v>
      </c>
    </row>
    <row r="144" spans="2:11" x14ac:dyDescent="0.3">
      <c r="B144">
        <v>307</v>
      </c>
      <c r="C144" t="s">
        <v>1893</v>
      </c>
      <c r="D144" t="s">
        <v>2235</v>
      </c>
      <c r="E144" t="s">
        <v>2236</v>
      </c>
      <c r="F144" t="s">
        <v>1893</v>
      </c>
      <c r="G144" t="s">
        <v>1985</v>
      </c>
      <c r="H144" t="s">
        <v>2237</v>
      </c>
      <c r="I144" t="str">
        <f>Table7[[#This Row],[LABEL_FR]]</f>
        <v>CONGO (RÉPUBLIQUE)</v>
      </c>
      <c r="J144" t="str">
        <f>Table7[[#This Row],[LABEL_NL]]</f>
        <v>CONGO (REPUBLIEK)</v>
      </c>
      <c r="K144">
        <f>Table7[[#This Row],[COUNTRY_ID]]</f>
        <v>307</v>
      </c>
    </row>
    <row r="145" spans="2:11" x14ac:dyDescent="0.3">
      <c r="B145">
        <v>309</v>
      </c>
      <c r="C145" t="s">
        <v>2238</v>
      </c>
      <c r="D145" t="s">
        <v>62</v>
      </c>
      <c r="E145" t="s">
        <v>2239</v>
      </c>
      <c r="F145" t="s">
        <v>2238</v>
      </c>
      <c r="G145" t="s">
        <v>2240</v>
      </c>
      <c r="H145" t="s">
        <v>2241</v>
      </c>
      <c r="I145" t="str">
        <f>Table7[[#This Row],[LABEL_FR]]</f>
        <v>COTE D'IVOIRE</v>
      </c>
      <c r="J145" t="str">
        <f>Table7[[#This Row],[LABEL_NL]]</f>
        <v>IVOORKUST</v>
      </c>
      <c r="K145">
        <f>Table7[[#This Row],[COUNTRY_ID]]</f>
        <v>309</v>
      </c>
    </row>
    <row r="146" spans="2:11" x14ac:dyDescent="0.3">
      <c r="B146">
        <v>310</v>
      </c>
      <c r="C146" t="s">
        <v>53</v>
      </c>
      <c r="D146" t="s">
        <v>2243</v>
      </c>
      <c r="E146" t="s">
        <v>53</v>
      </c>
      <c r="F146" t="s">
        <v>53</v>
      </c>
      <c r="G146" t="s">
        <v>2244</v>
      </c>
      <c r="H146" t="s">
        <v>2245</v>
      </c>
      <c r="I146" t="str">
        <f>Table7[[#This Row],[LABEL_FR]]</f>
        <v>BÉNIN</v>
      </c>
      <c r="J146" t="str">
        <f>Table7[[#This Row],[LABEL_NL]]</f>
        <v>BENIN</v>
      </c>
      <c r="K146">
        <f>Table7[[#This Row],[COUNTRY_ID]]</f>
        <v>310</v>
      </c>
    </row>
    <row r="147" spans="2:11" x14ac:dyDescent="0.3">
      <c r="B147">
        <v>312</v>
      </c>
      <c r="C147" t="s">
        <v>2247</v>
      </c>
      <c r="D147" t="s">
        <v>2247</v>
      </c>
      <c r="E147" t="s">
        <v>2247</v>
      </c>
      <c r="F147" t="s">
        <v>2247</v>
      </c>
      <c r="G147" t="s">
        <v>2248</v>
      </c>
      <c r="H147" t="s">
        <v>2249</v>
      </c>
      <c r="I147" t="str">
        <f>Table7[[#This Row],[LABEL_FR]]</f>
        <v>GABON</v>
      </c>
      <c r="J147" t="str">
        <f>Table7[[#This Row],[LABEL_NL]]</f>
        <v>GABON</v>
      </c>
      <c r="K147">
        <f>Table7[[#This Row],[COUNTRY_ID]]</f>
        <v>312</v>
      </c>
    </row>
    <row r="148" spans="2:11" x14ac:dyDescent="0.3">
      <c r="B148">
        <v>313</v>
      </c>
      <c r="C148" t="s">
        <v>2251</v>
      </c>
      <c r="D148" t="s">
        <v>2252</v>
      </c>
      <c r="E148" t="s">
        <v>2251</v>
      </c>
      <c r="F148" t="s">
        <v>2251</v>
      </c>
      <c r="G148" t="s">
        <v>2253</v>
      </c>
      <c r="H148" t="s">
        <v>2254</v>
      </c>
      <c r="I148" t="str">
        <f>Table7[[#This Row],[LABEL_FR]]</f>
        <v>GAMBIE</v>
      </c>
      <c r="J148" t="str">
        <f>Table7[[#This Row],[LABEL_NL]]</f>
        <v>GAMBIA</v>
      </c>
      <c r="K148">
        <f>Table7[[#This Row],[COUNTRY_ID]]</f>
        <v>313</v>
      </c>
    </row>
    <row r="149" spans="2:11" x14ac:dyDescent="0.3">
      <c r="B149">
        <v>314</v>
      </c>
      <c r="C149" t="s">
        <v>67</v>
      </c>
      <c r="D149" t="s">
        <v>67</v>
      </c>
      <c r="E149" t="s">
        <v>67</v>
      </c>
      <c r="F149" t="s">
        <v>67</v>
      </c>
      <c r="G149" t="s">
        <v>2256</v>
      </c>
      <c r="H149" t="s">
        <v>2257</v>
      </c>
      <c r="I149" t="str">
        <f>Table7[[#This Row],[LABEL_FR]]</f>
        <v>GHANA</v>
      </c>
      <c r="J149" t="str">
        <f>Table7[[#This Row],[LABEL_NL]]</f>
        <v>GHANA</v>
      </c>
      <c r="K149">
        <f>Table7[[#This Row],[COUNTRY_ID]]</f>
        <v>314</v>
      </c>
    </row>
    <row r="150" spans="2:11" x14ac:dyDescent="0.3">
      <c r="B150">
        <v>316</v>
      </c>
      <c r="C150" t="s">
        <v>56</v>
      </c>
      <c r="D150" t="s">
        <v>56</v>
      </c>
      <c r="E150" t="s">
        <v>56</v>
      </c>
      <c r="F150" t="s">
        <v>56</v>
      </c>
      <c r="G150" t="s">
        <v>2259</v>
      </c>
      <c r="H150" t="s">
        <v>2260</v>
      </c>
      <c r="I150" t="str">
        <f>Table7[[#This Row],[LABEL_FR]]</f>
        <v>BURKINA FASO</v>
      </c>
      <c r="J150" t="str">
        <f>Table7[[#This Row],[LABEL_NL]]</f>
        <v>BURKINA FASO</v>
      </c>
      <c r="K150">
        <f>Table7[[#This Row],[COUNTRY_ID]]</f>
        <v>316</v>
      </c>
    </row>
    <row r="151" spans="2:11" x14ac:dyDescent="0.3">
      <c r="B151">
        <v>318</v>
      </c>
      <c r="C151" t="s">
        <v>2262</v>
      </c>
      <c r="D151" t="s">
        <v>2262</v>
      </c>
      <c r="E151" t="s">
        <v>2262</v>
      </c>
      <c r="F151" t="s">
        <v>2262</v>
      </c>
      <c r="G151" t="s">
        <v>2263</v>
      </c>
      <c r="H151" t="s">
        <v>2264</v>
      </c>
      <c r="I151" t="str">
        <f>Table7[[#This Row],[LABEL_FR]]</f>
        <v>LIBERIA</v>
      </c>
      <c r="J151" t="str">
        <f>Table7[[#This Row],[LABEL_NL]]</f>
        <v>LIBERIA</v>
      </c>
      <c r="K151">
        <f>Table7[[#This Row],[COUNTRY_ID]]</f>
        <v>318</v>
      </c>
    </row>
    <row r="152" spans="2:11" x14ac:dyDescent="0.3">
      <c r="B152">
        <v>319</v>
      </c>
      <c r="C152" t="s">
        <v>159</v>
      </c>
      <c r="D152" t="s">
        <v>78</v>
      </c>
      <c r="E152" t="s">
        <v>78</v>
      </c>
      <c r="F152" t="s">
        <v>159</v>
      </c>
      <c r="G152" t="s">
        <v>2266</v>
      </c>
      <c r="H152" t="s">
        <v>2267</v>
      </c>
      <c r="I152" t="str">
        <f>Table7[[#This Row],[LABEL_FR]]</f>
        <v>MALI</v>
      </c>
      <c r="J152" t="str">
        <f>Table7[[#This Row],[LABEL_NL]]</f>
        <v>MALI</v>
      </c>
      <c r="K152">
        <f>Table7[[#This Row],[COUNTRY_ID]]</f>
        <v>319</v>
      </c>
    </row>
    <row r="153" spans="2:11" x14ac:dyDescent="0.3">
      <c r="B153">
        <v>321</v>
      </c>
      <c r="C153" t="s">
        <v>162</v>
      </c>
      <c r="D153" t="s">
        <v>84</v>
      </c>
      <c r="E153" t="s">
        <v>84</v>
      </c>
      <c r="F153" t="s">
        <v>162</v>
      </c>
      <c r="G153" t="s">
        <v>2269</v>
      </c>
      <c r="H153" t="s">
        <v>2270</v>
      </c>
      <c r="I153" t="str">
        <f>Table7[[#This Row],[LABEL_FR]]</f>
        <v>NIGER</v>
      </c>
      <c r="J153" t="str">
        <f>Table7[[#This Row],[LABEL_NL]]</f>
        <v>NIGER</v>
      </c>
      <c r="K153">
        <f>Table7[[#This Row],[COUNTRY_ID]]</f>
        <v>321</v>
      </c>
    </row>
    <row r="154" spans="2:11" x14ac:dyDescent="0.3">
      <c r="B154">
        <v>322</v>
      </c>
      <c r="C154" t="s">
        <v>2272</v>
      </c>
      <c r="D154" t="s">
        <v>2273</v>
      </c>
      <c r="E154" t="s">
        <v>2272</v>
      </c>
      <c r="F154" t="s">
        <v>2272</v>
      </c>
      <c r="G154" t="s">
        <v>2274</v>
      </c>
      <c r="H154" t="s">
        <v>2275</v>
      </c>
      <c r="I154" t="str">
        <f>Table7[[#This Row],[LABEL_FR]]</f>
        <v>NIGÉRIA</v>
      </c>
      <c r="J154" t="str">
        <f>Table7[[#This Row],[LABEL_NL]]</f>
        <v>NIGERIA</v>
      </c>
      <c r="K154">
        <f>Table7[[#This Row],[COUNTRY_ID]]</f>
        <v>322</v>
      </c>
    </row>
    <row r="155" spans="2:11" x14ac:dyDescent="0.3">
      <c r="B155">
        <v>325</v>
      </c>
      <c r="C155" t="s">
        <v>143</v>
      </c>
      <c r="D155" t="s">
        <v>50</v>
      </c>
      <c r="E155" t="s">
        <v>2277</v>
      </c>
      <c r="F155" t="s">
        <v>143</v>
      </c>
      <c r="G155" t="s">
        <v>2278</v>
      </c>
      <c r="H155" t="s">
        <v>2279</v>
      </c>
      <c r="I155" t="str">
        <f>Table7[[#This Row],[LABEL_FR]]</f>
        <v>AFRIQUE DU SUD</v>
      </c>
      <c r="J155" t="str">
        <f>Table7[[#This Row],[LABEL_NL]]</f>
        <v>ZUID-AFRIKA</v>
      </c>
      <c r="K155">
        <f>Table7[[#This Row],[COUNTRY_ID]]</f>
        <v>325</v>
      </c>
    </row>
    <row r="156" spans="2:11" x14ac:dyDescent="0.3">
      <c r="B156">
        <v>328</v>
      </c>
      <c r="C156" t="s">
        <v>2281</v>
      </c>
      <c r="D156" t="s">
        <v>2282</v>
      </c>
      <c r="E156" t="s">
        <v>2281</v>
      </c>
      <c r="F156" t="s">
        <v>2281</v>
      </c>
      <c r="G156" t="s">
        <v>2283</v>
      </c>
      <c r="H156" t="s">
        <v>2284</v>
      </c>
      <c r="I156" t="str">
        <f>Table7[[#This Row],[LABEL_FR]]</f>
        <v>SIERRA LÉONE</v>
      </c>
      <c r="J156" t="str">
        <f>Table7[[#This Row],[LABEL_NL]]</f>
        <v>SIERRA LEONE</v>
      </c>
      <c r="K156">
        <f>Table7[[#This Row],[COUNTRY_ID]]</f>
        <v>328</v>
      </c>
    </row>
    <row r="157" spans="2:11" x14ac:dyDescent="0.3">
      <c r="B157">
        <v>334</v>
      </c>
      <c r="C157" t="s">
        <v>169</v>
      </c>
      <c r="D157" t="s">
        <v>97</v>
      </c>
      <c r="E157" t="s">
        <v>97</v>
      </c>
      <c r="F157" t="s">
        <v>169</v>
      </c>
      <c r="G157" t="s">
        <v>2286</v>
      </c>
      <c r="H157" t="s">
        <v>2287</v>
      </c>
      <c r="I157" t="str">
        <f>Table7[[#This Row],[LABEL_FR]]</f>
        <v>TOGO</v>
      </c>
      <c r="J157" t="str">
        <f>Table7[[#This Row],[LABEL_NL]]</f>
        <v>TOGO</v>
      </c>
      <c r="K157">
        <f>Table7[[#This Row],[COUNTRY_ID]]</f>
        <v>334</v>
      </c>
    </row>
    <row r="158" spans="2:11" x14ac:dyDescent="0.3">
      <c r="B158">
        <v>335</v>
      </c>
      <c r="C158" t="s">
        <v>171</v>
      </c>
      <c r="D158" t="s">
        <v>101</v>
      </c>
      <c r="E158" t="s">
        <v>171</v>
      </c>
      <c r="F158" t="s">
        <v>171</v>
      </c>
      <c r="G158" t="s">
        <v>2289</v>
      </c>
      <c r="H158" t="s">
        <v>2290</v>
      </c>
      <c r="I158" t="str">
        <f>Table7[[#This Row],[LABEL_FR]]</f>
        <v>ZAMBIE</v>
      </c>
      <c r="J158" t="str">
        <f>Table7[[#This Row],[LABEL_NL]]</f>
        <v>ZAMBIA</v>
      </c>
      <c r="K158">
        <f>Table7[[#This Row],[COUNTRY_ID]]</f>
        <v>335</v>
      </c>
    </row>
    <row r="159" spans="2:11" x14ac:dyDescent="0.3">
      <c r="B159">
        <v>336</v>
      </c>
      <c r="C159" t="s">
        <v>74</v>
      </c>
      <c r="D159" t="s">
        <v>74</v>
      </c>
      <c r="E159" t="s">
        <v>2292</v>
      </c>
      <c r="F159" t="s">
        <v>74</v>
      </c>
      <c r="G159" t="s">
        <v>2293</v>
      </c>
      <c r="H159" t="s">
        <v>2294</v>
      </c>
      <c r="I159" t="str">
        <f>Table7[[#This Row],[LABEL_FR]]</f>
        <v>KENYA</v>
      </c>
      <c r="J159" t="str">
        <f>Table7[[#This Row],[LABEL_NL]]</f>
        <v>KENIA</v>
      </c>
      <c r="K159">
        <f>Table7[[#This Row],[COUNTRY_ID]]</f>
        <v>336</v>
      </c>
    </row>
    <row r="160" spans="2:11" x14ac:dyDescent="0.3">
      <c r="B160">
        <v>339</v>
      </c>
      <c r="C160" t="s">
        <v>2296</v>
      </c>
      <c r="D160" t="s">
        <v>2297</v>
      </c>
      <c r="E160" t="s">
        <v>2298</v>
      </c>
      <c r="F160" t="s">
        <v>2296</v>
      </c>
      <c r="G160" t="s">
        <v>2299</v>
      </c>
      <c r="H160" t="s">
        <v>2300</v>
      </c>
      <c r="I160" t="str">
        <f>Table7[[#This Row],[LABEL_FR]]</f>
        <v>CAP-VERT (ILES)</v>
      </c>
      <c r="J160" t="str">
        <f>Table7[[#This Row],[LABEL_NL]]</f>
        <v>KAAPVERDISCHE (EILANDEN)</v>
      </c>
      <c r="K160">
        <f>Table7[[#This Row],[COUNTRY_ID]]</f>
        <v>339</v>
      </c>
    </row>
    <row r="161" spans="2:11" x14ac:dyDescent="0.3">
      <c r="B161">
        <v>341</v>
      </c>
      <c r="C161" t="s">
        <v>2302</v>
      </c>
      <c r="D161" t="s">
        <v>2302</v>
      </c>
      <c r="E161" t="s">
        <v>2302</v>
      </c>
      <c r="F161" t="s">
        <v>2302</v>
      </c>
      <c r="G161" t="s">
        <v>2303</v>
      </c>
      <c r="H161" t="s">
        <v>2304</v>
      </c>
      <c r="I161" t="str">
        <f>Table7[[#This Row],[LABEL_FR]]</f>
        <v>ANGOLA</v>
      </c>
      <c r="J161" t="str">
        <f>Table7[[#This Row],[LABEL_NL]]</f>
        <v>ANGOLA</v>
      </c>
      <c r="K161">
        <f>Table7[[#This Row],[COUNTRY_ID]]</f>
        <v>341</v>
      </c>
    </row>
    <row r="162" spans="2:11" x14ac:dyDescent="0.3">
      <c r="B162">
        <v>342</v>
      </c>
      <c r="C162" t="s">
        <v>2306</v>
      </c>
      <c r="D162" t="s">
        <v>2306</v>
      </c>
      <c r="E162" t="s">
        <v>2307</v>
      </c>
      <c r="F162" t="s">
        <v>2306</v>
      </c>
      <c r="G162" t="s">
        <v>2308</v>
      </c>
      <c r="H162" t="s">
        <v>2309</v>
      </c>
      <c r="I162" t="str">
        <f>Table7[[#This Row],[LABEL_FR]]</f>
        <v>SEYCHELLES</v>
      </c>
      <c r="J162" t="str">
        <f>Table7[[#This Row],[LABEL_NL]]</f>
        <v>SEYCHELLEN</v>
      </c>
      <c r="K162">
        <f>Table7[[#This Row],[COUNTRY_ID]]</f>
        <v>342</v>
      </c>
    </row>
    <row r="163" spans="2:11" x14ac:dyDescent="0.3">
      <c r="B163">
        <v>344</v>
      </c>
      <c r="C163" t="s">
        <v>102</v>
      </c>
      <c r="D163" t="s">
        <v>2311</v>
      </c>
      <c r="E163" t="s">
        <v>102</v>
      </c>
      <c r="F163" t="s">
        <v>102</v>
      </c>
      <c r="G163" t="s">
        <v>2312</v>
      </c>
      <c r="H163" t="s">
        <v>2313</v>
      </c>
      <c r="I163" t="str">
        <f>Table7[[#This Row],[LABEL_FR]]</f>
        <v>ZIMBABWÉ</v>
      </c>
      <c r="J163" t="str">
        <f>Table7[[#This Row],[LABEL_NL]]</f>
        <v>ZIMBABWE</v>
      </c>
      <c r="K163">
        <f>Table7[[#This Row],[COUNTRY_ID]]</f>
        <v>344</v>
      </c>
    </row>
    <row r="164" spans="2:11" x14ac:dyDescent="0.3">
      <c r="B164">
        <v>345</v>
      </c>
      <c r="C164" t="s">
        <v>2315</v>
      </c>
      <c r="D164" t="s">
        <v>2315</v>
      </c>
      <c r="E164" t="s">
        <v>2315</v>
      </c>
      <c r="F164" t="s">
        <v>2315</v>
      </c>
      <c r="G164" t="s">
        <v>2316</v>
      </c>
      <c r="H164" t="s">
        <v>2317</v>
      </c>
      <c r="I164" t="str">
        <f>Table7[[#This Row],[LABEL_FR]]</f>
        <v>DJIBOUTI</v>
      </c>
      <c r="J164" t="str">
        <f>Table7[[#This Row],[LABEL_NL]]</f>
        <v>DJIBOUTI</v>
      </c>
      <c r="K164">
        <f>Table7[[#This Row],[COUNTRY_ID]]</f>
        <v>345</v>
      </c>
    </row>
    <row r="165" spans="2:11" x14ac:dyDescent="0.3">
      <c r="B165">
        <v>693</v>
      </c>
      <c r="C165" t="s">
        <v>2319</v>
      </c>
      <c r="D165" t="s">
        <v>2319</v>
      </c>
      <c r="E165" t="s">
        <v>2319</v>
      </c>
      <c r="F165" t="s">
        <v>2319</v>
      </c>
      <c r="G165" t="s">
        <v>2320</v>
      </c>
      <c r="I165" t="str">
        <f>Table7[[#This Row],[LABEL_FR]]</f>
        <v>CURAÇAO</v>
      </c>
      <c r="J165" t="str">
        <f>Table7[[#This Row],[LABEL_NL]]</f>
        <v>CURAÇAO</v>
      </c>
      <c r="K165">
        <f>Table7[[#This Row],[COUNTRY_ID]]</f>
        <v>693</v>
      </c>
    </row>
    <row r="166" spans="2:11" x14ac:dyDescent="0.3">
      <c r="B166">
        <v>695</v>
      </c>
      <c r="C166" t="s">
        <v>1963</v>
      </c>
      <c r="D166" t="s">
        <v>1963</v>
      </c>
      <c r="E166" t="s">
        <v>1963</v>
      </c>
      <c r="F166" t="s">
        <v>1963</v>
      </c>
      <c r="G166" t="s">
        <v>2321</v>
      </c>
      <c r="H166" t="s">
        <v>2322</v>
      </c>
      <c r="I166" t="str">
        <f>Table7[[#This Row],[LABEL_FR]]</f>
        <v>GRENADE</v>
      </c>
      <c r="J166" t="str">
        <f>Table7[[#This Row],[LABEL_NL]]</f>
        <v>GRENADE</v>
      </c>
      <c r="K166">
        <f>Table7[[#This Row],[COUNTRY_ID]]</f>
        <v>695</v>
      </c>
    </row>
    <row r="167" spans="2:11" x14ac:dyDescent="0.3">
      <c r="B167">
        <v>346</v>
      </c>
      <c r="C167" t="s">
        <v>2323</v>
      </c>
      <c r="D167" t="s">
        <v>2324</v>
      </c>
      <c r="E167" t="s">
        <v>2325</v>
      </c>
      <c r="F167" t="s">
        <v>2323</v>
      </c>
      <c r="G167" t="s">
        <v>2326</v>
      </c>
      <c r="H167" t="s">
        <v>2327</v>
      </c>
      <c r="I167" t="str">
        <f>Table7[[#This Row],[LABEL_FR]]</f>
        <v>SAO TOMÉ ET PRINCIPE</v>
      </c>
      <c r="J167" t="str">
        <f>Table7[[#This Row],[LABEL_NL]]</f>
        <v>SAO TOME EN PRINCIPE</v>
      </c>
      <c r="K167">
        <f>Table7[[#This Row],[COUNTRY_ID]]</f>
        <v>346</v>
      </c>
    </row>
    <row r="168" spans="2:11" x14ac:dyDescent="0.3">
      <c r="B168">
        <v>352</v>
      </c>
      <c r="C168" t="s">
        <v>2329</v>
      </c>
      <c r="D168" t="s">
        <v>2330</v>
      </c>
      <c r="E168" t="s">
        <v>2330</v>
      </c>
      <c r="F168" t="s">
        <v>2329</v>
      </c>
      <c r="G168" t="s">
        <v>2331</v>
      </c>
      <c r="H168" t="s">
        <v>2332</v>
      </c>
      <c r="I168" t="str">
        <f>Table7[[#This Row],[LABEL_FR]]</f>
        <v>EGYPTE</v>
      </c>
      <c r="J168" t="str">
        <f>Table7[[#This Row],[LABEL_NL]]</f>
        <v>EGYPTE</v>
      </c>
      <c r="K168">
        <f>Table7[[#This Row],[COUNTRY_ID]]</f>
        <v>352</v>
      </c>
    </row>
    <row r="169" spans="2:11" x14ac:dyDescent="0.3">
      <c r="B169">
        <v>353</v>
      </c>
      <c r="C169" t="s">
        <v>2334</v>
      </c>
      <c r="D169" t="s">
        <v>2335</v>
      </c>
      <c r="E169" t="s">
        <v>2336</v>
      </c>
      <c r="F169" t="s">
        <v>2334</v>
      </c>
      <c r="G169" t="s">
        <v>2337</v>
      </c>
      <c r="H169" t="s">
        <v>2338</v>
      </c>
      <c r="I169" t="str">
        <f>Table7[[#This Row],[LABEL_FR]]</f>
        <v>LIBYE</v>
      </c>
      <c r="J169" t="str">
        <f>Table7[[#This Row],[LABEL_NL]]</f>
        <v>LIBIE</v>
      </c>
      <c r="K169">
        <f>Table7[[#This Row],[COUNTRY_ID]]</f>
        <v>353</v>
      </c>
    </row>
    <row r="170" spans="2:11" x14ac:dyDescent="0.3">
      <c r="B170">
        <v>354</v>
      </c>
      <c r="C170" t="s">
        <v>160</v>
      </c>
      <c r="D170" t="s">
        <v>79</v>
      </c>
      <c r="E170" t="s">
        <v>2340</v>
      </c>
      <c r="F170" t="s">
        <v>160</v>
      </c>
      <c r="G170" t="s">
        <v>2341</v>
      </c>
      <c r="H170" t="s">
        <v>2342</v>
      </c>
      <c r="I170" t="str">
        <f>Table7[[#This Row],[LABEL_FR]]</f>
        <v>MAROC</v>
      </c>
      <c r="J170" t="str">
        <f>Table7[[#This Row],[LABEL_NL]]</f>
        <v>MAROKKO</v>
      </c>
      <c r="K170">
        <f>Table7[[#This Row],[COUNTRY_ID]]</f>
        <v>354</v>
      </c>
    </row>
    <row r="171" spans="2:11" x14ac:dyDescent="0.3">
      <c r="B171">
        <v>356</v>
      </c>
      <c r="C171" t="s">
        <v>2344</v>
      </c>
      <c r="D171" t="s">
        <v>2345</v>
      </c>
      <c r="E171" t="s">
        <v>2346</v>
      </c>
      <c r="F171" t="s">
        <v>2344</v>
      </c>
      <c r="G171" t="s">
        <v>2347</v>
      </c>
      <c r="H171" t="s">
        <v>2348</v>
      </c>
      <c r="I171" t="str">
        <f>Table7[[#This Row],[LABEL_FR]]</f>
        <v>SOUDAN</v>
      </c>
      <c r="J171" t="str">
        <f>Table7[[#This Row],[LABEL_NL]]</f>
        <v>SOEDAN</v>
      </c>
      <c r="K171">
        <f>Table7[[#This Row],[COUNTRY_ID]]</f>
        <v>356</v>
      </c>
    </row>
    <row r="172" spans="2:11" x14ac:dyDescent="0.3">
      <c r="B172">
        <v>704</v>
      </c>
      <c r="C172" t="s">
        <v>2350</v>
      </c>
      <c r="D172" t="s">
        <v>2350</v>
      </c>
      <c r="E172" t="s">
        <v>2350</v>
      </c>
      <c r="F172" t="s">
        <v>2350</v>
      </c>
      <c r="I172" t="str">
        <f>Table7[[#This Row],[LABEL_FR]]</f>
        <v>ZANZIBAR</v>
      </c>
      <c r="J172" t="str">
        <f>Table7[[#This Row],[LABEL_NL]]</f>
        <v>ZANZIBAR</v>
      </c>
      <c r="K172">
        <f>Table7[[#This Row],[COUNTRY_ID]]</f>
        <v>704</v>
      </c>
    </row>
    <row r="173" spans="2:11" x14ac:dyDescent="0.3">
      <c r="B173">
        <v>357</v>
      </c>
      <c r="C173" t="s">
        <v>170</v>
      </c>
      <c r="D173" t="s">
        <v>98</v>
      </c>
      <c r="E173" t="s">
        <v>2351</v>
      </c>
      <c r="F173" t="s">
        <v>170</v>
      </c>
      <c r="G173" t="s">
        <v>2352</v>
      </c>
      <c r="H173" t="s">
        <v>2353</v>
      </c>
      <c r="I173" t="str">
        <f>Table7[[#This Row],[LABEL_FR]]</f>
        <v>TUNISIE</v>
      </c>
      <c r="J173" t="str">
        <f>Table7[[#This Row],[LABEL_NL]]</f>
        <v>TUNESIE</v>
      </c>
      <c r="K173">
        <f>Table7[[#This Row],[COUNTRY_ID]]</f>
        <v>357</v>
      </c>
    </row>
    <row r="174" spans="2:11" x14ac:dyDescent="0.3">
      <c r="B174">
        <v>358</v>
      </c>
      <c r="C174" t="s">
        <v>77</v>
      </c>
      <c r="D174" t="s">
        <v>77</v>
      </c>
      <c r="E174" t="s">
        <v>77</v>
      </c>
      <c r="F174" t="s">
        <v>77</v>
      </c>
      <c r="G174" t="s">
        <v>2355</v>
      </c>
      <c r="H174" t="s">
        <v>2356</v>
      </c>
      <c r="I174" t="str">
        <f>Table7[[#This Row],[LABEL_FR]]</f>
        <v>MALAWI</v>
      </c>
      <c r="J174" t="str">
        <f>Table7[[#This Row],[LABEL_NL]]</f>
        <v>MALAWI</v>
      </c>
      <c r="K174">
        <f>Table7[[#This Row],[COUNTRY_ID]]</f>
        <v>358</v>
      </c>
    </row>
    <row r="175" spans="2:11" x14ac:dyDescent="0.3">
      <c r="B175">
        <v>401</v>
      </c>
      <c r="C175" t="s">
        <v>2358</v>
      </c>
      <c r="D175" t="s">
        <v>2358</v>
      </c>
      <c r="E175" t="s">
        <v>2358</v>
      </c>
      <c r="F175" t="s">
        <v>2358</v>
      </c>
      <c r="G175" t="s">
        <v>2359</v>
      </c>
      <c r="H175" t="s">
        <v>1921</v>
      </c>
      <c r="I175" t="str">
        <f>Table7[[#This Row],[LABEL_FR]]</f>
        <v>CANADA</v>
      </c>
      <c r="J175" t="str">
        <f>Table7[[#This Row],[LABEL_NL]]</f>
        <v>CANADA</v>
      </c>
      <c r="K175">
        <f>Table7[[#This Row],[COUNTRY_ID]]</f>
        <v>401</v>
      </c>
    </row>
    <row r="176" spans="2:11" x14ac:dyDescent="0.3">
      <c r="B176">
        <v>414</v>
      </c>
      <c r="C176" t="s">
        <v>155</v>
      </c>
      <c r="D176" t="s">
        <v>71</v>
      </c>
      <c r="E176" t="s">
        <v>71</v>
      </c>
      <c r="F176" t="s">
        <v>155</v>
      </c>
      <c r="G176" t="s">
        <v>2361</v>
      </c>
      <c r="H176" t="s">
        <v>2362</v>
      </c>
      <c r="I176" t="str">
        <f>Table7[[#This Row],[LABEL_FR]]</f>
        <v>HONDURAS</v>
      </c>
      <c r="J176" t="str">
        <f>Table7[[#This Row],[LABEL_NL]]</f>
        <v>HONDURAS</v>
      </c>
      <c r="K176">
        <f>Table7[[#This Row],[COUNTRY_ID]]</f>
        <v>414</v>
      </c>
    </row>
    <row r="177" spans="2:11" x14ac:dyDescent="0.3">
      <c r="B177">
        <v>415</v>
      </c>
      <c r="C177" t="s">
        <v>2364</v>
      </c>
      <c r="D177" t="s">
        <v>2365</v>
      </c>
      <c r="E177" t="s">
        <v>2364</v>
      </c>
      <c r="F177" t="s">
        <v>2364</v>
      </c>
      <c r="G177" t="s">
        <v>2366</v>
      </c>
      <c r="H177" t="s">
        <v>2367</v>
      </c>
      <c r="I177" t="str">
        <f>Table7[[#This Row],[LABEL_FR]]</f>
        <v>JAMAIQUE</v>
      </c>
      <c r="J177" t="str">
        <f>Table7[[#This Row],[LABEL_NL]]</f>
        <v>JAMAICA</v>
      </c>
      <c r="K177">
        <f>Table7[[#This Row],[COUNTRY_ID]]</f>
        <v>415</v>
      </c>
    </row>
    <row r="178" spans="2:11" x14ac:dyDescent="0.3">
      <c r="B178">
        <v>417</v>
      </c>
      <c r="C178" t="s">
        <v>83</v>
      </c>
      <c r="D178" t="s">
        <v>83</v>
      </c>
      <c r="E178" t="s">
        <v>83</v>
      </c>
      <c r="F178" t="s">
        <v>83</v>
      </c>
      <c r="G178" t="s">
        <v>2369</v>
      </c>
      <c r="H178" t="s">
        <v>2370</v>
      </c>
      <c r="I178" t="str">
        <f>Table7[[#This Row],[LABEL_FR]]</f>
        <v>NICARAGUA</v>
      </c>
      <c r="J178" t="str">
        <f>Table7[[#This Row],[LABEL_NL]]</f>
        <v>NICARAGUA</v>
      </c>
      <c r="K178">
        <f>Table7[[#This Row],[COUNTRY_ID]]</f>
        <v>417</v>
      </c>
    </row>
    <row r="179" spans="2:11" x14ac:dyDescent="0.3">
      <c r="B179">
        <v>418</v>
      </c>
      <c r="C179" t="s">
        <v>2372</v>
      </c>
      <c r="D179" t="s">
        <v>2372</v>
      </c>
      <c r="E179" t="s">
        <v>2372</v>
      </c>
      <c r="F179" t="s">
        <v>2372</v>
      </c>
      <c r="G179" t="s">
        <v>2373</v>
      </c>
      <c r="H179" t="s">
        <v>2374</v>
      </c>
      <c r="I179" t="str">
        <f>Table7[[#This Row],[LABEL_FR]]</f>
        <v>PANAMA</v>
      </c>
      <c r="J179" t="str">
        <f>Table7[[#This Row],[LABEL_NL]]</f>
        <v>PANAMA</v>
      </c>
      <c r="K179">
        <f>Table7[[#This Row],[COUNTRY_ID]]</f>
        <v>418</v>
      </c>
    </row>
    <row r="180" spans="2:11" x14ac:dyDescent="0.3">
      <c r="B180">
        <v>427</v>
      </c>
      <c r="C180" t="s">
        <v>166</v>
      </c>
      <c r="D180" t="s">
        <v>2376</v>
      </c>
      <c r="E180" t="s">
        <v>2377</v>
      </c>
      <c r="F180" t="s">
        <v>166</v>
      </c>
      <c r="G180" t="s">
        <v>2378</v>
      </c>
      <c r="H180" t="s">
        <v>2379</v>
      </c>
      <c r="I180" t="str">
        <f>Table7[[#This Row],[LABEL_FR]]</f>
        <v>DOMINICAINE REPUBLIQUE</v>
      </c>
      <c r="J180" t="str">
        <f>Table7[[#This Row],[LABEL_NL]]</f>
        <v>DOMINICAANSE REPUBLIEK</v>
      </c>
      <c r="K180">
        <f>Table7[[#This Row],[COUNTRY_ID]]</f>
        <v>427</v>
      </c>
    </row>
    <row r="181" spans="2:11" x14ac:dyDescent="0.3">
      <c r="B181">
        <v>421</v>
      </c>
      <c r="C181" t="s">
        <v>65</v>
      </c>
      <c r="D181" t="s">
        <v>65</v>
      </c>
      <c r="E181" t="s">
        <v>65</v>
      </c>
      <c r="F181" t="s">
        <v>65</v>
      </c>
      <c r="G181" t="s">
        <v>2381</v>
      </c>
      <c r="H181" t="s">
        <v>2382</v>
      </c>
      <c r="I181" t="str">
        <f>Table7[[#This Row],[LABEL_FR]]</f>
        <v>EL SALVADOR</v>
      </c>
      <c r="J181" t="str">
        <f>Table7[[#This Row],[LABEL_NL]]</f>
        <v>EL SALVADOR</v>
      </c>
      <c r="K181">
        <f>Table7[[#This Row],[COUNTRY_ID]]</f>
        <v>421</v>
      </c>
    </row>
    <row r="182" spans="2:11" x14ac:dyDescent="0.3">
      <c r="B182">
        <v>423</v>
      </c>
      <c r="C182" t="s">
        <v>2383</v>
      </c>
      <c r="D182" t="s">
        <v>2384</v>
      </c>
      <c r="E182" t="s">
        <v>2383</v>
      </c>
      <c r="F182" t="s">
        <v>2383</v>
      </c>
      <c r="G182" t="s">
        <v>2385</v>
      </c>
      <c r="H182" t="s">
        <v>2386</v>
      </c>
      <c r="I182" t="str">
        <f>Table7[[#This Row],[LABEL_FR]]</f>
        <v>BARBADE</v>
      </c>
      <c r="J182" t="str">
        <f>Table7[[#This Row],[LABEL_NL]]</f>
        <v>BARBADOS</v>
      </c>
      <c r="K182">
        <f>Table7[[#This Row],[COUNTRY_ID]]</f>
        <v>423</v>
      </c>
    </row>
    <row r="183" spans="2:11" x14ac:dyDescent="0.3">
      <c r="B183">
        <v>425</v>
      </c>
      <c r="C183" t="s">
        <v>2388</v>
      </c>
      <c r="D183" t="s">
        <v>2388</v>
      </c>
      <c r="E183" t="s">
        <v>2389</v>
      </c>
      <c r="F183" t="s">
        <v>2388</v>
      </c>
      <c r="G183" t="s">
        <v>2390</v>
      </c>
      <c r="I183" t="str">
        <f>Table7[[#This Row],[LABEL_FR]]</f>
        <v>BAHAMAS</v>
      </c>
      <c r="J183" t="str">
        <f>Table7[[#This Row],[LABEL_NL]]</f>
        <v>BAHAMAS, DE</v>
      </c>
      <c r="K183">
        <f>Table7[[#This Row],[COUNTRY_ID]]</f>
        <v>425</v>
      </c>
    </row>
    <row r="184" spans="2:11" x14ac:dyDescent="0.3">
      <c r="B184">
        <v>428</v>
      </c>
      <c r="C184" t="s">
        <v>2392</v>
      </c>
      <c r="D184" t="s">
        <v>2393</v>
      </c>
      <c r="E184" t="s">
        <v>2394</v>
      </c>
      <c r="F184" t="s">
        <v>2392</v>
      </c>
      <c r="G184" t="s">
        <v>2395</v>
      </c>
      <c r="H184" t="s">
        <v>2396</v>
      </c>
      <c r="I184" t="str">
        <f>Table7[[#This Row],[LABEL_FR]]</f>
        <v>SAINTE LUCIE</v>
      </c>
      <c r="J184" t="str">
        <f>Table7[[#This Row],[LABEL_NL]]</f>
        <v>ST. LUCIA</v>
      </c>
      <c r="K184">
        <f>Table7[[#This Row],[COUNTRY_ID]]</f>
        <v>428</v>
      </c>
    </row>
    <row r="185" spans="2:11" x14ac:dyDescent="0.3">
      <c r="B185">
        <v>429</v>
      </c>
      <c r="C185" t="s">
        <v>2398</v>
      </c>
      <c r="D185" t="s">
        <v>2399</v>
      </c>
      <c r="E185" t="s">
        <v>2399</v>
      </c>
      <c r="F185" t="s">
        <v>2398</v>
      </c>
      <c r="G185" t="s">
        <v>2321</v>
      </c>
      <c r="H185" t="s">
        <v>2322</v>
      </c>
      <c r="I185" t="str">
        <f>Table7[[#This Row],[LABEL_FR]]</f>
        <v>SAINT VINCENT ET GRENADE</v>
      </c>
      <c r="J185" t="str">
        <f>Table7[[#This Row],[LABEL_NL]]</f>
        <v>SAINT VINCENT ET GRENADE</v>
      </c>
      <c r="K185">
        <f>Table7[[#This Row],[COUNTRY_ID]]</f>
        <v>429</v>
      </c>
    </row>
    <row r="186" spans="2:11" x14ac:dyDescent="0.3">
      <c r="B186">
        <v>487</v>
      </c>
      <c r="C186" t="s">
        <v>2401</v>
      </c>
      <c r="D186" t="s">
        <v>2402</v>
      </c>
      <c r="E186" t="s">
        <v>2401</v>
      </c>
      <c r="F186" t="s">
        <v>2401</v>
      </c>
      <c r="G186" t="s">
        <v>2403</v>
      </c>
      <c r="H186" t="s">
        <v>1921</v>
      </c>
      <c r="I186" t="str">
        <f>Table7[[#This Row],[LABEL_FR]]</f>
        <v>PORTO-RICO</v>
      </c>
      <c r="J186" t="str">
        <f>Table7[[#This Row],[LABEL_NL]]</f>
        <v>PUERTO RICO</v>
      </c>
      <c r="K186">
        <f>Table7[[#This Row],[COUNTRY_ID]]</f>
        <v>487</v>
      </c>
    </row>
    <row r="187" spans="2:11" x14ac:dyDescent="0.3">
      <c r="B187">
        <v>495</v>
      </c>
      <c r="C187" t="s">
        <v>2405</v>
      </c>
      <c r="D187" t="s">
        <v>2406</v>
      </c>
      <c r="E187" t="s">
        <v>2406</v>
      </c>
      <c r="F187" t="s">
        <v>2405</v>
      </c>
      <c r="G187" t="s">
        <v>2407</v>
      </c>
      <c r="I187" t="str">
        <f>Table7[[#This Row],[LABEL_FR]]</f>
        <v>SAINT-PIERRE ET MIQUELON</v>
      </c>
      <c r="J187" t="str">
        <f>Table7[[#This Row],[LABEL_NL]]</f>
        <v>SAINT-PIERRE ET MIQUELON</v>
      </c>
      <c r="K187">
        <f>Table7[[#This Row],[COUNTRY_ID]]</f>
        <v>495</v>
      </c>
    </row>
    <row r="188" spans="2:11" x14ac:dyDescent="0.3">
      <c r="B188">
        <v>497</v>
      </c>
      <c r="C188" t="s">
        <v>2408</v>
      </c>
      <c r="D188" t="s">
        <v>2408</v>
      </c>
      <c r="E188" t="s">
        <v>2408</v>
      </c>
      <c r="F188" t="s">
        <v>2408</v>
      </c>
      <c r="G188" t="s">
        <v>2409</v>
      </c>
      <c r="H188" t="s">
        <v>1921</v>
      </c>
      <c r="I188" t="str">
        <f>Table7[[#This Row],[LABEL_FR]]</f>
        <v>MARTINIQUE</v>
      </c>
      <c r="J188" t="str">
        <f>Table7[[#This Row],[LABEL_NL]]</f>
        <v>MARTINIQUE</v>
      </c>
      <c r="K188">
        <f>Table7[[#This Row],[COUNTRY_ID]]</f>
        <v>497</v>
      </c>
    </row>
    <row r="189" spans="2:11" x14ac:dyDescent="0.3">
      <c r="B189">
        <v>511</v>
      </c>
      <c r="C189" t="s">
        <v>2411</v>
      </c>
      <c r="D189" t="s">
        <v>2412</v>
      </c>
      <c r="E189" t="s">
        <v>2413</v>
      </c>
      <c r="F189" t="s">
        <v>2411</v>
      </c>
      <c r="G189" t="s">
        <v>2414</v>
      </c>
      <c r="H189" t="s">
        <v>2415</v>
      </c>
      <c r="I189" t="str">
        <f>Table7[[#This Row],[LABEL_FR]]</f>
        <v>ARGENTINE</v>
      </c>
      <c r="J189" t="str">
        <f>Table7[[#This Row],[LABEL_NL]]</f>
        <v>ARGENTINIE</v>
      </c>
      <c r="K189">
        <f>Table7[[#This Row],[COUNTRY_ID]]</f>
        <v>511</v>
      </c>
    </row>
    <row r="190" spans="2:11" x14ac:dyDescent="0.3">
      <c r="B190">
        <v>512</v>
      </c>
      <c r="C190" t="s">
        <v>145</v>
      </c>
      <c r="D190" t="s">
        <v>54</v>
      </c>
      <c r="E190" t="s">
        <v>145</v>
      </c>
      <c r="F190" t="s">
        <v>145</v>
      </c>
      <c r="G190" t="s">
        <v>2417</v>
      </c>
      <c r="H190" t="s">
        <v>2418</v>
      </c>
      <c r="I190" t="str">
        <f>Table7[[#This Row],[LABEL_FR]]</f>
        <v>BOLIVIE</v>
      </c>
      <c r="J190" t="str">
        <f>Table7[[#This Row],[LABEL_NL]]</f>
        <v>BOLIVIA</v>
      </c>
      <c r="K190">
        <f>Table7[[#This Row],[COUNTRY_ID]]</f>
        <v>512</v>
      </c>
    </row>
    <row r="191" spans="2:11" x14ac:dyDescent="0.3">
      <c r="B191">
        <v>513</v>
      </c>
      <c r="C191" t="s">
        <v>146</v>
      </c>
      <c r="D191" t="s">
        <v>2420</v>
      </c>
      <c r="E191" t="s">
        <v>2421</v>
      </c>
      <c r="F191" t="s">
        <v>146</v>
      </c>
      <c r="G191" t="s">
        <v>2422</v>
      </c>
      <c r="H191" t="s">
        <v>2423</v>
      </c>
      <c r="I191" t="str">
        <f>Table7[[#This Row],[LABEL_FR]]</f>
        <v>BRÉSIL</v>
      </c>
      <c r="J191" t="str">
        <f>Table7[[#This Row],[LABEL_NL]]</f>
        <v>BRAZILIE</v>
      </c>
      <c r="K191">
        <f>Table7[[#This Row],[COUNTRY_ID]]</f>
        <v>513</v>
      </c>
    </row>
    <row r="192" spans="2:11" x14ac:dyDescent="0.3">
      <c r="B192">
        <v>514</v>
      </c>
      <c r="C192" t="s">
        <v>2425</v>
      </c>
      <c r="D192" t="s">
        <v>2426</v>
      </c>
      <c r="E192" t="s">
        <v>2426</v>
      </c>
      <c r="F192" t="s">
        <v>2425</v>
      </c>
      <c r="G192" t="s">
        <v>2427</v>
      </c>
      <c r="H192" t="s">
        <v>2428</v>
      </c>
      <c r="I192" t="str">
        <f>Table7[[#This Row],[LABEL_FR]]</f>
        <v>CHILI</v>
      </c>
      <c r="J192" t="str">
        <f>Table7[[#This Row],[LABEL_NL]]</f>
        <v>CHILI</v>
      </c>
      <c r="K192">
        <f>Table7[[#This Row],[COUNTRY_ID]]</f>
        <v>514</v>
      </c>
    </row>
    <row r="193" spans="2:11" x14ac:dyDescent="0.3">
      <c r="B193">
        <v>516</v>
      </c>
      <c r="C193" t="s">
        <v>152</v>
      </c>
      <c r="D193" t="s">
        <v>64</v>
      </c>
      <c r="E193" t="s">
        <v>152</v>
      </c>
      <c r="F193" t="s">
        <v>152</v>
      </c>
      <c r="G193" t="s">
        <v>2430</v>
      </c>
      <c r="H193" t="s">
        <v>2431</v>
      </c>
      <c r="I193" t="str">
        <f>Table7[[#This Row],[LABEL_FR]]</f>
        <v>EQUATEUR</v>
      </c>
      <c r="J193" t="str">
        <f>Table7[[#This Row],[LABEL_NL]]</f>
        <v>ECUADOR</v>
      </c>
      <c r="K193">
        <f>Table7[[#This Row],[COUNTRY_ID]]</f>
        <v>516</v>
      </c>
    </row>
    <row r="194" spans="2:11" x14ac:dyDescent="0.3">
      <c r="B194">
        <v>517</v>
      </c>
      <c r="C194" t="s">
        <v>2433</v>
      </c>
      <c r="D194" t="s">
        <v>2433</v>
      </c>
      <c r="E194" t="s">
        <v>2433</v>
      </c>
      <c r="F194" t="s">
        <v>2433</v>
      </c>
      <c r="G194" t="s">
        <v>2434</v>
      </c>
      <c r="H194" t="s">
        <v>2435</v>
      </c>
      <c r="I194" t="str">
        <f>Table7[[#This Row],[LABEL_FR]]</f>
        <v>PARAGUAY</v>
      </c>
      <c r="J194" t="str">
        <f>Table7[[#This Row],[LABEL_NL]]</f>
        <v>PARAGUAY</v>
      </c>
      <c r="K194">
        <f>Table7[[#This Row],[COUNTRY_ID]]</f>
        <v>517</v>
      </c>
    </row>
    <row r="195" spans="2:11" x14ac:dyDescent="0.3">
      <c r="B195">
        <v>518</v>
      </c>
      <c r="C195" t="s">
        <v>164</v>
      </c>
      <c r="D195" t="s">
        <v>2437</v>
      </c>
      <c r="E195" t="s">
        <v>164</v>
      </c>
      <c r="F195" t="s">
        <v>164</v>
      </c>
      <c r="G195" t="s">
        <v>2438</v>
      </c>
      <c r="H195" t="s">
        <v>2439</v>
      </c>
      <c r="I195" t="str">
        <f>Table7[[#This Row],[LABEL_FR]]</f>
        <v>PÉROU</v>
      </c>
      <c r="J195" t="str">
        <f>Table7[[#This Row],[LABEL_NL]]</f>
        <v>PERU</v>
      </c>
      <c r="K195">
        <f>Table7[[#This Row],[COUNTRY_ID]]</f>
        <v>518</v>
      </c>
    </row>
    <row r="196" spans="2:11" x14ac:dyDescent="0.3">
      <c r="B196">
        <v>519</v>
      </c>
      <c r="C196" t="s">
        <v>2441</v>
      </c>
      <c r="D196" t="s">
        <v>2441</v>
      </c>
      <c r="E196" t="s">
        <v>2441</v>
      </c>
      <c r="F196" t="s">
        <v>2441</v>
      </c>
      <c r="G196" t="s">
        <v>2442</v>
      </c>
      <c r="H196" t="s">
        <v>2443</v>
      </c>
      <c r="I196" t="str">
        <f>Table7[[#This Row],[LABEL_FR]]</f>
        <v>URUGUAY</v>
      </c>
      <c r="J196" t="str">
        <f>Table7[[#This Row],[LABEL_NL]]</f>
        <v>URUGUAY</v>
      </c>
      <c r="K196">
        <f>Table7[[#This Row],[COUNTRY_ID]]</f>
        <v>519</v>
      </c>
    </row>
    <row r="197" spans="2:11" x14ac:dyDescent="0.3">
      <c r="B197">
        <v>521</v>
      </c>
      <c r="C197" t="s">
        <v>2445</v>
      </c>
      <c r="D197" t="s">
        <v>2445</v>
      </c>
      <c r="E197" t="s">
        <v>2445</v>
      </c>
      <c r="F197" t="s">
        <v>2445</v>
      </c>
      <c r="G197" t="s">
        <v>2446</v>
      </c>
      <c r="H197" t="s">
        <v>2447</v>
      </c>
      <c r="I197" t="str">
        <f>Table7[[#This Row],[LABEL_FR]]</f>
        <v>GUYANA</v>
      </c>
      <c r="J197" t="str">
        <f>Table7[[#This Row],[LABEL_NL]]</f>
        <v>GUYANA</v>
      </c>
      <c r="K197">
        <f>Table7[[#This Row],[COUNTRY_ID]]</f>
        <v>521</v>
      </c>
    </row>
    <row r="198" spans="2:11" x14ac:dyDescent="0.3">
      <c r="B198">
        <v>611</v>
      </c>
      <c r="C198" t="s">
        <v>2449</v>
      </c>
      <c r="D198" t="s">
        <v>2450</v>
      </c>
      <c r="E198" t="s">
        <v>2450</v>
      </c>
      <c r="F198" t="s">
        <v>2449</v>
      </c>
      <c r="G198" t="s">
        <v>2451</v>
      </c>
      <c r="H198" t="s">
        <v>1921</v>
      </c>
      <c r="I198" t="str">
        <f>Table7[[#This Row],[LABEL_FR]]</f>
        <v>AUSTRALIE</v>
      </c>
      <c r="J198" t="str">
        <f>Table7[[#This Row],[LABEL_NL]]</f>
        <v>AUSTRALIE</v>
      </c>
      <c r="K198">
        <f>Table7[[#This Row],[COUNTRY_ID]]</f>
        <v>611</v>
      </c>
    </row>
    <row r="199" spans="2:11" x14ac:dyDescent="0.3">
      <c r="B199">
        <v>613</v>
      </c>
      <c r="C199" t="s">
        <v>2453</v>
      </c>
      <c r="D199" t="s">
        <v>2454</v>
      </c>
      <c r="E199" t="s">
        <v>2455</v>
      </c>
      <c r="F199" t="s">
        <v>2453</v>
      </c>
      <c r="G199" t="s">
        <v>2456</v>
      </c>
      <c r="H199" t="s">
        <v>1921</v>
      </c>
      <c r="I199" t="str">
        <f>Table7[[#This Row],[LABEL_FR]]</f>
        <v>NOUVELLE-ZÉLANDE</v>
      </c>
      <c r="J199" t="str">
        <f>Table7[[#This Row],[LABEL_NL]]</f>
        <v>NIEUW-ZEELAND</v>
      </c>
      <c r="K199">
        <f>Table7[[#This Row],[COUNTRY_ID]]</f>
        <v>613</v>
      </c>
    </row>
    <row r="200" spans="2:11" x14ac:dyDescent="0.3">
      <c r="B200">
        <v>616</v>
      </c>
      <c r="C200" t="s">
        <v>2458</v>
      </c>
      <c r="D200" t="s">
        <v>2459</v>
      </c>
      <c r="E200" t="s">
        <v>2459</v>
      </c>
      <c r="F200" t="s">
        <v>2458</v>
      </c>
      <c r="G200" t="s">
        <v>2460</v>
      </c>
      <c r="H200" t="s">
        <v>2461</v>
      </c>
      <c r="I200" t="str">
        <f>Table7[[#This Row],[LABEL_FR]]</f>
        <v>TONGA</v>
      </c>
      <c r="J200" t="str">
        <f>Table7[[#This Row],[LABEL_NL]]</f>
        <v>TONGA</v>
      </c>
      <c r="K200">
        <f>Table7[[#This Row],[COUNTRY_ID]]</f>
        <v>616</v>
      </c>
    </row>
    <row r="201" spans="2:11" x14ac:dyDescent="0.3">
      <c r="B201">
        <v>617</v>
      </c>
      <c r="C201" t="s">
        <v>2463</v>
      </c>
      <c r="D201" t="s">
        <v>2463</v>
      </c>
      <c r="E201" t="s">
        <v>2464</v>
      </c>
      <c r="F201" t="s">
        <v>2463</v>
      </c>
      <c r="G201" t="s">
        <v>2465</v>
      </c>
      <c r="H201" t="s">
        <v>2466</v>
      </c>
      <c r="I201" t="str">
        <f>Table7[[#This Row],[LABEL_FR]]</f>
        <v>FIDJI</v>
      </c>
      <c r="J201" t="str">
        <f>Table7[[#This Row],[LABEL_NL]]</f>
        <v>FIJI</v>
      </c>
      <c r="K201">
        <f>Table7[[#This Row],[COUNTRY_ID]]</f>
        <v>617</v>
      </c>
    </row>
    <row r="202" spans="2:11" x14ac:dyDescent="0.3">
      <c r="B202">
        <v>619</v>
      </c>
      <c r="C202" t="s">
        <v>2468</v>
      </c>
      <c r="D202" t="s">
        <v>2469</v>
      </c>
      <c r="E202" t="s">
        <v>2470</v>
      </c>
      <c r="F202" t="s">
        <v>2468</v>
      </c>
      <c r="G202" t="s">
        <v>2471</v>
      </c>
      <c r="H202" t="s">
        <v>2472</v>
      </c>
      <c r="I202" t="str">
        <f>Table7[[#This Row],[LABEL_FR]]</f>
        <v>PAPOUASIE-NOUVELLE-GUINÉE</v>
      </c>
      <c r="J202" t="str">
        <f>Table7[[#This Row],[LABEL_NL]]</f>
        <v>PAPOEA-NIEUW-GUINEA</v>
      </c>
      <c r="K202">
        <f>Table7[[#This Row],[COUNTRY_ID]]</f>
        <v>619</v>
      </c>
    </row>
    <row r="203" spans="2:11" x14ac:dyDescent="0.3">
      <c r="B203">
        <v>683</v>
      </c>
      <c r="C203" t="s">
        <v>2474</v>
      </c>
      <c r="D203" t="s">
        <v>2475</v>
      </c>
      <c r="E203" t="s">
        <v>2476</v>
      </c>
      <c r="F203" t="s">
        <v>2474</v>
      </c>
      <c r="G203" t="s">
        <v>2477</v>
      </c>
      <c r="H203" t="s">
        <v>2478</v>
      </c>
      <c r="I203" t="str">
        <f>Table7[[#This Row],[LABEL_FR]]</f>
        <v>NOUVELLE-CALÉDONIE</v>
      </c>
      <c r="J203" t="str">
        <f>Table7[[#This Row],[LABEL_NL]]</f>
        <v>NIEUW-CALEDONIE</v>
      </c>
      <c r="K203">
        <f>Table7[[#This Row],[COUNTRY_ID]]</f>
        <v>683</v>
      </c>
    </row>
    <row r="204" spans="2:11" x14ac:dyDescent="0.3">
      <c r="B204">
        <v>684</v>
      </c>
      <c r="D204" t="s">
        <v>2480</v>
      </c>
      <c r="E204" t="s">
        <v>2481</v>
      </c>
      <c r="G204" t="s">
        <v>2482</v>
      </c>
      <c r="H204" t="s">
        <v>2483</v>
      </c>
      <c r="I204" t="str">
        <f>Table7[[#This Row],[LABEL_FR]]</f>
        <v>POLYNESIE FRANCAISE</v>
      </c>
      <c r="J204" t="str">
        <f>Table7[[#This Row],[LABEL_NL]]</f>
        <v>FRANS-POLYNESIE</v>
      </c>
      <c r="K204">
        <f>Table7[[#This Row],[COUNTRY_ID]]</f>
        <v>684</v>
      </c>
    </row>
    <row r="205" spans="2:11" x14ac:dyDescent="0.3">
      <c r="B205">
        <v>135</v>
      </c>
      <c r="C205" t="s">
        <v>2484</v>
      </c>
      <c r="D205" t="s">
        <v>2485</v>
      </c>
      <c r="E205" t="s">
        <v>2486</v>
      </c>
      <c r="F205" t="s">
        <v>2484</v>
      </c>
      <c r="G205" t="s">
        <v>2487</v>
      </c>
      <c r="H205" t="s">
        <v>2488</v>
      </c>
      <c r="I205" t="str">
        <f>Table7[[#This Row],[LABEL_FR]]</f>
        <v>BOSNIE-HERZEGOVINE</v>
      </c>
      <c r="J205" t="str">
        <f>Table7[[#This Row],[LABEL_NL]]</f>
        <v>BOSNIË EN HERZEGOVINA</v>
      </c>
      <c r="K205">
        <f>Table7[[#This Row],[COUNTRY_ID]]</f>
        <v>135</v>
      </c>
    </row>
    <row r="206" spans="2:11" x14ac:dyDescent="0.3">
      <c r="B206">
        <v>202</v>
      </c>
      <c r="C206" t="s">
        <v>147</v>
      </c>
      <c r="D206" t="s">
        <v>58</v>
      </c>
      <c r="E206" t="s">
        <v>2490</v>
      </c>
      <c r="F206" t="s">
        <v>147</v>
      </c>
      <c r="G206" t="s">
        <v>2491</v>
      </c>
      <c r="H206" t="s">
        <v>2492</v>
      </c>
      <c r="I206" t="str">
        <f>Table7[[#This Row],[LABEL_FR]]</f>
        <v>CAMBODGE</v>
      </c>
      <c r="J206" t="str">
        <f>Table7[[#This Row],[LABEL_NL]]</f>
        <v>CAMBODJA</v>
      </c>
      <c r="K206">
        <f>Table7[[#This Row],[COUNTRY_ID]]</f>
        <v>202</v>
      </c>
    </row>
    <row r="207" spans="2:11" x14ac:dyDescent="0.3">
      <c r="B207">
        <v>251</v>
      </c>
      <c r="C207" t="s">
        <v>2494</v>
      </c>
      <c r="D207" t="s">
        <v>2494</v>
      </c>
      <c r="E207" t="s">
        <v>2494</v>
      </c>
      <c r="F207" t="s">
        <v>2494</v>
      </c>
      <c r="G207" t="s">
        <v>2495</v>
      </c>
      <c r="H207" t="s">
        <v>2496</v>
      </c>
      <c r="I207" t="str">
        <f>Table7[[#This Row],[LABEL_FR]]</f>
        <v>AFGHANISTAN</v>
      </c>
      <c r="J207" t="str">
        <f>Table7[[#This Row],[LABEL_NL]]</f>
        <v>AFGHANISTAN</v>
      </c>
      <c r="K207">
        <f>Table7[[#This Row],[COUNTRY_ID]]</f>
        <v>251</v>
      </c>
    </row>
    <row r="208" spans="2:11" x14ac:dyDescent="0.3">
      <c r="B208">
        <v>281</v>
      </c>
      <c r="C208" t="s">
        <v>2498</v>
      </c>
      <c r="D208" t="s">
        <v>2498</v>
      </c>
      <c r="E208" t="s">
        <v>2498</v>
      </c>
      <c r="F208" t="s">
        <v>2498</v>
      </c>
      <c r="G208" t="s">
        <v>2499</v>
      </c>
      <c r="I208" t="str">
        <f>Table7[[#This Row],[LABEL_FR]]</f>
        <v>MACAO</v>
      </c>
      <c r="J208" t="str">
        <f>Table7[[#This Row],[LABEL_NL]]</f>
        <v>MACAO</v>
      </c>
      <c r="K208">
        <f>Table7[[#This Row],[COUNTRY_ID]]</f>
        <v>281</v>
      </c>
    </row>
    <row r="209" spans="2:11" x14ac:dyDescent="0.3">
      <c r="B209">
        <v>136</v>
      </c>
      <c r="C209" t="s">
        <v>2501</v>
      </c>
      <c r="D209" t="s">
        <v>2502</v>
      </c>
      <c r="E209" t="s">
        <v>2503</v>
      </c>
      <c r="F209" t="s">
        <v>2501</v>
      </c>
      <c r="G209" t="s">
        <v>2504</v>
      </c>
      <c r="H209" t="s">
        <v>2505</v>
      </c>
      <c r="I209" t="str">
        <f>Table7[[#This Row],[LABEL_FR]]</f>
        <v>CROATIE</v>
      </c>
      <c r="J209" t="str">
        <f>Table7[[#This Row],[LABEL_NL]]</f>
        <v>KROATIE</v>
      </c>
      <c r="K209">
        <f>Table7[[#This Row],[COUNTRY_ID]]</f>
        <v>136</v>
      </c>
    </row>
    <row r="210" spans="2:11" x14ac:dyDescent="0.3">
      <c r="B210">
        <v>148</v>
      </c>
      <c r="C210" t="s">
        <v>2507</v>
      </c>
      <c r="D210" t="s">
        <v>2508</v>
      </c>
      <c r="E210" t="s">
        <v>2509</v>
      </c>
      <c r="F210" t="s">
        <v>2507</v>
      </c>
      <c r="G210" t="s">
        <v>2510</v>
      </c>
      <c r="H210" t="s">
        <v>2511</v>
      </c>
      <c r="I210" t="str">
        <f>Table7[[#This Row],[LABEL_FR]]</f>
        <v>LETTONIE</v>
      </c>
      <c r="J210" t="str">
        <f>Table7[[#This Row],[LABEL_NL]]</f>
        <v>LETLAND</v>
      </c>
      <c r="K210">
        <f>Table7[[#This Row],[COUNTRY_ID]]</f>
        <v>148</v>
      </c>
    </row>
    <row r="211" spans="2:11" x14ac:dyDescent="0.3">
      <c r="B211">
        <v>144</v>
      </c>
      <c r="C211" t="s">
        <v>2513</v>
      </c>
      <c r="D211" t="s">
        <v>2514</v>
      </c>
      <c r="E211" t="s">
        <v>2515</v>
      </c>
      <c r="F211" t="s">
        <v>2513</v>
      </c>
      <c r="G211" t="s">
        <v>2516</v>
      </c>
      <c r="H211" t="s">
        <v>2517</v>
      </c>
      <c r="I211" t="str">
        <f>Table7[[#This Row],[LABEL_FR]]</f>
        <v>MOLDAVIE</v>
      </c>
      <c r="J211" t="str">
        <f>Table7[[#This Row],[LABEL_NL]]</f>
        <v>MOLDAVIË</v>
      </c>
      <c r="K211">
        <f>Table7[[#This Row],[COUNTRY_ID]]</f>
        <v>144</v>
      </c>
    </row>
    <row r="212" spans="2:11" x14ac:dyDescent="0.3">
      <c r="B212">
        <v>384</v>
      </c>
      <c r="C212" t="s">
        <v>2519</v>
      </c>
      <c r="D212" t="s">
        <v>2520</v>
      </c>
      <c r="E212" t="s">
        <v>2520</v>
      </c>
      <c r="F212" t="s">
        <v>2519</v>
      </c>
      <c r="G212" t="s">
        <v>2521</v>
      </c>
      <c r="H212" t="s">
        <v>2522</v>
      </c>
      <c r="I212" t="str">
        <f>Table7[[#This Row],[LABEL_FR]]</f>
        <v>NAMIBIE</v>
      </c>
      <c r="J212" t="str">
        <f>Table7[[#This Row],[LABEL_NL]]</f>
        <v>NAMIBIE</v>
      </c>
      <c r="K212">
        <f>Table7[[#This Row],[COUNTRY_ID]]</f>
        <v>384</v>
      </c>
    </row>
    <row r="213" spans="2:11" x14ac:dyDescent="0.3">
      <c r="B213">
        <v>278</v>
      </c>
      <c r="C213" t="s">
        <v>85</v>
      </c>
      <c r="D213" t="s">
        <v>2524</v>
      </c>
      <c r="E213" t="s">
        <v>2525</v>
      </c>
      <c r="F213" t="s">
        <v>85</v>
      </c>
      <c r="G213" t="s">
        <v>2526</v>
      </c>
      <c r="H213" t="s">
        <v>2527</v>
      </c>
      <c r="I213" t="str">
        <f>Table7[[#This Row],[LABEL_FR]]</f>
        <v>TERRITOIRES PALESTINIENS</v>
      </c>
      <c r="J213" t="str">
        <f>Table7[[#This Row],[LABEL_NL]]</f>
        <v>PALESTIJNSE GEBIEDEN</v>
      </c>
      <c r="K213">
        <f>Table7[[#This Row],[COUNTRY_ID]]</f>
        <v>278</v>
      </c>
    </row>
    <row r="214" spans="2:11" x14ac:dyDescent="0.3">
      <c r="B214">
        <v>140</v>
      </c>
      <c r="C214" t="s">
        <v>2529</v>
      </c>
      <c r="D214" t="s">
        <v>2530</v>
      </c>
      <c r="E214" t="s">
        <v>2531</v>
      </c>
      <c r="F214" t="s">
        <v>2529</v>
      </c>
      <c r="G214" t="s">
        <v>2532</v>
      </c>
      <c r="H214" t="s">
        <v>2533</v>
      </c>
      <c r="I214" t="str">
        <f>Table7[[#This Row],[LABEL_FR]]</f>
        <v>SLOVAQUIE</v>
      </c>
      <c r="J214" t="str">
        <f>Table7[[#This Row],[LABEL_NL]]</f>
        <v>SLOVAKIJE</v>
      </c>
      <c r="K214">
        <f>Table7[[#This Row],[COUNTRY_ID]]</f>
        <v>140</v>
      </c>
    </row>
    <row r="215" spans="2:11" x14ac:dyDescent="0.3">
      <c r="B215">
        <v>134</v>
      </c>
      <c r="C215" t="s">
        <v>2534</v>
      </c>
      <c r="D215" t="s">
        <v>2535</v>
      </c>
      <c r="E215" t="s">
        <v>2536</v>
      </c>
      <c r="F215" t="s">
        <v>2534</v>
      </c>
      <c r="G215" t="s">
        <v>2537</v>
      </c>
      <c r="H215" t="s">
        <v>2538</v>
      </c>
      <c r="I215" t="str">
        <f>Table7[[#This Row],[LABEL_FR]]</f>
        <v>TURQUIE</v>
      </c>
      <c r="J215" t="str">
        <f>Table7[[#This Row],[LABEL_NL]]</f>
        <v>TURKIJE</v>
      </c>
      <c r="K215">
        <f>Table7[[#This Row],[COUNTRY_ID]]</f>
        <v>134</v>
      </c>
    </row>
    <row r="216" spans="2:11" x14ac:dyDescent="0.3">
      <c r="B216">
        <v>482</v>
      </c>
      <c r="C216" t="s">
        <v>2540</v>
      </c>
      <c r="D216" t="s">
        <v>2541</v>
      </c>
      <c r="E216" t="s">
        <v>2542</v>
      </c>
      <c r="F216" t="s">
        <v>2540</v>
      </c>
      <c r="G216" t="s">
        <v>2543</v>
      </c>
      <c r="H216" t="s">
        <v>2544</v>
      </c>
      <c r="I216" t="str">
        <f>Table7[[#This Row],[LABEL_FR]]</f>
        <v>ANT NÉERLANDAIS</v>
      </c>
      <c r="J216" t="str">
        <f>Table7[[#This Row],[LABEL_NL]]</f>
        <v>NEDERLANDSE ANTILLEN</v>
      </c>
      <c r="K216">
        <f>Table7[[#This Row],[COUNTRY_ID]]</f>
        <v>482</v>
      </c>
    </row>
    <row r="217" spans="2:11" x14ac:dyDescent="0.3">
      <c r="B217">
        <v>484</v>
      </c>
      <c r="C217" t="s">
        <v>2545</v>
      </c>
      <c r="D217" t="s">
        <v>2545</v>
      </c>
      <c r="E217" t="s">
        <v>2545</v>
      </c>
      <c r="F217" t="s">
        <v>2545</v>
      </c>
      <c r="G217" t="s">
        <v>2546</v>
      </c>
      <c r="I217" t="str">
        <f>Table7[[#This Row],[LABEL_FR]]</f>
        <v>ARUBA</v>
      </c>
      <c r="J217" t="str">
        <f>Table7[[#This Row],[LABEL_NL]]</f>
        <v>ARUBA</v>
      </c>
      <c r="K217">
        <f>Table7[[#This Row],[COUNTRY_ID]]</f>
        <v>484</v>
      </c>
    </row>
    <row r="218" spans="2:11" x14ac:dyDescent="0.3">
      <c r="B218">
        <v>488</v>
      </c>
      <c r="C218" t="s">
        <v>2548</v>
      </c>
      <c r="D218" t="s">
        <v>2549</v>
      </c>
      <c r="E218" t="s">
        <v>2550</v>
      </c>
      <c r="F218" t="s">
        <v>2548</v>
      </c>
      <c r="G218" t="s">
        <v>2551</v>
      </c>
      <c r="H218" t="s">
        <v>2552</v>
      </c>
      <c r="I218" t="str">
        <f>Table7[[#This Row],[LABEL_FR]]</f>
        <v>TURKS ET CAIQUES</v>
      </c>
      <c r="J218" t="str">
        <f>Table7[[#This Row],[LABEL_NL]]</f>
        <v>TURKS EN CAICOS (EIL.)</v>
      </c>
      <c r="K218">
        <f>Table7[[#This Row],[COUNTRY_ID]]</f>
        <v>488</v>
      </c>
    </row>
    <row r="219" spans="2:11" x14ac:dyDescent="0.3">
      <c r="B219">
        <v>492</v>
      </c>
      <c r="C219" t="s">
        <v>2554</v>
      </c>
      <c r="D219" t="s">
        <v>2555</v>
      </c>
      <c r="E219" t="s">
        <v>2556</v>
      </c>
      <c r="F219" t="s">
        <v>2554</v>
      </c>
      <c r="G219" t="s">
        <v>2557</v>
      </c>
      <c r="I219" t="str">
        <f>Table7[[#This Row],[LABEL_FR]]</f>
        <v>CAIMANES (ILES)</v>
      </c>
      <c r="J219" t="str">
        <f>Table7[[#This Row],[LABEL_NL]]</f>
        <v>KAAIMAN (EIL.)</v>
      </c>
      <c r="K219">
        <f>Table7[[#This Row],[COUNTRY_ID]]</f>
        <v>492</v>
      </c>
    </row>
    <row r="220" spans="2:11" x14ac:dyDescent="0.3">
      <c r="B220">
        <v>493</v>
      </c>
      <c r="C220" t="s">
        <v>2559</v>
      </c>
      <c r="D220" t="s">
        <v>2560</v>
      </c>
      <c r="E220" t="s">
        <v>2561</v>
      </c>
      <c r="F220" t="s">
        <v>2559</v>
      </c>
      <c r="G220" t="s">
        <v>2562</v>
      </c>
      <c r="H220" t="s">
        <v>2563</v>
      </c>
      <c r="I220" t="str">
        <f>Table7[[#This Row],[LABEL_FR]]</f>
        <v>MONTSERRAT(ILE)</v>
      </c>
      <c r="J220" t="str">
        <f>Table7[[#This Row],[LABEL_NL]]</f>
        <v>MONTSERRAT(EIL.)</v>
      </c>
      <c r="K220">
        <f>Table7[[#This Row],[COUNTRY_ID]]</f>
        <v>493</v>
      </c>
    </row>
    <row r="221" spans="2:11" x14ac:dyDescent="0.3">
      <c r="B221">
        <v>498</v>
      </c>
      <c r="C221" t="s">
        <v>2565</v>
      </c>
      <c r="D221" t="s">
        <v>2566</v>
      </c>
      <c r="E221" t="s">
        <v>2566</v>
      </c>
      <c r="F221" t="s">
        <v>2565</v>
      </c>
      <c r="G221" t="s">
        <v>2567</v>
      </c>
      <c r="H221" t="s">
        <v>1921</v>
      </c>
      <c r="I221" t="str">
        <f>Table7[[#This Row],[LABEL_FR]]</f>
        <v>GROENLAND</v>
      </c>
      <c r="J221" t="str">
        <f>Table7[[#This Row],[LABEL_NL]]</f>
        <v>GROENLAND</v>
      </c>
      <c r="K221">
        <f>Table7[[#This Row],[COUNTRY_ID]]</f>
        <v>498</v>
      </c>
    </row>
    <row r="222" spans="2:11" x14ac:dyDescent="0.3">
      <c r="B222">
        <v>692</v>
      </c>
      <c r="C222" t="s">
        <v>2569</v>
      </c>
      <c r="D222" t="s">
        <v>2570</v>
      </c>
      <c r="E222" t="s">
        <v>2571</v>
      </c>
      <c r="F222" t="s">
        <v>2569</v>
      </c>
      <c r="G222" t="s">
        <v>2572</v>
      </c>
      <c r="H222" t="s">
        <v>1921</v>
      </c>
      <c r="I222" t="str">
        <f>Table7[[#This Row],[LABEL_FR]]</f>
        <v>PITCAIRN (Ile)</v>
      </c>
      <c r="J222" t="str">
        <f>Table7[[#This Row],[LABEL_NL]]</f>
        <v>PITCAIRN (Eil.)</v>
      </c>
      <c r="K222">
        <f>Table7[[#This Row],[COUNTRY_ID]]</f>
        <v>692</v>
      </c>
    </row>
    <row r="223" spans="2:11" x14ac:dyDescent="0.3">
      <c r="B223">
        <v>270</v>
      </c>
      <c r="C223" t="s">
        <v>2573</v>
      </c>
      <c r="D223" t="s">
        <v>2574</v>
      </c>
      <c r="E223" t="s">
        <v>2575</v>
      </c>
      <c r="F223" t="s">
        <v>2573</v>
      </c>
      <c r="G223" t="s">
        <v>2576</v>
      </c>
      <c r="I223" t="str">
        <f>Table7[[#This Row],[LABEL_FR]]</f>
        <v>YÉMEN (REP)</v>
      </c>
      <c r="J223" t="str">
        <f>Table7[[#This Row],[LABEL_NL]]</f>
        <v>JEMEN (REP.)</v>
      </c>
      <c r="K223">
        <f>Table7[[#This Row],[COUNTRY_ID]]</f>
        <v>270</v>
      </c>
    </row>
    <row r="224" spans="2:11" x14ac:dyDescent="0.3">
      <c r="B224">
        <v>272</v>
      </c>
      <c r="C224" t="s">
        <v>2579</v>
      </c>
      <c r="D224" t="s">
        <v>2580</v>
      </c>
      <c r="E224" t="s">
        <v>2581</v>
      </c>
      <c r="F224" t="s">
        <v>2579</v>
      </c>
      <c r="G224" t="s">
        <v>2582</v>
      </c>
      <c r="H224" t="s">
        <v>2583</v>
      </c>
      <c r="I224" t="str">
        <f>Table7[[#This Row],[LABEL_FR]]</f>
        <v>AZERBAïDJAN</v>
      </c>
      <c r="J224" t="str">
        <f>Table7[[#This Row],[LABEL_NL]]</f>
        <v>AZERBEIDZJAN</v>
      </c>
      <c r="K224">
        <f>Table7[[#This Row],[COUNTRY_ID]]</f>
        <v>272</v>
      </c>
    </row>
    <row r="225" spans="2:11" x14ac:dyDescent="0.3">
      <c r="B225">
        <v>274</v>
      </c>
      <c r="C225" t="s">
        <v>2585</v>
      </c>
      <c r="D225" t="s">
        <v>2586</v>
      </c>
      <c r="E225" t="s">
        <v>2587</v>
      </c>
      <c r="F225" t="s">
        <v>2585</v>
      </c>
      <c r="G225" t="s">
        <v>2588</v>
      </c>
      <c r="H225" t="s">
        <v>2589</v>
      </c>
      <c r="I225" t="str">
        <f>Table7[[#This Row],[LABEL_FR]]</f>
        <v>KIRGHIZSTAN</v>
      </c>
      <c r="J225" t="str">
        <f>Table7[[#This Row],[LABEL_NL]]</f>
        <v>KIRGIZISTAN</v>
      </c>
      <c r="K225">
        <f>Table7[[#This Row],[COUNTRY_ID]]</f>
        <v>274</v>
      </c>
    </row>
    <row r="226" spans="2:11" x14ac:dyDescent="0.3">
      <c r="B226">
        <v>275</v>
      </c>
      <c r="C226" t="s">
        <v>2591</v>
      </c>
      <c r="D226" t="s">
        <v>2592</v>
      </c>
      <c r="E226" t="s">
        <v>2593</v>
      </c>
      <c r="F226" t="s">
        <v>2591</v>
      </c>
      <c r="G226" t="s">
        <v>2594</v>
      </c>
      <c r="H226" t="s">
        <v>2595</v>
      </c>
      <c r="I226" t="str">
        <f>Table7[[#This Row],[LABEL_FR]]</f>
        <v>TADJIKISTAN</v>
      </c>
      <c r="J226" t="str">
        <f>Table7[[#This Row],[LABEL_NL]]</f>
        <v>TADZJIKISTAN</v>
      </c>
      <c r="K226">
        <f>Table7[[#This Row],[COUNTRY_ID]]</f>
        <v>275</v>
      </c>
    </row>
    <row r="227" spans="2:11" x14ac:dyDescent="0.3">
      <c r="B227">
        <v>279</v>
      </c>
      <c r="C227" t="s">
        <v>2597</v>
      </c>
      <c r="D227" t="s">
        <v>2598</v>
      </c>
      <c r="E227" t="s">
        <v>2599</v>
      </c>
      <c r="F227" t="s">
        <v>2597</v>
      </c>
      <c r="G227" t="s">
        <v>2600</v>
      </c>
      <c r="H227" t="s">
        <v>2601</v>
      </c>
      <c r="I227" t="str">
        <f>Table7[[#This Row],[LABEL_FR]]</f>
        <v>GÉORGIE</v>
      </c>
      <c r="J227" t="str">
        <f>Table7[[#This Row],[LABEL_NL]]</f>
        <v>GEORGIE</v>
      </c>
      <c r="K227">
        <f>Table7[[#This Row],[COUNTRY_ID]]</f>
        <v>279</v>
      </c>
    </row>
    <row r="228" spans="2:11" x14ac:dyDescent="0.3">
      <c r="B228">
        <v>330</v>
      </c>
      <c r="C228" t="s">
        <v>2603</v>
      </c>
      <c r="D228" t="s">
        <v>2604</v>
      </c>
      <c r="E228" t="s">
        <v>2603</v>
      </c>
      <c r="F228" t="s">
        <v>2603</v>
      </c>
      <c r="G228" t="s">
        <v>2605</v>
      </c>
      <c r="H228" t="s">
        <v>2606</v>
      </c>
      <c r="I228" t="str">
        <f>Table7[[#This Row],[LABEL_FR]]</f>
        <v>ERYTHRÉE</v>
      </c>
      <c r="J228" t="str">
        <f>Table7[[#This Row],[LABEL_NL]]</f>
        <v>ERITREA</v>
      </c>
      <c r="K228">
        <f>Table7[[#This Row],[COUNTRY_ID]]</f>
        <v>330</v>
      </c>
    </row>
    <row r="229" spans="2:11" x14ac:dyDescent="0.3">
      <c r="B229">
        <v>331</v>
      </c>
      <c r="C229" t="s">
        <v>2608</v>
      </c>
      <c r="D229" t="s">
        <v>2608</v>
      </c>
      <c r="E229" t="s">
        <v>2608</v>
      </c>
      <c r="F229" t="s">
        <v>2608</v>
      </c>
      <c r="G229" t="s">
        <v>2609</v>
      </c>
      <c r="H229" t="s">
        <v>2610</v>
      </c>
      <c r="I229" t="str">
        <f>Table7[[#This Row],[LABEL_FR]]</f>
        <v>SWAZILAND</v>
      </c>
      <c r="J229" t="str">
        <f>Table7[[#This Row],[LABEL_NL]]</f>
        <v>SWAZILAND</v>
      </c>
      <c r="K229">
        <f>Table7[[#This Row],[COUNTRY_ID]]</f>
        <v>331</v>
      </c>
    </row>
    <row r="230" spans="2:11" x14ac:dyDescent="0.3">
      <c r="B230">
        <v>386</v>
      </c>
      <c r="D230" t="s">
        <v>2612</v>
      </c>
      <c r="E230" t="s">
        <v>2612</v>
      </c>
      <c r="G230" t="s">
        <v>2613</v>
      </c>
      <c r="H230" t="s">
        <v>2614</v>
      </c>
      <c r="I230" t="str">
        <f>Table7[[#This Row],[LABEL_FR]]</f>
        <v>MAYOTTE (ILE)</v>
      </c>
      <c r="J230" t="str">
        <f>Table7[[#This Row],[LABEL_NL]]</f>
        <v>MAYOTTE (ILE)</v>
      </c>
      <c r="K230">
        <f>Table7[[#This Row],[COUNTRY_ID]]</f>
        <v>386</v>
      </c>
    </row>
    <row r="231" spans="2:11" x14ac:dyDescent="0.3">
      <c r="B231">
        <v>399</v>
      </c>
      <c r="D231" t="s">
        <v>2616</v>
      </c>
      <c r="E231" t="s">
        <v>2617</v>
      </c>
      <c r="I231" t="str">
        <f>Table7[[#This Row],[LABEL_FR]]</f>
        <v>MADERE(ILES)</v>
      </c>
      <c r="J231" t="str">
        <f>Table7[[#This Row],[LABEL_NL]]</f>
        <v>MADEIRA (EIL)</v>
      </c>
      <c r="K231">
        <f>Table7[[#This Row],[COUNTRY_ID]]</f>
        <v>399</v>
      </c>
    </row>
    <row r="232" spans="2:11" x14ac:dyDescent="0.3">
      <c r="B232">
        <v>490</v>
      </c>
      <c r="D232" t="s">
        <v>2618</v>
      </c>
      <c r="E232" t="s">
        <v>2619</v>
      </c>
      <c r="G232" t="s">
        <v>2620</v>
      </c>
      <c r="H232" t="s">
        <v>2621</v>
      </c>
      <c r="I232" t="str">
        <f>Table7[[#This Row],[LABEL_FR]]</f>
        <v>ANGUILLA (ILE)</v>
      </c>
      <c r="J232" t="str">
        <f>Table7[[#This Row],[LABEL_NL]]</f>
        <v>ANGUILLA (EIL.)</v>
      </c>
      <c r="K232">
        <f>Table7[[#This Row],[COUNTRY_ID]]</f>
        <v>490</v>
      </c>
    </row>
    <row r="233" spans="2:11" x14ac:dyDescent="0.3">
      <c r="B233">
        <v>396</v>
      </c>
      <c r="C233" t="s">
        <v>2623</v>
      </c>
      <c r="D233" t="s">
        <v>2623</v>
      </c>
      <c r="E233" t="s">
        <v>2623</v>
      </c>
      <c r="F233" t="s">
        <v>2623</v>
      </c>
      <c r="G233" t="s">
        <v>1921</v>
      </c>
      <c r="H233" t="s">
        <v>1921</v>
      </c>
      <c r="I233" t="str">
        <f>Table7[[#This Row],[LABEL_FR]]</f>
        <v>TRANSKEI</v>
      </c>
      <c r="J233" t="str">
        <f>Table7[[#This Row],[LABEL_NL]]</f>
        <v>TRANSKEI</v>
      </c>
      <c r="K233">
        <f>Table7[[#This Row],[COUNTRY_ID]]</f>
        <v>396</v>
      </c>
    </row>
    <row r="234" spans="2:11" x14ac:dyDescent="0.3">
      <c r="B234">
        <v>618</v>
      </c>
      <c r="C234" t="s">
        <v>2624</v>
      </c>
      <c r="D234" t="s">
        <v>2624</v>
      </c>
      <c r="E234" t="s">
        <v>2624</v>
      </c>
      <c r="F234" t="s">
        <v>2624</v>
      </c>
      <c r="G234" t="s">
        <v>2625</v>
      </c>
      <c r="H234" t="s">
        <v>2626</v>
      </c>
      <c r="I234" t="str">
        <f>Table7[[#This Row],[LABEL_FR]]</f>
        <v>VANUATU</v>
      </c>
      <c r="J234" t="str">
        <f>Table7[[#This Row],[LABEL_NL]]</f>
        <v>VANUATU</v>
      </c>
      <c r="K234">
        <f>Table7[[#This Row],[COUNTRY_ID]]</f>
        <v>618</v>
      </c>
    </row>
    <row r="235" spans="2:11" x14ac:dyDescent="0.3">
      <c r="B235">
        <v>624</v>
      </c>
      <c r="C235" t="s">
        <v>2628</v>
      </c>
      <c r="D235" t="s">
        <v>2629</v>
      </c>
      <c r="E235" t="s">
        <v>2630</v>
      </c>
      <c r="F235" t="s">
        <v>2628</v>
      </c>
      <c r="G235" t="s">
        <v>2631</v>
      </c>
      <c r="H235" t="s">
        <v>2632</v>
      </c>
      <c r="I235" t="str">
        <f>Table7[[#This Row],[LABEL_FR]]</f>
        <v>MARIANNES NORD (ILES)</v>
      </c>
      <c r="J235" t="str">
        <f>Table7[[#This Row],[LABEL_NL]]</f>
        <v>NOORD MARIANEN (EILANDEN)</v>
      </c>
      <c r="K235">
        <f>Table7[[#This Row],[COUNTRY_ID]]</f>
        <v>624</v>
      </c>
    </row>
    <row r="236" spans="2:11" x14ac:dyDescent="0.3">
      <c r="B236">
        <v>625</v>
      </c>
      <c r="C236" t="s">
        <v>2633</v>
      </c>
      <c r="D236" t="s">
        <v>2634</v>
      </c>
      <c r="E236" t="s">
        <v>2635</v>
      </c>
      <c r="F236" t="s">
        <v>2633</v>
      </c>
      <c r="G236" t="s">
        <v>2636</v>
      </c>
      <c r="H236" t="s">
        <v>2637</v>
      </c>
      <c r="I236" t="str">
        <f>Table7[[#This Row],[LABEL_FR]]</f>
        <v>MICRONESIE(FED)</v>
      </c>
      <c r="J236" t="str">
        <f>Table7[[#This Row],[LABEL_NL]]</f>
        <v>MICRONESIE</v>
      </c>
      <c r="K236">
        <f>Table7[[#This Row],[COUNTRY_ID]]</f>
        <v>625</v>
      </c>
    </row>
    <row r="237" spans="2:11" x14ac:dyDescent="0.3">
      <c r="B237">
        <v>626</v>
      </c>
      <c r="C237" t="s">
        <v>2639</v>
      </c>
      <c r="D237" t="s">
        <v>2640</v>
      </c>
      <c r="E237" t="s">
        <v>2641</v>
      </c>
      <c r="F237" t="s">
        <v>2639</v>
      </c>
      <c r="G237" t="s">
        <v>2642</v>
      </c>
      <c r="H237" t="s">
        <v>2643</v>
      </c>
      <c r="I237" t="str">
        <f>Table7[[#This Row],[LABEL_FR]]</f>
        <v>MARSHALL (ILES)</v>
      </c>
      <c r="J237" t="str">
        <f>Table7[[#This Row],[LABEL_NL]]</f>
        <v>MARSHALL (EIL.)</v>
      </c>
      <c r="K237">
        <f>Table7[[#This Row],[COUNTRY_ID]]</f>
        <v>626</v>
      </c>
    </row>
    <row r="238" spans="2:11" x14ac:dyDescent="0.3">
      <c r="B238">
        <v>679</v>
      </c>
      <c r="C238" t="s">
        <v>2645</v>
      </c>
      <c r="D238" t="s">
        <v>2645</v>
      </c>
      <c r="E238" t="s">
        <v>2645</v>
      </c>
      <c r="F238" t="s">
        <v>2645</v>
      </c>
      <c r="G238" t="s">
        <v>2646</v>
      </c>
      <c r="H238" t="s">
        <v>2647</v>
      </c>
      <c r="I238" t="str">
        <f>Table7[[#This Row],[LABEL_FR]]</f>
        <v>PALAU</v>
      </c>
      <c r="J238" t="str">
        <f>Table7[[#This Row],[LABEL_NL]]</f>
        <v>PALAU</v>
      </c>
      <c r="K238">
        <f>Table7[[#This Row],[COUNTRY_ID]]</f>
        <v>679</v>
      </c>
    </row>
    <row r="239" spans="2:11" x14ac:dyDescent="0.3">
      <c r="B239">
        <v>682</v>
      </c>
      <c r="C239" t="s">
        <v>2649</v>
      </c>
      <c r="D239" t="s">
        <v>2649</v>
      </c>
      <c r="E239" t="s">
        <v>2649</v>
      </c>
      <c r="F239" t="s">
        <v>2649</v>
      </c>
      <c r="G239" t="s">
        <v>1921</v>
      </c>
      <c r="H239" t="s">
        <v>1921</v>
      </c>
      <c r="I239" t="str">
        <f>Table7[[#This Row],[LABEL_FR]]</f>
        <v>HAWAI</v>
      </c>
      <c r="J239" t="str">
        <f>Table7[[#This Row],[LABEL_NL]]</f>
        <v>HAWAI</v>
      </c>
      <c r="K239">
        <f>Table7[[#This Row],[COUNTRY_ID]]</f>
        <v>682</v>
      </c>
    </row>
    <row r="240" spans="2:11" x14ac:dyDescent="0.3">
      <c r="B240">
        <v>685</v>
      </c>
      <c r="C240" t="s">
        <v>2650</v>
      </c>
      <c r="D240" t="s">
        <v>2650</v>
      </c>
      <c r="E240" t="s">
        <v>2650</v>
      </c>
      <c r="F240" t="s">
        <v>2650</v>
      </c>
      <c r="G240" t="s">
        <v>2651</v>
      </c>
      <c r="H240" t="s">
        <v>2652</v>
      </c>
      <c r="I240" t="str">
        <f>Table7[[#This Row],[LABEL_FR]]</f>
        <v>NIUE</v>
      </c>
      <c r="J240" t="str">
        <f>Table7[[#This Row],[LABEL_NL]]</f>
        <v>NIUE</v>
      </c>
      <c r="K240">
        <f>Table7[[#This Row],[COUNTRY_ID]]</f>
        <v>685</v>
      </c>
    </row>
    <row r="241" spans="2:11" x14ac:dyDescent="0.3">
      <c r="B241">
        <v>686</v>
      </c>
      <c r="C241" t="s">
        <v>2654</v>
      </c>
      <c r="D241" t="s">
        <v>2655</v>
      </c>
      <c r="E241" t="s">
        <v>2656</v>
      </c>
      <c r="F241" t="s">
        <v>2654</v>
      </c>
      <c r="G241" t="s">
        <v>2657</v>
      </c>
      <c r="H241" t="s">
        <v>2658</v>
      </c>
      <c r="I241" t="str">
        <f>Table7[[#This Row],[LABEL_FR]]</f>
        <v>TOKELAU(ILES)</v>
      </c>
      <c r="J241" t="str">
        <f>Table7[[#This Row],[LABEL_NL]]</f>
        <v>TOKELAU(EIL.)</v>
      </c>
      <c r="K241">
        <f>Table7[[#This Row],[COUNTRY_ID]]</f>
        <v>686</v>
      </c>
    </row>
    <row r="242" spans="2:11" x14ac:dyDescent="0.3">
      <c r="B242">
        <v>687</v>
      </c>
      <c r="C242" t="s">
        <v>2660</v>
      </c>
      <c r="D242" t="s">
        <v>2661</v>
      </c>
      <c r="E242" t="s">
        <v>2662</v>
      </c>
      <c r="F242" t="s">
        <v>2660</v>
      </c>
      <c r="G242" t="s">
        <v>2663</v>
      </c>
      <c r="H242" t="s">
        <v>2664</v>
      </c>
      <c r="I242" t="str">
        <f>Table7[[#This Row],[LABEL_FR]]</f>
        <v>COOK(ILES)</v>
      </c>
      <c r="J242" t="str">
        <f>Table7[[#This Row],[LABEL_NL]]</f>
        <v>COOK(EIL.)</v>
      </c>
      <c r="K242">
        <f>Table7[[#This Row],[COUNTRY_ID]]</f>
        <v>687</v>
      </c>
    </row>
    <row r="243" spans="2:11" x14ac:dyDescent="0.3">
      <c r="B243">
        <v>688</v>
      </c>
      <c r="C243" t="s">
        <v>2666</v>
      </c>
      <c r="D243" t="s">
        <v>2666</v>
      </c>
      <c r="E243" t="s">
        <v>2666</v>
      </c>
      <c r="F243" t="s">
        <v>2666</v>
      </c>
      <c r="I243" t="str">
        <f>Table7[[#This Row],[LABEL_FR]]</f>
        <v>TAHITI</v>
      </c>
      <c r="J243" t="str">
        <f>Table7[[#This Row],[LABEL_NL]]</f>
        <v>TAHITI</v>
      </c>
      <c r="K243">
        <f>Table7[[#This Row],[COUNTRY_ID]]</f>
        <v>688</v>
      </c>
    </row>
    <row r="244" spans="2:11" x14ac:dyDescent="0.3">
      <c r="B244">
        <v>689</v>
      </c>
      <c r="C244" t="s">
        <v>2667</v>
      </c>
      <c r="D244" t="s">
        <v>2668</v>
      </c>
      <c r="E244" t="s">
        <v>2669</v>
      </c>
      <c r="F244" t="s">
        <v>2667</v>
      </c>
      <c r="G244" t="s">
        <v>2670</v>
      </c>
      <c r="H244" t="s">
        <v>2671</v>
      </c>
      <c r="I244" t="str">
        <f>Table7[[#This Row],[LABEL_FR]]</f>
        <v>WALLIS ET FUTUNA</v>
      </c>
      <c r="J244" t="str">
        <f>Table7[[#This Row],[LABEL_NL]]</f>
        <v>WALLIS EN FUTUNA</v>
      </c>
      <c r="K244">
        <f>Table7[[#This Row],[COUNTRY_ID]]</f>
        <v>689</v>
      </c>
    </row>
    <row r="245" spans="2:11" x14ac:dyDescent="0.3">
      <c r="B245">
        <v>133</v>
      </c>
      <c r="C245" t="s">
        <v>2673</v>
      </c>
      <c r="D245" t="s">
        <v>2674</v>
      </c>
      <c r="E245" t="s">
        <v>2675</v>
      </c>
      <c r="F245" t="s">
        <v>2673</v>
      </c>
      <c r="G245" t="s">
        <v>2676</v>
      </c>
      <c r="I245" t="str">
        <f>Table7[[#This Row],[LABEL_FR]]</f>
        <v>SAINT SIEGE</v>
      </c>
      <c r="J245" t="str">
        <f>Table7[[#This Row],[LABEL_NL]]</f>
        <v>HEILIGE STOEL</v>
      </c>
      <c r="K245">
        <f>Table7[[#This Row],[COUNTRY_ID]]</f>
        <v>133</v>
      </c>
    </row>
    <row r="246" spans="2:11" x14ac:dyDescent="0.3">
      <c r="B246">
        <v>333</v>
      </c>
      <c r="C246" t="s">
        <v>2677</v>
      </c>
      <c r="D246" t="s">
        <v>2678</v>
      </c>
      <c r="E246" t="s">
        <v>2679</v>
      </c>
      <c r="F246" t="s">
        <v>2677</v>
      </c>
      <c r="G246" t="s">
        <v>2680</v>
      </c>
      <c r="H246" t="s">
        <v>2681</v>
      </c>
      <c r="I246" t="str">
        <f>Table7[[#This Row],[LABEL_FR]]</f>
        <v>TCHAD</v>
      </c>
      <c r="J246" t="str">
        <f>Table7[[#This Row],[LABEL_NL]]</f>
        <v>TSJAAD</v>
      </c>
      <c r="K246">
        <f>Table7[[#This Row],[COUNTRY_ID]]</f>
        <v>333</v>
      </c>
    </row>
    <row r="247" spans="2:11" x14ac:dyDescent="0.3">
      <c r="B247">
        <v>121</v>
      </c>
      <c r="C247" t="s">
        <v>2683</v>
      </c>
      <c r="D247" t="s">
        <v>2684</v>
      </c>
      <c r="E247" t="s">
        <v>2685</v>
      </c>
      <c r="F247" t="s">
        <v>2683</v>
      </c>
      <c r="G247" t="s">
        <v>2686</v>
      </c>
      <c r="I247" t="str">
        <f>Table7[[#This Row],[LABEL_FR]]</f>
        <v>NORVEGE</v>
      </c>
      <c r="J247" t="str">
        <f>Table7[[#This Row],[LABEL_NL]]</f>
        <v>NOORWEGEN</v>
      </c>
      <c r="K247">
        <f>Table7[[#This Row],[COUNTRY_ID]]</f>
        <v>121</v>
      </c>
    </row>
    <row r="248" spans="2:11" x14ac:dyDescent="0.3">
      <c r="B248">
        <v>214</v>
      </c>
      <c r="C248" t="s">
        <v>87</v>
      </c>
      <c r="D248" t="s">
        <v>87</v>
      </c>
      <c r="E248" t="s">
        <v>2688</v>
      </c>
      <c r="F248" t="s">
        <v>87</v>
      </c>
      <c r="G248" t="s">
        <v>2689</v>
      </c>
      <c r="H248" t="s">
        <v>2690</v>
      </c>
      <c r="I248" t="str">
        <f>Table7[[#This Row],[LABEL_FR]]</f>
        <v>PHILIPPINES</v>
      </c>
      <c r="J248" t="str">
        <f>Table7[[#This Row],[LABEL_NL]]</f>
        <v>FILIPPIJNEN</v>
      </c>
      <c r="K248">
        <f>Table7[[#This Row],[COUNTRY_ID]]</f>
        <v>214</v>
      </c>
    </row>
    <row r="249" spans="2:11" x14ac:dyDescent="0.3">
      <c r="B249">
        <v>430</v>
      </c>
      <c r="C249" t="s">
        <v>2692</v>
      </c>
      <c r="D249" t="s">
        <v>2693</v>
      </c>
      <c r="E249" t="s">
        <v>2692</v>
      </c>
      <c r="F249" t="s">
        <v>2692</v>
      </c>
      <c r="G249" t="s">
        <v>2694</v>
      </c>
      <c r="H249" t="s">
        <v>2695</v>
      </c>
      <c r="I249" t="str">
        <f>Table7[[#This Row],[LABEL_FR]]</f>
        <v>BÉLIZE</v>
      </c>
      <c r="J249" t="str">
        <f>Table7[[#This Row],[LABEL_NL]]</f>
        <v>BELIZE</v>
      </c>
      <c r="K249">
        <f>Table7[[#This Row],[COUNTRY_ID]]</f>
        <v>430</v>
      </c>
    </row>
    <row r="250" spans="2:11" x14ac:dyDescent="0.3">
      <c r="B250">
        <v>117</v>
      </c>
      <c r="C250" t="s">
        <v>2697</v>
      </c>
      <c r="D250" t="s">
        <v>2698</v>
      </c>
      <c r="E250" t="s">
        <v>2699</v>
      </c>
      <c r="F250" t="s">
        <v>2697</v>
      </c>
      <c r="G250" t="s">
        <v>2700</v>
      </c>
      <c r="H250" t="s">
        <v>1921</v>
      </c>
      <c r="I250" t="str">
        <f>Table7[[#This Row],[LABEL_FR]]</f>
        <v>ISLANDE</v>
      </c>
      <c r="J250" t="str">
        <f>Table7[[#This Row],[LABEL_NL]]</f>
        <v>IJSLAND</v>
      </c>
      <c r="K250">
        <f>Table7[[#This Row],[COUNTRY_ID]]</f>
        <v>117</v>
      </c>
    </row>
    <row r="251" spans="2:11" x14ac:dyDescent="0.3">
      <c r="B251">
        <v>129</v>
      </c>
      <c r="C251" t="s">
        <v>2702</v>
      </c>
      <c r="D251" t="s">
        <v>2703</v>
      </c>
      <c r="E251" t="s">
        <v>2704</v>
      </c>
      <c r="F251" t="s">
        <v>2702</v>
      </c>
      <c r="G251" t="s">
        <v>2705</v>
      </c>
      <c r="I251" t="str">
        <f>Table7[[#This Row],[LABEL_FR]]</f>
        <v>PAYS-BAS</v>
      </c>
      <c r="J251" t="str">
        <f>Table7[[#This Row],[LABEL_NL]]</f>
        <v>NEDERLAND</v>
      </c>
      <c r="K251">
        <f>Table7[[#This Row],[COUNTRY_ID]]</f>
        <v>129</v>
      </c>
    </row>
    <row r="252" spans="2:11" x14ac:dyDescent="0.3">
      <c r="B252">
        <v>207</v>
      </c>
      <c r="C252" t="s">
        <v>156</v>
      </c>
      <c r="D252" t="s">
        <v>72</v>
      </c>
      <c r="E252" t="s">
        <v>156</v>
      </c>
      <c r="F252" t="s">
        <v>156</v>
      </c>
      <c r="G252" t="s">
        <v>2706</v>
      </c>
      <c r="H252" t="s">
        <v>2707</v>
      </c>
      <c r="I252" t="str">
        <f>Table7[[#This Row],[LABEL_FR]]</f>
        <v>INDE</v>
      </c>
      <c r="J252" t="str">
        <f>Table7[[#This Row],[LABEL_NL]]</f>
        <v>INDIA</v>
      </c>
      <c r="K252">
        <f>Table7[[#This Row],[COUNTRY_ID]]</f>
        <v>207</v>
      </c>
    </row>
    <row r="253" spans="2:11" x14ac:dyDescent="0.3">
      <c r="B253">
        <v>220</v>
      </c>
      <c r="C253" t="s">
        <v>100</v>
      </c>
      <c r="D253" t="s">
        <v>100</v>
      </c>
      <c r="E253" t="s">
        <v>100</v>
      </c>
      <c r="F253" t="s">
        <v>100</v>
      </c>
      <c r="G253" t="s">
        <v>2709</v>
      </c>
      <c r="H253" t="s">
        <v>2710</v>
      </c>
      <c r="I253" t="str">
        <f>Table7[[#This Row],[LABEL_FR]]</f>
        <v>VIETNAM</v>
      </c>
      <c r="J253" t="str">
        <f>Table7[[#This Row],[LABEL_NL]]</f>
        <v>VIETNAM</v>
      </c>
      <c r="K253">
        <f>Table7[[#This Row],[COUNTRY_ID]]</f>
        <v>220</v>
      </c>
    </row>
    <row r="254" spans="2:11" x14ac:dyDescent="0.3">
      <c r="B254">
        <v>235</v>
      </c>
      <c r="C254" t="s">
        <v>2712</v>
      </c>
      <c r="D254" t="s">
        <v>2713</v>
      </c>
      <c r="E254" t="s">
        <v>2712</v>
      </c>
      <c r="F254" t="s">
        <v>2712</v>
      </c>
      <c r="G254" t="s">
        <v>2714</v>
      </c>
      <c r="H254" t="s">
        <v>2715</v>
      </c>
      <c r="I254" t="str">
        <f>Table7[[#This Row],[LABEL_FR]]</f>
        <v>THAILANDE</v>
      </c>
      <c r="J254" t="str">
        <f>Table7[[#This Row],[LABEL_NL]]</f>
        <v>THAILAND</v>
      </c>
      <c r="K254">
        <f>Table7[[#This Row],[COUNTRY_ID]]</f>
        <v>235</v>
      </c>
    </row>
    <row r="255" spans="2:11" x14ac:dyDescent="0.3">
      <c r="B255">
        <v>258</v>
      </c>
      <c r="C255" t="s">
        <v>2717</v>
      </c>
      <c r="D255" t="s">
        <v>2718</v>
      </c>
      <c r="E255" t="s">
        <v>2719</v>
      </c>
      <c r="F255" t="s">
        <v>2717</v>
      </c>
      <c r="G255" t="s">
        <v>2720</v>
      </c>
      <c r="H255" t="s">
        <v>2721</v>
      </c>
      <c r="I255" t="str">
        <f>Table7[[#This Row],[LABEL_FR]]</f>
        <v>LIBAN</v>
      </c>
      <c r="J255" t="str">
        <f>Table7[[#This Row],[LABEL_NL]]</f>
        <v>LIBANON</v>
      </c>
      <c r="K255">
        <f>Table7[[#This Row],[COUNTRY_ID]]</f>
        <v>258</v>
      </c>
    </row>
    <row r="256" spans="2:11" x14ac:dyDescent="0.3">
      <c r="B256">
        <v>266</v>
      </c>
      <c r="C256" t="s">
        <v>2723</v>
      </c>
      <c r="D256" t="s">
        <v>2724</v>
      </c>
      <c r="E256" t="s">
        <v>2724</v>
      </c>
      <c r="F256" t="s">
        <v>2723</v>
      </c>
      <c r="G256" t="s">
        <v>2725</v>
      </c>
      <c r="H256" t="s">
        <v>2726</v>
      </c>
      <c r="I256" t="str">
        <f>Table7[[#This Row],[LABEL_FR]]</f>
        <v>OMAN</v>
      </c>
      <c r="J256" t="str">
        <f>Table7[[#This Row],[LABEL_NL]]</f>
        <v>OMAN</v>
      </c>
      <c r="K256">
        <f>Table7[[#This Row],[COUNTRY_ID]]</f>
        <v>266</v>
      </c>
    </row>
    <row r="257" spans="2:11" x14ac:dyDescent="0.3">
      <c r="B257">
        <v>332</v>
      </c>
      <c r="C257" t="s">
        <v>168</v>
      </c>
      <c r="D257" t="s">
        <v>96</v>
      </c>
      <c r="E257" t="s">
        <v>168</v>
      </c>
      <c r="F257" t="s">
        <v>168</v>
      </c>
      <c r="G257" t="s">
        <v>2728</v>
      </c>
      <c r="H257" t="s">
        <v>2729</v>
      </c>
      <c r="I257" t="str">
        <f>Table7[[#This Row],[LABEL_FR]]</f>
        <v>TANZANIE</v>
      </c>
      <c r="J257" t="str">
        <f>Table7[[#This Row],[LABEL_NL]]</f>
        <v>TANZANIA</v>
      </c>
      <c r="K257">
        <f>Table7[[#This Row],[COUNTRY_ID]]</f>
        <v>332</v>
      </c>
    </row>
    <row r="258" spans="2:11" x14ac:dyDescent="0.3">
      <c r="B258">
        <v>343</v>
      </c>
      <c r="C258" t="s">
        <v>2731</v>
      </c>
      <c r="D258" t="s">
        <v>2732</v>
      </c>
      <c r="E258" t="s">
        <v>2733</v>
      </c>
      <c r="F258" t="s">
        <v>2731</v>
      </c>
      <c r="G258" t="s">
        <v>2734</v>
      </c>
      <c r="H258" t="s">
        <v>2735</v>
      </c>
      <c r="I258" t="str">
        <f>Table7[[#This Row],[LABEL_FR]]</f>
        <v>COMORES</v>
      </c>
      <c r="J258" t="str">
        <f>Table7[[#This Row],[LABEL_NL]]</f>
        <v>COMOREN</v>
      </c>
      <c r="K258">
        <f>Table7[[#This Row],[COUNTRY_ID]]</f>
        <v>343</v>
      </c>
    </row>
    <row r="259" spans="2:11" x14ac:dyDescent="0.3">
      <c r="B259">
        <v>355</v>
      </c>
      <c r="C259" t="s">
        <v>161</v>
      </c>
      <c r="D259" t="s">
        <v>80</v>
      </c>
      <c r="E259" t="s">
        <v>80</v>
      </c>
      <c r="F259" t="s">
        <v>161</v>
      </c>
      <c r="G259" t="s">
        <v>2737</v>
      </c>
      <c r="H259" t="s">
        <v>2738</v>
      </c>
      <c r="I259" t="str">
        <f>Table7[[#This Row],[LABEL_FR]]</f>
        <v>MAURITANIE</v>
      </c>
      <c r="J259" t="str">
        <f>Table7[[#This Row],[LABEL_NL]]</f>
        <v>MAURITANIE</v>
      </c>
      <c r="K259">
        <f>Table7[[#This Row],[COUNTRY_ID]]</f>
        <v>355</v>
      </c>
    </row>
    <row r="260" spans="2:11" x14ac:dyDescent="0.3">
      <c r="B260">
        <v>412</v>
      </c>
      <c r="C260" t="s">
        <v>63</v>
      </c>
      <c r="D260" t="s">
        <v>63</v>
      </c>
      <c r="E260" t="s">
        <v>63</v>
      </c>
      <c r="F260" t="s">
        <v>63</v>
      </c>
      <c r="G260" t="s">
        <v>2740</v>
      </c>
      <c r="H260" t="s">
        <v>2741</v>
      </c>
      <c r="I260" t="str">
        <f>Table7[[#This Row],[LABEL_FR]]</f>
        <v>CUBA</v>
      </c>
      <c r="J260" t="str">
        <f>Table7[[#This Row],[LABEL_NL]]</f>
        <v>CUBA</v>
      </c>
      <c r="K260">
        <f>Table7[[#This Row],[COUNTRY_ID]]</f>
        <v>412</v>
      </c>
    </row>
    <row r="261" spans="2:11" x14ac:dyDescent="0.3">
      <c r="B261">
        <v>419</v>
      </c>
      <c r="C261" t="s">
        <v>70</v>
      </c>
      <c r="D261" t="s">
        <v>70</v>
      </c>
      <c r="E261" t="s">
        <v>70</v>
      </c>
      <c r="F261" t="s">
        <v>70</v>
      </c>
      <c r="G261" t="s">
        <v>2743</v>
      </c>
      <c r="H261" t="s">
        <v>2744</v>
      </c>
      <c r="I261" t="str">
        <f>Table7[[#This Row],[LABEL_FR]]</f>
        <v>HAITI</v>
      </c>
      <c r="J261" t="str">
        <f>Table7[[#This Row],[LABEL_NL]]</f>
        <v>HAITI</v>
      </c>
      <c r="K261">
        <f>Table7[[#This Row],[COUNTRY_ID]]</f>
        <v>419</v>
      </c>
    </row>
    <row r="262" spans="2:11" x14ac:dyDescent="0.3">
      <c r="B262">
        <v>420</v>
      </c>
      <c r="C262" t="s">
        <v>2746</v>
      </c>
      <c r="D262" t="s">
        <v>2747</v>
      </c>
      <c r="E262" t="s">
        <v>2746</v>
      </c>
      <c r="F262" t="s">
        <v>2746</v>
      </c>
      <c r="G262" t="s">
        <v>2748</v>
      </c>
      <c r="H262" t="s">
        <v>2749</v>
      </c>
      <c r="I262" t="str">
        <f>Table7[[#This Row],[LABEL_FR]]</f>
        <v>DOMINIQUE</v>
      </c>
      <c r="J262" t="str">
        <f>Table7[[#This Row],[LABEL_NL]]</f>
        <v>DOMINICA</v>
      </c>
      <c r="K262">
        <f>Table7[[#This Row],[COUNTRY_ID]]</f>
        <v>420</v>
      </c>
    </row>
    <row r="263" spans="2:11" x14ac:dyDescent="0.3">
      <c r="B263">
        <v>431</v>
      </c>
      <c r="C263" t="s">
        <v>2751</v>
      </c>
      <c r="D263" t="s">
        <v>2752</v>
      </c>
      <c r="E263" t="s">
        <v>2753</v>
      </c>
      <c r="F263" t="s">
        <v>2751</v>
      </c>
      <c r="G263" t="s">
        <v>2754</v>
      </c>
      <c r="H263" t="s">
        <v>2755</v>
      </c>
      <c r="I263" t="str">
        <f>Table7[[#This Row],[LABEL_FR]]</f>
        <v>SAINT-CHRISTOPHE-ET-NIEVES</v>
      </c>
      <c r="J263" t="str">
        <f>Table7[[#This Row],[LABEL_NL]]</f>
        <v>SAINT KITTS ET NEVIS</v>
      </c>
      <c r="K263">
        <f>Table7[[#This Row],[COUNTRY_ID]]</f>
        <v>431</v>
      </c>
    </row>
    <row r="264" spans="2:11" x14ac:dyDescent="0.3">
      <c r="B264">
        <v>145</v>
      </c>
      <c r="C264" t="s">
        <v>2756</v>
      </c>
      <c r="D264" t="s">
        <v>2757</v>
      </c>
      <c r="E264" t="s">
        <v>2758</v>
      </c>
      <c r="F264" t="s">
        <v>2756</v>
      </c>
      <c r="G264" t="s">
        <v>2759</v>
      </c>
      <c r="H264" t="s">
        <v>2760</v>
      </c>
      <c r="I264" t="str">
        <f>Table7[[#This Row],[LABEL_FR]]</f>
        <v>RUSSIE</v>
      </c>
      <c r="J264" t="str">
        <f>Table7[[#This Row],[LABEL_NL]]</f>
        <v>RUSLAND</v>
      </c>
      <c r="K264">
        <f>Table7[[#This Row],[COUNTRY_ID]]</f>
        <v>145</v>
      </c>
    </row>
    <row r="265" spans="2:11" x14ac:dyDescent="0.3">
      <c r="B265">
        <v>306</v>
      </c>
      <c r="C265" t="s">
        <v>165</v>
      </c>
      <c r="D265" t="s">
        <v>2761</v>
      </c>
      <c r="E265" t="s">
        <v>2762</v>
      </c>
      <c r="F265" t="s">
        <v>165</v>
      </c>
      <c r="G265" t="s">
        <v>2763</v>
      </c>
      <c r="H265" t="s">
        <v>2764</v>
      </c>
      <c r="I265" t="str">
        <f>Table7[[#This Row],[LABEL_FR]]</f>
        <v>CONGO (REP. DEMOCRATIQUE)</v>
      </c>
      <c r="J265" t="str">
        <f>Table7[[#This Row],[LABEL_NL]]</f>
        <v>CONGO (DEMOCRATISCHE REP.)</v>
      </c>
      <c r="K265">
        <f>Table7[[#This Row],[COUNTRY_ID]]</f>
        <v>306</v>
      </c>
    </row>
    <row r="266" spans="2:11" x14ac:dyDescent="0.3">
      <c r="B266">
        <v>622</v>
      </c>
      <c r="C266" t="s">
        <v>2766</v>
      </c>
      <c r="D266" t="s">
        <v>2766</v>
      </c>
      <c r="E266" t="s">
        <v>2766</v>
      </c>
      <c r="F266" t="s">
        <v>2766</v>
      </c>
      <c r="G266" t="s">
        <v>2767</v>
      </c>
      <c r="H266" t="s">
        <v>2768</v>
      </c>
      <c r="I266" t="str">
        <f>Table7[[#This Row],[LABEL_FR]]</f>
        <v>KIRIBATI</v>
      </c>
      <c r="J266" t="str">
        <f>Table7[[#This Row],[LABEL_NL]]</f>
        <v>KIRIBATI</v>
      </c>
      <c r="K266">
        <f>Table7[[#This Row],[COUNTRY_ID]]</f>
        <v>622</v>
      </c>
    </row>
    <row r="267" spans="2:11" x14ac:dyDescent="0.3">
      <c r="B267">
        <v>102</v>
      </c>
      <c r="C267" t="s">
        <v>2770</v>
      </c>
      <c r="D267" t="s">
        <v>2771</v>
      </c>
      <c r="E267" t="s">
        <v>2770</v>
      </c>
      <c r="F267" t="s">
        <v>2770</v>
      </c>
      <c r="G267" t="s">
        <v>2772</v>
      </c>
      <c r="I267" t="str">
        <f>Table7[[#This Row],[LABEL_FR]]</f>
        <v>ANDORRE</v>
      </c>
      <c r="J267" t="str">
        <f>Table7[[#This Row],[LABEL_NL]]</f>
        <v>ANDORRA</v>
      </c>
      <c r="K267">
        <f>Table7[[#This Row],[COUNTRY_ID]]</f>
        <v>102</v>
      </c>
    </row>
    <row r="268" spans="2:11" x14ac:dyDescent="0.3">
      <c r="B268">
        <v>998</v>
      </c>
      <c r="D268" t="s">
        <v>2774</v>
      </c>
      <c r="E268" t="s">
        <v>2775</v>
      </c>
      <c r="I268" t="str">
        <f>Table7[[#This Row],[LABEL_FR]]</f>
        <v>Apatride</v>
      </c>
      <c r="J268" t="str">
        <f>Table7[[#This Row],[LABEL_NL]]</f>
        <v>Staatlozen</v>
      </c>
      <c r="K268">
        <f>Table7[[#This Row],[COUNTRY_ID]]</f>
        <v>998</v>
      </c>
    </row>
    <row r="269" spans="2:11" x14ac:dyDescent="0.3">
      <c r="B269">
        <v>997</v>
      </c>
      <c r="D269" t="s">
        <v>2776</v>
      </c>
      <c r="E269" t="s">
        <v>2777</v>
      </c>
      <c r="I269" t="str">
        <f>Table7[[#This Row],[LABEL_FR]]</f>
        <v>Réfugié politique</v>
      </c>
      <c r="J269" t="str">
        <f>Table7[[#This Row],[LABEL_NL]]</f>
        <v>Asielzoeker</v>
      </c>
      <c r="K269">
        <f>Table7[[#This Row],[COUNTRY_ID]]</f>
        <v>997</v>
      </c>
    </row>
    <row r="270" spans="2:11" x14ac:dyDescent="0.3">
      <c r="B270">
        <v>996</v>
      </c>
      <c r="D270" t="s">
        <v>2778</v>
      </c>
      <c r="E270" t="s">
        <v>2779</v>
      </c>
      <c r="I270" t="str">
        <f>Table7[[#This Row],[LABEL_FR]]</f>
        <v>Réfugié ONU</v>
      </c>
      <c r="J270" t="str">
        <f>Table7[[#This Row],[LABEL_NL]]</f>
        <v>Asielzoeker UNO</v>
      </c>
      <c r="K270">
        <f>Table7[[#This Row],[COUNTRY_ID]]</f>
        <v>996</v>
      </c>
    </row>
    <row r="271" spans="2:11" x14ac:dyDescent="0.3">
      <c r="B271">
        <v>707</v>
      </c>
      <c r="C271" t="s">
        <v>2780</v>
      </c>
      <c r="D271" t="s">
        <v>2781</v>
      </c>
      <c r="E271" t="s">
        <v>2782</v>
      </c>
      <c r="F271" t="s">
        <v>2780</v>
      </c>
      <c r="G271" t="s">
        <v>2783</v>
      </c>
      <c r="I271" t="str">
        <f>Table7[[#This Row],[LABEL_FR]]</f>
        <v>SUD-SOUDAN</v>
      </c>
      <c r="J271" t="str">
        <f>Table7[[#This Row],[LABEL_NL]]</f>
        <v>ZUID-SOEDAN</v>
      </c>
      <c r="K271">
        <f>Table7[[#This Row],[COUNTRY_ID]]</f>
        <v>707</v>
      </c>
    </row>
    <row r="272" spans="2:11" x14ac:dyDescent="0.3">
      <c r="B272">
        <v>139</v>
      </c>
      <c r="C272" t="s">
        <v>2785</v>
      </c>
      <c r="D272" t="s">
        <v>2786</v>
      </c>
      <c r="E272" t="s">
        <v>2786</v>
      </c>
      <c r="F272" t="s">
        <v>2785</v>
      </c>
      <c r="I272" t="str">
        <f>Table7[[#This Row],[LABEL_FR]]</f>
        <v>YOUGOSLAVIE SERBIE MONTENEGRO</v>
      </c>
      <c r="J272" t="str">
        <f>Table7[[#This Row],[LABEL_NL]]</f>
        <v>YOUGOSLAVIE SERBIE MONTENEGRO</v>
      </c>
      <c r="K272">
        <f>Table7[[#This Row],[COUNTRY_ID]]</f>
        <v>139</v>
      </c>
    </row>
    <row r="273" spans="2:11" x14ac:dyDescent="0.3">
      <c r="B273">
        <v>709</v>
      </c>
      <c r="C273" t="s">
        <v>2787</v>
      </c>
      <c r="D273" t="s">
        <v>2788</v>
      </c>
      <c r="E273" t="s">
        <v>2789</v>
      </c>
      <c r="F273" t="s">
        <v>2787</v>
      </c>
      <c r="G273" t="s">
        <v>2790</v>
      </c>
      <c r="I273" t="str">
        <f>Table7[[#This Row],[LABEL_FR]]</f>
        <v>Saint-Martin (Partie Néerlandaise)</v>
      </c>
      <c r="J273" t="str">
        <f>Table7[[#This Row],[LABEL_NL]]</f>
        <v xml:space="preserve">Sint Maarten (Nederlands deel) </v>
      </c>
      <c r="K273">
        <f>Table7[[#This Row],[COUNTRY_ID]]</f>
        <v>709</v>
      </c>
    </row>
    <row r="274" spans="2:11" x14ac:dyDescent="0.3">
      <c r="B274">
        <v>413</v>
      </c>
      <c r="C274" t="s">
        <v>68</v>
      </c>
      <c r="D274" t="s">
        <v>68</v>
      </c>
      <c r="E274" t="s">
        <v>68</v>
      </c>
      <c r="F274" t="s">
        <v>68</v>
      </c>
      <c r="G274" t="s">
        <v>2791</v>
      </c>
      <c r="H274" t="s">
        <v>2792</v>
      </c>
      <c r="I274" t="str">
        <f>Table7[[#This Row],[LABEL_FR]]</f>
        <v>GUATEMALA</v>
      </c>
      <c r="J274" t="str">
        <f>Table7[[#This Row],[LABEL_NL]]</f>
        <v>GUATEMALA</v>
      </c>
      <c r="K274">
        <f>Table7[[#This Row],[COUNTRY_ID]]</f>
        <v>413</v>
      </c>
    </row>
    <row r="275" spans="2:11" x14ac:dyDescent="0.3">
      <c r="B275">
        <v>479</v>
      </c>
      <c r="C275" t="s">
        <v>2794</v>
      </c>
      <c r="D275" t="s">
        <v>2795</v>
      </c>
      <c r="E275" t="s">
        <v>2796</v>
      </c>
      <c r="F275" t="s">
        <v>2794</v>
      </c>
      <c r="G275" t="s">
        <v>2797</v>
      </c>
      <c r="I275" t="str">
        <f>Table7[[#This Row],[LABEL_FR]]</f>
        <v>VIERGES(ILES) R.U.</v>
      </c>
      <c r="J275" t="str">
        <f>Table7[[#This Row],[LABEL_NL]]</f>
        <v>MAAGDEN (EIL.) VEREINIG.KO</v>
      </c>
      <c r="K275">
        <f>Table7[[#This Row],[COUNTRY_ID]]</f>
        <v>479</v>
      </c>
    </row>
    <row r="276" spans="2:11" x14ac:dyDescent="0.3">
      <c r="B276">
        <v>180</v>
      </c>
      <c r="C276" t="s">
        <v>2798</v>
      </c>
      <c r="D276" t="s">
        <v>2798</v>
      </c>
      <c r="E276" t="s">
        <v>2798</v>
      </c>
      <c r="F276" t="s">
        <v>2798</v>
      </c>
      <c r="G276" t="s">
        <v>2799</v>
      </c>
      <c r="I276" t="str">
        <f>Table7[[#This Row],[LABEL_FR]]</f>
        <v>GIBRALTAR</v>
      </c>
      <c r="J276" t="str">
        <f>Table7[[#This Row],[LABEL_NL]]</f>
        <v>GIBRALTAR</v>
      </c>
      <c r="K276">
        <f>Table7[[#This Row],[COUNTRY_ID]]</f>
        <v>180</v>
      </c>
    </row>
    <row r="277" spans="2:11" x14ac:dyDescent="0.3">
      <c r="B277">
        <v>398</v>
      </c>
      <c r="D277" t="s">
        <v>2801</v>
      </c>
      <c r="E277" t="s">
        <v>2802</v>
      </c>
      <c r="I277" t="str">
        <f>Table7[[#This Row],[LABEL_FR]]</f>
        <v>CANARIES</v>
      </c>
      <c r="J277" t="str">
        <f>Table7[[#This Row],[LABEL_NL]]</f>
        <v>CANARISCHE EILANDEN</v>
      </c>
      <c r="K277">
        <f>Table7[[#This Row],[COUNTRY_ID]]</f>
        <v>398</v>
      </c>
    </row>
    <row r="278" spans="2:11" x14ac:dyDescent="0.3">
      <c r="B278">
        <v>615</v>
      </c>
      <c r="C278" t="s">
        <v>2803</v>
      </c>
      <c r="D278" t="s">
        <v>2804</v>
      </c>
      <c r="E278" t="s">
        <v>2804</v>
      </c>
      <c r="F278" t="s">
        <v>2803</v>
      </c>
      <c r="G278" t="s">
        <v>2805</v>
      </c>
      <c r="H278" t="s">
        <v>2806</v>
      </c>
      <c r="I278" t="str">
        <f>Table7[[#This Row],[LABEL_FR]]</f>
        <v>NAURU</v>
      </c>
      <c r="J278" t="str">
        <f>Table7[[#This Row],[LABEL_NL]]</f>
        <v>NAURU</v>
      </c>
      <c r="K278">
        <f>Table7[[#This Row],[COUNTRY_ID]]</f>
        <v>615</v>
      </c>
    </row>
    <row r="279" spans="2:11" x14ac:dyDescent="0.3">
      <c r="B279">
        <v>623</v>
      </c>
      <c r="C279" t="s">
        <v>2808</v>
      </c>
      <c r="D279" t="s">
        <v>2809</v>
      </c>
      <c r="E279" t="s">
        <v>2810</v>
      </c>
      <c r="F279" t="s">
        <v>2808</v>
      </c>
      <c r="G279" t="s">
        <v>2811</v>
      </c>
      <c r="H279" t="s">
        <v>2812</v>
      </c>
      <c r="I279" t="str">
        <f>Table7[[#This Row],[LABEL_FR]]</f>
        <v>ILES SALOMON</v>
      </c>
      <c r="J279" t="str">
        <f>Table7[[#This Row],[LABEL_NL]]</f>
        <v>SALOMOM EILANDEN</v>
      </c>
      <c r="K279">
        <f>Table7[[#This Row],[COUNTRY_ID]]</f>
        <v>623</v>
      </c>
    </row>
    <row r="280" spans="2:11" x14ac:dyDescent="0.3">
      <c r="B280">
        <v>422</v>
      </c>
      <c r="C280" t="s">
        <v>2814</v>
      </c>
      <c r="D280" t="s">
        <v>2815</v>
      </c>
      <c r="E280" t="s">
        <v>2816</v>
      </c>
      <c r="F280" t="s">
        <v>2814</v>
      </c>
      <c r="G280" t="s">
        <v>2817</v>
      </c>
      <c r="H280" t="s">
        <v>2818</v>
      </c>
      <c r="I280" t="str">
        <f>Table7[[#This Row],[LABEL_FR]]</f>
        <v>TRINIDAD ET TOBAGO</v>
      </c>
      <c r="J280" t="str">
        <f>Table7[[#This Row],[LABEL_NL]]</f>
        <v>TRINIDAD EN TOBAGO</v>
      </c>
      <c r="K280">
        <f>Table7[[#This Row],[COUNTRY_ID]]</f>
        <v>422</v>
      </c>
    </row>
    <row r="281" spans="2:11" x14ac:dyDescent="0.3">
      <c r="B281">
        <v>681</v>
      </c>
      <c r="C281" t="s">
        <v>2820</v>
      </c>
      <c r="D281" t="s">
        <v>2820</v>
      </c>
      <c r="E281" t="s">
        <v>2820</v>
      </c>
      <c r="F281" t="s">
        <v>2820</v>
      </c>
      <c r="G281" t="s">
        <v>2821</v>
      </c>
      <c r="I281" t="str">
        <f>Table7[[#This Row],[LABEL_FR]]</f>
        <v>GUAM</v>
      </c>
      <c r="J281" t="str">
        <f>Table7[[#This Row],[LABEL_NL]]</f>
        <v>GUAM</v>
      </c>
      <c r="K281">
        <f>Table7[[#This Row],[COUNTRY_ID]]</f>
        <v>681</v>
      </c>
    </row>
    <row r="282" spans="2:11" x14ac:dyDescent="0.3">
      <c r="B282">
        <v>389</v>
      </c>
      <c r="C282" t="s">
        <v>2823</v>
      </c>
      <c r="D282" t="s">
        <v>2824</v>
      </c>
      <c r="E282" t="s">
        <v>2825</v>
      </c>
      <c r="F282" t="s">
        <v>2823</v>
      </c>
      <c r="G282" t="s">
        <v>2826</v>
      </c>
      <c r="H282" t="s">
        <v>2827</v>
      </c>
      <c r="I282" t="str">
        <f>Table7[[#This Row],[LABEL_FR]]</f>
        <v>SAINT HÉLENE (ILES)</v>
      </c>
      <c r="J282" t="str">
        <f>Table7[[#This Row],[LABEL_NL]]</f>
        <v>ST. HELENA</v>
      </c>
      <c r="K282">
        <f>Table7[[#This Row],[COUNTRY_ID]]</f>
        <v>389</v>
      </c>
    </row>
    <row r="283" spans="2:11" x14ac:dyDescent="0.3">
      <c r="B283">
        <v>263</v>
      </c>
      <c r="C283" t="s">
        <v>2829</v>
      </c>
      <c r="D283" t="s">
        <v>2830</v>
      </c>
      <c r="E283" t="s">
        <v>2831</v>
      </c>
      <c r="F283" t="s">
        <v>2829</v>
      </c>
      <c r="H283" t="s">
        <v>2832</v>
      </c>
      <c r="I283" t="str">
        <f>Table7[[#This Row],[LABEL_FR]]</f>
        <v>YÉMEN (REP ARABE)</v>
      </c>
      <c r="J283" t="str">
        <f>Table7[[#This Row],[LABEL_NL]]</f>
        <v>JEMEN (ARABISCHE REP.)</v>
      </c>
      <c r="K283">
        <f>Table7[[#This Row],[COUNTRY_ID]]</f>
        <v>263</v>
      </c>
    </row>
    <row r="284" spans="2:11" x14ac:dyDescent="0.3">
      <c r="B284">
        <v>265</v>
      </c>
      <c r="C284" t="s">
        <v>2833</v>
      </c>
      <c r="D284" t="s">
        <v>2834</v>
      </c>
      <c r="E284" t="s">
        <v>2835</v>
      </c>
      <c r="F284" t="s">
        <v>2833</v>
      </c>
      <c r="H284" t="s">
        <v>1921</v>
      </c>
      <c r="I284" t="str">
        <f>Table7[[#This Row],[LABEL_FR]]</f>
        <v>YÉMEN DU SUD (REP. DEM.POP.)</v>
      </c>
      <c r="J284" t="str">
        <f>Table7[[#This Row],[LABEL_NL]]</f>
        <v>JEMEN (ZUID) (DEM. VOLKSREP.)</v>
      </c>
      <c r="K284">
        <f>Table7[[#This Row],[COUNTRY_ID]]</f>
        <v>265</v>
      </c>
    </row>
    <row r="285" spans="2:11" x14ac:dyDescent="0.3">
      <c r="B285">
        <v>694</v>
      </c>
      <c r="C285" t="s">
        <v>2398</v>
      </c>
      <c r="D285" t="s">
        <v>2398</v>
      </c>
      <c r="E285" t="s">
        <v>2398</v>
      </c>
      <c r="F285" t="s">
        <v>2398</v>
      </c>
      <c r="G285" t="s">
        <v>2321</v>
      </c>
      <c r="H285" t="s">
        <v>2322</v>
      </c>
      <c r="I285" t="str">
        <f>Table7[[#This Row],[LABEL_FR]]</f>
        <v>SAINT VINCENT</v>
      </c>
      <c r="J285" t="str">
        <f>Table7[[#This Row],[LABEL_NL]]</f>
        <v>SAINT VINCENT</v>
      </c>
      <c r="K285">
        <f>Table7[[#This Row],[COUNTRY_ID]]</f>
        <v>694</v>
      </c>
    </row>
    <row r="286" spans="2:11" x14ac:dyDescent="0.3">
      <c r="B286">
        <v>690</v>
      </c>
      <c r="C286" t="s">
        <v>2836</v>
      </c>
      <c r="D286" t="s">
        <v>2837</v>
      </c>
      <c r="E286" t="s">
        <v>2838</v>
      </c>
      <c r="F286" t="s">
        <v>2836</v>
      </c>
      <c r="G286" t="s">
        <v>968</v>
      </c>
      <c r="I286" t="str">
        <f>Table7[[#This Row],[LABEL_FR]]</f>
        <v>SAMOA AMÉRICAINES</v>
      </c>
      <c r="J286" t="str">
        <f>Table7[[#This Row],[LABEL_NL]]</f>
        <v>SAMOA AMERICAINE</v>
      </c>
      <c r="K286">
        <f>Table7[[#This Row],[COUNTRY_ID]]</f>
        <v>690</v>
      </c>
    </row>
    <row r="287" spans="2:11" x14ac:dyDescent="0.3">
      <c r="B287">
        <v>411</v>
      </c>
      <c r="C287" t="s">
        <v>2839</v>
      </c>
      <c r="D287" t="s">
        <v>2840</v>
      </c>
      <c r="E287" t="s">
        <v>2839</v>
      </c>
      <c r="F287" t="s">
        <v>2839</v>
      </c>
      <c r="G287" t="s">
        <v>2841</v>
      </c>
      <c r="H287" t="s">
        <v>2842</v>
      </c>
      <c r="I287" t="str">
        <f>Table7[[#This Row],[LABEL_FR]]</f>
        <v>COSTA-RICA</v>
      </c>
      <c r="J287" t="str">
        <f>Table7[[#This Row],[LABEL_NL]]</f>
        <v>COSTA RICA</v>
      </c>
      <c r="K287">
        <f>Table7[[#This Row],[COUNTRY_ID]]</f>
        <v>411</v>
      </c>
    </row>
    <row r="288" spans="2:11" x14ac:dyDescent="0.3">
      <c r="B288">
        <v>137</v>
      </c>
      <c r="C288" t="s">
        <v>2844</v>
      </c>
      <c r="D288" t="s">
        <v>2845</v>
      </c>
      <c r="E288" t="s">
        <v>2846</v>
      </c>
      <c r="F288" t="s">
        <v>2844</v>
      </c>
      <c r="G288" t="s">
        <v>2847</v>
      </c>
      <c r="H288" t="s">
        <v>2848</v>
      </c>
      <c r="I288" t="str">
        <f>Table7[[#This Row],[LABEL_FR]]</f>
        <v>MACEDOINE (EX-REP. YOUGOSLAVE DE)</v>
      </c>
      <c r="J288" t="str">
        <f>Table7[[#This Row],[LABEL_NL]]</f>
        <v>MACEDONIE (VOORMALIGE JOEGOSLAVISCHE REP.)</v>
      </c>
      <c r="K288">
        <f>Table7[[#This Row],[COUNTRY_ID]]</f>
        <v>137</v>
      </c>
    </row>
    <row r="289" spans="2:11" x14ac:dyDescent="0.3">
      <c r="B289">
        <v>115</v>
      </c>
      <c r="C289" t="s">
        <v>2850</v>
      </c>
      <c r="D289" t="s">
        <v>2851</v>
      </c>
      <c r="E289" t="s">
        <v>2852</v>
      </c>
      <c r="F289" t="s">
        <v>2850</v>
      </c>
      <c r="G289" t="s">
        <v>2853</v>
      </c>
      <c r="H289" t="s">
        <v>2854</v>
      </c>
      <c r="I289" t="str">
        <f>Table7[[#This Row],[LABEL_FR]]</f>
        <v>HONGRIE</v>
      </c>
      <c r="J289" t="str">
        <f>Table7[[#This Row],[LABEL_NL]]</f>
        <v>HONGARIJE</v>
      </c>
      <c r="K289">
        <f>Table7[[#This Row],[COUNTRY_ID]]</f>
        <v>115</v>
      </c>
    </row>
    <row r="290" spans="2:11" x14ac:dyDescent="0.3">
      <c r="B290">
        <v>614</v>
      </c>
      <c r="C290" t="s">
        <v>2856</v>
      </c>
      <c r="D290" t="s">
        <v>2857</v>
      </c>
      <c r="E290" t="s">
        <v>2858</v>
      </c>
      <c r="F290" t="s">
        <v>2856</v>
      </c>
      <c r="G290" t="s">
        <v>247</v>
      </c>
      <c r="H290" t="s">
        <v>2859</v>
      </c>
      <c r="I290" t="str">
        <f>Table7[[#This Row],[LABEL_FR]]</f>
        <v>SAMOA OCCIDENTALES</v>
      </c>
      <c r="J290" t="str">
        <f>Table7[[#This Row],[LABEL_NL]]</f>
        <v>WEST-SAMOA</v>
      </c>
      <c r="K290">
        <f>Table7[[#This Row],[COUNTRY_ID]]</f>
        <v>614</v>
      </c>
    </row>
    <row r="291" spans="2:11" x14ac:dyDescent="0.3">
      <c r="B291">
        <v>109</v>
      </c>
      <c r="C291" t="s">
        <v>2861</v>
      </c>
      <c r="D291" t="s">
        <v>2862</v>
      </c>
      <c r="E291" t="s">
        <v>2863</v>
      </c>
      <c r="F291" t="s">
        <v>2861</v>
      </c>
      <c r="G291" t="s">
        <v>2864</v>
      </c>
      <c r="I291" t="str">
        <f>Table7[[#This Row],[LABEL_FR]]</f>
        <v>ESPAGNE</v>
      </c>
      <c r="J291" t="str">
        <f>Table7[[#This Row],[LABEL_NL]]</f>
        <v>SPANJE</v>
      </c>
      <c r="K291">
        <f>Table7[[#This Row],[COUNTRY_ID]]</f>
        <v>109</v>
      </c>
    </row>
    <row r="292" spans="2:11" x14ac:dyDescent="0.3">
      <c r="B292">
        <v>402</v>
      </c>
      <c r="C292" t="s">
        <v>2866</v>
      </c>
      <c r="D292" t="s">
        <v>2867</v>
      </c>
      <c r="E292" t="s">
        <v>2868</v>
      </c>
      <c r="F292" t="s">
        <v>2866</v>
      </c>
      <c r="G292" t="s">
        <v>2869</v>
      </c>
      <c r="I292" t="str">
        <f>Table7[[#This Row],[LABEL_FR]]</f>
        <v>ETATS-UNIS</v>
      </c>
      <c r="J292" t="str">
        <f>Table7[[#This Row],[LABEL_NL]]</f>
        <v>VERENIGDE STATEN</v>
      </c>
      <c r="K292">
        <f>Table7[[#This Row],[COUNTRY_ID]]</f>
        <v>402</v>
      </c>
    </row>
    <row r="293" spans="2:11" x14ac:dyDescent="0.3">
      <c r="B293">
        <v>311</v>
      </c>
      <c r="C293" t="s">
        <v>153</v>
      </c>
      <c r="D293" t="s">
        <v>66</v>
      </c>
      <c r="E293" t="s">
        <v>66</v>
      </c>
      <c r="F293" t="s">
        <v>153</v>
      </c>
      <c r="G293" t="s">
        <v>2870</v>
      </c>
      <c r="H293" t="s">
        <v>2871</v>
      </c>
      <c r="I293" t="str">
        <f>Table7[[#This Row],[LABEL_FR]]</f>
        <v>ETHIOPIE</v>
      </c>
      <c r="J293" t="str">
        <f>Table7[[#This Row],[LABEL_NL]]</f>
        <v>ETHIOPIE</v>
      </c>
      <c r="K293">
        <f>Table7[[#This Row],[COUNTRY_ID]]</f>
        <v>311</v>
      </c>
    </row>
    <row r="294" spans="2:11" x14ac:dyDescent="0.3">
      <c r="B294">
        <v>112</v>
      </c>
      <c r="C294" t="s">
        <v>2873</v>
      </c>
      <c r="D294" t="s">
        <v>2874</v>
      </c>
      <c r="E294" t="s">
        <v>2875</v>
      </c>
      <c r="F294" t="s">
        <v>2873</v>
      </c>
      <c r="G294" t="s">
        <v>2876</v>
      </c>
      <c r="H294" t="s">
        <v>1921</v>
      </c>
      <c r="I294" t="str">
        <f>Table7[[#This Row],[LABEL_FR]]</f>
        <v>ROYAUME-UNI</v>
      </c>
      <c r="J294" t="str">
        <f>Table7[[#This Row],[LABEL_NL]]</f>
        <v>VERENIGD KONINKRIJK</v>
      </c>
      <c r="K294">
        <f>Table7[[#This Row],[COUNTRY_ID]]</f>
        <v>112</v>
      </c>
    </row>
    <row r="295" spans="2:11" x14ac:dyDescent="0.3">
      <c r="B295">
        <v>315</v>
      </c>
      <c r="C295" t="s">
        <v>154</v>
      </c>
      <c r="D295" t="s">
        <v>2878</v>
      </c>
      <c r="E295" t="s">
        <v>2879</v>
      </c>
      <c r="F295" t="s">
        <v>154</v>
      </c>
      <c r="G295" t="s">
        <v>2880</v>
      </c>
      <c r="H295" t="s">
        <v>2881</v>
      </c>
      <c r="I295" t="str">
        <f>Table7[[#This Row],[LABEL_FR]]</f>
        <v>GUINÉE</v>
      </c>
      <c r="J295" t="str">
        <f>Table7[[#This Row],[LABEL_NL]]</f>
        <v>GUINEA</v>
      </c>
      <c r="K295">
        <f>Table7[[#This Row],[COUNTRY_ID]]</f>
        <v>315</v>
      </c>
    </row>
    <row r="296" spans="2:11" x14ac:dyDescent="0.3">
      <c r="B296">
        <v>203</v>
      </c>
      <c r="C296" t="s">
        <v>2883</v>
      </c>
      <c r="D296" t="s">
        <v>2883</v>
      </c>
      <c r="E296" t="s">
        <v>2883</v>
      </c>
      <c r="F296" t="s">
        <v>2883</v>
      </c>
      <c r="G296" t="s">
        <v>2884</v>
      </c>
      <c r="H296" t="s">
        <v>2885</v>
      </c>
      <c r="I296" t="str">
        <f>Table7[[#This Row],[LABEL_FR]]</f>
        <v>SRI LANKA</v>
      </c>
      <c r="J296" t="str">
        <f>Table7[[#This Row],[LABEL_NL]]</f>
        <v>SRI LANKA</v>
      </c>
      <c r="K296">
        <f>Table7[[#This Row],[COUNTRY_ID]]</f>
        <v>203</v>
      </c>
    </row>
    <row r="297" spans="2:11" x14ac:dyDescent="0.3">
      <c r="B297">
        <v>282</v>
      </c>
      <c r="C297" t="s">
        <v>2887</v>
      </c>
      <c r="D297" t="s">
        <v>2888</v>
      </c>
      <c r="E297" t="s">
        <v>2888</v>
      </c>
      <c r="F297" t="s">
        <v>2887</v>
      </c>
      <c r="G297" t="s">
        <v>2889</v>
      </c>
      <c r="H297" t="s">
        <v>2890</v>
      </c>
      <c r="I297" t="str">
        <f>Table7[[#This Row],[LABEL_FR]]</f>
        <v>TIMOR</v>
      </c>
      <c r="J297" t="str">
        <f>Table7[[#This Row],[LABEL_NL]]</f>
        <v>TIMOR</v>
      </c>
      <c r="K297">
        <f>Table7[[#This Row],[COUNTRY_ID]]</f>
        <v>282</v>
      </c>
    </row>
    <row r="298" spans="2:11" x14ac:dyDescent="0.3">
      <c r="B298">
        <v>256</v>
      </c>
      <c r="C298" t="s">
        <v>2891</v>
      </c>
      <c r="D298" t="s">
        <v>2892</v>
      </c>
      <c r="E298" t="s">
        <v>2891</v>
      </c>
      <c r="F298" t="s">
        <v>2891</v>
      </c>
      <c r="G298" t="s">
        <v>2893</v>
      </c>
      <c r="H298" t="s">
        <v>2894</v>
      </c>
      <c r="I298" t="str">
        <f>Table7[[#This Row],[LABEL_FR]]</f>
        <v>ISRAËL</v>
      </c>
      <c r="J298" t="str">
        <f>Table7[[#This Row],[LABEL_NL]]</f>
        <v>ISRAEL</v>
      </c>
      <c r="K298">
        <f>Table7[[#This Row],[COUNTRY_ID]]</f>
        <v>256</v>
      </c>
    </row>
    <row r="299" spans="2:11" x14ac:dyDescent="0.3">
      <c r="B299">
        <v>257</v>
      </c>
      <c r="C299" t="s">
        <v>2896</v>
      </c>
      <c r="D299" t="s">
        <v>2897</v>
      </c>
      <c r="E299" t="s">
        <v>2897</v>
      </c>
      <c r="F299" t="s">
        <v>2896</v>
      </c>
      <c r="G299" t="s">
        <v>2898</v>
      </c>
      <c r="H299" t="s">
        <v>2899</v>
      </c>
      <c r="I299" t="str">
        <f>Table7[[#This Row],[LABEL_FR]]</f>
        <v>JORDANIE</v>
      </c>
      <c r="J299" t="str">
        <f>Table7[[#This Row],[LABEL_NL]]</f>
        <v>JORDANIE</v>
      </c>
      <c r="K299">
        <f>Table7[[#This Row],[COUNTRY_ID]]</f>
        <v>257</v>
      </c>
    </row>
    <row r="300" spans="2:11" x14ac:dyDescent="0.3">
      <c r="B300">
        <v>273</v>
      </c>
      <c r="C300" t="s">
        <v>2901</v>
      </c>
      <c r="D300" t="s">
        <v>2902</v>
      </c>
      <c r="E300" t="s">
        <v>2903</v>
      </c>
      <c r="F300" t="s">
        <v>2901</v>
      </c>
      <c r="G300" t="s">
        <v>2904</v>
      </c>
      <c r="H300" t="s">
        <v>2905</v>
      </c>
      <c r="I300" t="str">
        <f>Table7[[#This Row],[LABEL_FR]]</f>
        <v>KAZAKHSTAN</v>
      </c>
      <c r="J300" t="str">
        <f>Table7[[#This Row],[LABEL_NL]]</f>
        <v>KAZACHSTAN</v>
      </c>
      <c r="K300">
        <f>Table7[[#This Row],[COUNTRY_ID]]</f>
        <v>273</v>
      </c>
    </row>
    <row r="301" spans="2:11" x14ac:dyDescent="0.3">
      <c r="B301">
        <v>699</v>
      </c>
      <c r="C301" t="s">
        <v>2907</v>
      </c>
      <c r="D301" t="s">
        <v>2907</v>
      </c>
      <c r="E301" t="s">
        <v>2907</v>
      </c>
      <c r="F301" t="s">
        <v>2907</v>
      </c>
      <c r="G301" t="s">
        <v>2908</v>
      </c>
      <c r="I301" t="str">
        <f>Table7[[#This Row],[LABEL_FR]]</f>
        <v>KOSOVO</v>
      </c>
      <c r="J301" t="str">
        <f>Table7[[#This Row],[LABEL_NL]]</f>
        <v>KOSOVO</v>
      </c>
      <c r="K301">
        <f>Table7[[#This Row],[COUNTRY_ID]]</f>
        <v>699</v>
      </c>
    </row>
    <row r="302" spans="2:11" x14ac:dyDescent="0.3">
      <c r="B302">
        <v>149</v>
      </c>
      <c r="C302" t="s">
        <v>2910</v>
      </c>
      <c r="D302" t="s">
        <v>2911</v>
      </c>
      <c r="E302" t="s">
        <v>2912</v>
      </c>
      <c r="F302" t="s">
        <v>2910</v>
      </c>
      <c r="G302" t="s">
        <v>2913</v>
      </c>
      <c r="H302" t="s">
        <v>2914</v>
      </c>
      <c r="I302" t="str">
        <f>Table7[[#This Row],[LABEL_FR]]</f>
        <v>LITUANIE</v>
      </c>
      <c r="J302" t="str">
        <f>Table7[[#This Row],[LABEL_NL]]</f>
        <v>LITOUWEN</v>
      </c>
      <c r="K302">
        <f>Table7[[#This Row],[COUNTRY_ID]]</f>
        <v>149</v>
      </c>
    </row>
    <row r="303" spans="2:11" x14ac:dyDescent="0.3">
      <c r="B303">
        <v>324</v>
      </c>
      <c r="C303" t="s">
        <v>158</v>
      </c>
      <c r="D303" t="s">
        <v>76</v>
      </c>
      <c r="E303" t="s">
        <v>76</v>
      </c>
      <c r="F303" t="s">
        <v>158</v>
      </c>
      <c r="G303" t="s">
        <v>2916</v>
      </c>
      <c r="H303" t="s">
        <v>2917</v>
      </c>
      <c r="I303" t="str">
        <f>Table7[[#This Row],[LABEL_FR]]</f>
        <v>MADAGASCAR</v>
      </c>
      <c r="J303" t="str">
        <f>Table7[[#This Row],[LABEL_NL]]</f>
        <v>MADAGASCAR</v>
      </c>
      <c r="K303">
        <f>Table7[[#This Row],[COUNTRY_ID]]</f>
        <v>324</v>
      </c>
    </row>
    <row r="304" spans="2:11" x14ac:dyDescent="0.3">
      <c r="B304">
        <v>212</v>
      </c>
      <c r="C304" t="s">
        <v>2919</v>
      </c>
      <c r="D304" t="s">
        <v>2920</v>
      </c>
      <c r="E304" t="s">
        <v>2921</v>
      </c>
      <c r="F304" t="s">
        <v>2919</v>
      </c>
      <c r="G304" t="s">
        <v>2922</v>
      </c>
      <c r="H304" t="s">
        <v>2923</v>
      </c>
      <c r="I304" t="str">
        <f>Table7[[#This Row],[LABEL_FR]]</f>
        <v>MALAISIE</v>
      </c>
      <c r="J304" t="str">
        <f>Table7[[#This Row],[LABEL_NL]]</f>
        <v>MALEISIE</v>
      </c>
      <c r="K304">
        <f>Table7[[#This Row],[COUNTRY_ID]]</f>
        <v>212</v>
      </c>
    </row>
    <row r="305" spans="2:11" x14ac:dyDescent="0.3">
      <c r="B305">
        <v>416</v>
      </c>
      <c r="C305" t="s">
        <v>2925</v>
      </c>
      <c r="D305" t="s">
        <v>2926</v>
      </c>
      <c r="E305" t="s">
        <v>2925</v>
      </c>
      <c r="F305" t="s">
        <v>2925</v>
      </c>
      <c r="G305" t="s">
        <v>2927</v>
      </c>
      <c r="H305" t="s">
        <v>2928</v>
      </c>
      <c r="I305" t="str">
        <f>Table7[[#This Row],[LABEL_FR]]</f>
        <v>MEXIQUE</v>
      </c>
      <c r="J305" t="str">
        <f>Table7[[#This Row],[LABEL_NL]]</f>
        <v>MEXICO</v>
      </c>
      <c r="K305">
        <f>Table7[[#This Row],[COUNTRY_ID]]</f>
        <v>416</v>
      </c>
    </row>
    <row r="306" spans="2:11" x14ac:dyDescent="0.3">
      <c r="B306">
        <v>340</v>
      </c>
      <c r="C306" t="s">
        <v>81</v>
      </c>
      <c r="D306" t="s">
        <v>81</v>
      </c>
      <c r="E306" t="s">
        <v>81</v>
      </c>
      <c r="F306" t="s">
        <v>81</v>
      </c>
      <c r="G306" t="s">
        <v>2930</v>
      </c>
      <c r="H306" t="s">
        <v>2931</v>
      </c>
      <c r="I306" t="str">
        <f>Table7[[#This Row],[LABEL_FR]]</f>
        <v>MOZAMBIQUE</v>
      </c>
      <c r="J306" t="str">
        <f>Table7[[#This Row],[LABEL_NL]]</f>
        <v>MOZAMBIQUE</v>
      </c>
      <c r="K306">
        <f>Table7[[#This Row],[COUNTRY_ID]]</f>
        <v>340</v>
      </c>
    </row>
    <row r="307" spans="2:11" x14ac:dyDescent="0.3">
      <c r="B307">
        <v>323</v>
      </c>
      <c r="C307" t="s">
        <v>163</v>
      </c>
      <c r="D307" t="s">
        <v>99</v>
      </c>
      <c r="E307" t="s">
        <v>2933</v>
      </c>
      <c r="F307" t="s">
        <v>163</v>
      </c>
      <c r="G307" t="s">
        <v>2934</v>
      </c>
      <c r="H307" t="s">
        <v>2935</v>
      </c>
      <c r="I307" t="str">
        <f>Table7[[#This Row],[LABEL_FR]]</f>
        <v>OUGANDA</v>
      </c>
      <c r="J307" t="str">
        <f>Table7[[#This Row],[LABEL_NL]]</f>
        <v>OEGANDA</v>
      </c>
      <c r="K307">
        <f>Table7[[#This Row],[COUNTRY_ID]]</f>
        <v>323</v>
      </c>
    </row>
    <row r="308" spans="2:11" x14ac:dyDescent="0.3">
      <c r="B308">
        <v>277</v>
      </c>
      <c r="C308" t="s">
        <v>2937</v>
      </c>
      <c r="D308" t="s">
        <v>2938</v>
      </c>
      <c r="E308" t="s">
        <v>2939</v>
      </c>
      <c r="F308" t="s">
        <v>2937</v>
      </c>
      <c r="G308" t="s">
        <v>2940</v>
      </c>
      <c r="H308" t="s">
        <v>2941</v>
      </c>
      <c r="I308" t="str">
        <f>Table7[[#This Row],[LABEL_FR]]</f>
        <v>OUZBEKISTAN</v>
      </c>
      <c r="J308" t="str">
        <f>Table7[[#This Row],[LABEL_NL]]</f>
        <v>OEZBEKISTAN</v>
      </c>
      <c r="K308">
        <f>Table7[[#This Row],[COUNTRY_ID]]</f>
        <v>277</v>
      </c>
    </row>
    <row r="309" spans="2:11" x14ac:dyDescent="0.3">
      <c r="B309">
        <v>259</v>
      </c>
      <c r="C309" t="s">
        <v>2943</v>
      </c>
      <c r="D309" t="s">
        <v>2943</v>
      </c>
      <c r="E309" t="s">
        <v>2943</v>
      </c>
      <c r="F309" t="s">
        <v>2943</v>
      </c>
      <c r="G309" t="s">
        <v>2944</v>
      </c>
      <c r="H309" t="s">
        <v>2945</v>
      </c>
      <c r="I309" t="str">
        <f>Table7[[#This Row],[LABEL_FR]]</f>
        <v>PAKISTAN</v>
      </c>
      <c r="J309" t="str">
        <f>Table7[[#This Row],[LABEL_NL]]</f>
        <v>PAKISTAN</v>
      </c>
      <c r="K309">
        <f>Table7[[#This Row],[COUNTRY_ID]]</f>
        <v>259</v>
      </c>
    </row>
    <row r="310" spans="2:11" x14ac:dyDescent="0.3">
      <c r="B310">
        <v>320</v>
      </c>
      <c r="C310" t="s">
        <v>94</v>
      </c>
      <c r="D310" t="s">
        <v>2947</v>
      </c>
      <c r="E310" t="s">
        <v>94</v>
      </c>
      <c r="F310" t="s">
        <v>94</v>
      </c>
      <c r="G310" t="s">
        <v>2948</v>
      </c>
      <c r="H310" t="s">
        <v>2949</v>
      </c>
      <c r="I310" t="str">
        <f>Table7[[#This Row],[LABEL_FR]]</f>
        <v>SÉNÉGAL</v>
      </c>
      <c r="J310" t="str">
        <f>Table7[[#This Row],[LABEL_NL]]</f>
        <v>SENEGAL</v>
      </c>
      <c r="K310">
        <f>Table7[[#This Row],[COUNTRY_ID]]</f>
        <v>320</v>
      </c>
    </row>
    <row r="311" spans="2:11" x14ac:dyDescent="0.3">
      <c r="B311">
        <v>205</v>
      </c>
      <c r="C311" t="s">
        <v>2951</v>
      </c>
      <c r="D311" t="s">
        <v>2952</v>
      </c>
      <c r="E311" t="s">
        <v>2951</v>
      </c>
      <c r="F311" t="s">
        <v>2951</v>
      </c>
      <c r="G311" t="s">
        <v>2953</v>
      </c>
      <c r="H311" t="s">
        <v>2954</v>
      </c>
      <c r="I311" t="str">
        <f>Table7[[#This Row],[LABEL_FR]]</f>
        <v>SINGAPOUR</v>
      </c>
      <c r="J311" t="str">
        <f>Table7[[#This Row],[LABEL_NL]]</f>
        <v>SINGAPORE</v>
      </c>
      <c r="K311">
        <f>Table7[[#This Row],[COUNTRY_ID]]</f>
        <v>205</v>
      </c>
    </row>
    <row r="312" spans="2:11" x14ac:dyDescent="0.3">
      <c r="B312">
        <v>138</v>
      </c>
      <c r="C312" t="s">
        <v>2956</v>
      </c>
      <c r="D312" t="s">
        <v>2957</v>
      </c>
      <c r="E312" t="s">
        <v>2957</v>
      </c>
      <c r="F312" t="s">
        <v>2956</v>
      </c>
      <c r="G312" t="s">
        <v>2958</v>
      </c>
      <c r="H312" t="s">
        <v>2959</v>
      </c>
      <c r="I312" t="str">
        <f>Table7[[#This Row],[LABEL_FR]]</f>
        <v>SLOVENIE</v>
      </c>
      <c r="J312" t="str">
        <f>Table7[[#This Row],[LABEL_NL]]</f>
        <v>SLOVENIE</v>
      </c>
      <c r="K312">
        <f>Table7[[#This Row],[COUNTRY_ID]]</f>
        <v>138</v>
      </c>
    </row>
    <row r="313" spans="2:11" x14ac:dyDescent="0.3">
      <c r="B313">
        <v>329</v>
      </c>
      <c r="C313" t="s">
        <v>2961</v>
      </c>
      <c r="D313" t="s">
        <v>2962</v>
      </c>
      <c r="E313" t="s">
        <v>2962</v>
      </c>
      <c r="F313" t="s">
        <v>2961</v>
      </c>
      <c r="G313" t="s">
        <v>2963</v>
      </c>
      <c r="H313" t="s">
        <v>2964</v>
      </c>
      <c r="I313" t="str">
        <f>Table7[[#This Row],[LABEL_FR]]</f>
        <v>SOMALIE</v>
      </c>
      <c r="J313" t="str">
        <f>Table7[[#This Row],[LABEL_NL]]</f>
        <v>SOMALIE</v>
      </c>
      <c r="K313">
        <f>Table7[[#This Row],[COUNTRY_ID]]</f>
        <v>329</v>
      </c>
    </row>
    <row r="314" spans="2:11" x14ac:dyDescent="0.3">
      <c r="B314">
        <v>127</v>
      </c>
      <c r="C314" t="s">
        <v>2966</v>
      </c>
      <c r="D314" t="s">
        <v>2967</v>
      </c>
      <c r="E314" t="s">
        <v>2968</v>
      </c>
      <c r="F314" t="s">
        <v>2966</v>
      </c>
      <c r="G314" t="s">
        <v>2969</v>
      </c>
      <c r="I314" t="str">
        <f>Table7[[#This Row],[LABEL_FR]]</f>
        <v>SUISSE</v>
      </c>
      <c r="J314" t="str">
        <f>Table7[[#This Row],[LABEL_NL]]</f>
        <v>ZWITSERLAND</v>
      </c>
      <c r="K314">
        <f>Table7[[#This Row],[COUNTRY_ID]]</f>
        <v>127</v>
      </c>
    </row>
    <row r="315" spans="2:11" x14ac:dyDescent="0.3">
      <c r="B315">
        <v>141</v>
      </c>
      <c r="C315" t="s">
        <v>2971</v>
      </c>
      <c r="D315" t="s">
        <v>2972</v>
      </c>
      <c r="E315" t="s">
        <v>2973</v>
      </c>
      <c r="F315" t="s">
        <v>2971</v>
      </c>
      <c r="G315" t="s">
        <v>2974</v>
      </c>
      <c r="H315" t="s">
        <v>2975</v>
      </c>
      <c r="I315" t="str">
        <f>Table7[[#This Row],[LABEL_FR]]</f>
        <v>TCHEQUE REP.</v>
      </c>
      <c r="J315" t="str">
        <f>Table7[[#This Row],[LABEL_NL]]</f>
        <v>TSJECHISCHE REP.</v>
      </c>
      <c r="K315">
        <f>Table7[[#This Row],[COUNTRY_ID]]</f>
        <v>141</v>
      </c>
    </row>
    <row r="316" spans="2:11" x14ac:dyDescent="0.3">
      <c r="B316">
        <v>708</v>
      </c>
      <c r="C316" t="s">
        <v>2976</v>
      </c>
      <c r="D316" t="s">
        <v>2977</v>
      </c>
      <c r="E316" t="s">
        <v>2978</v>
      </c>
      <c r="F316" t="s">
        <v>2976</v>
      </c>
      <c r="G316" t="s">
        <v>2979</v>
      </c>
      <c r="I316" t="str">
        <f>Table7[[#This Row],[LABEL_FR]]</f>
        <v>Saint-Martin (Partie Française)</v>
      </c>
      <c r="J316" t="str">
        <f>Table7[[#This Row],[LABEL_NL]]</f>
        <v>Saint-Martin (Franse gedeelte)</v>
      </c>
      <c r="K316">
        <f>Table7[[#This Row],[COUNTRY_ID]]</f>
        <v>708</v>
      </c>
    </row>
    <row r="317" spans="2:11" x14ac:dyDescent="0.3">
      <c r="B317">
        <v>131</v>
      </c>
      <c r="C317" t="s">
        <v>1982</v>
      </c>
      <c r="D317" t="s">
        <v>1983</v>
      </c>
      <c r="E317" t="s">
        <v>1982</v>
      </c>
      <c r="F317" t="s">
        <v>1982</v>
      </c>
      <c r="I317" t="str">
        <f>Table7[[#This Row],[LABEL_FR]]</f>
        <v>U.R.S.S.</v>
      </c>
      <c r="J317" t="str">
        <f>Table7[[#This Row],[LABEL_NL]]</f>
        <v>U.S.S.R.</v>
      </c>
      <c r="K317">
        <f>Table7[[#This Row],[COUNTRY_ID]]</f>
        <v>131</v>
      </c>
    </row>
    <row r="318" spans="2:11" x14ac:dyDescent="0.3">
      <c r="B318">
        <v>680</v>
      </c>
      <c r="C318" t="s">
        <v>2980</v>
      </c>
      <c r="D318" t="s">
        <v>2981</v>
      </c>
      <c r="E318" t="s">
        <v>2982</v>
      </c>
      <c r="F318" t="s">
        <v>2980</v>
      </c>
      <c r="I318" t="str">
        <f>Table7[[#This Row],[LABEL_FR]]</f>
        <v xml:space="preserve">Archipel des Carolines_x000D_
</v>
      </c>
      <c r="J318" t="str">
        <f>Table7[[#This Row],[LABEL_NL]]</f>
        <v xml:space="preserve">Archipel der Carolinen_x000D_
</v>
      </c>
      <c r="K318">
        <f>Table7[[#This Row],[COUNTRY_ID]]</f>
        <v>680</v>
      </c>
    </row>
    <row r="319" spans="2:11" x14ac:dyDescent="0.3">
      <c r="B319">
        <v>581</v>
      </c>
      <c r="C319" t="s">
        <v>2983</v>
      </c>
      <c r="D319" t="s">
        <v>2984</v>
      </c>
      <c r="E319" t="s">
        <v>2985</v>
      </c>
      <c r="F319" t="s">
        <v>2983</v>
      </c>
      <c r="G319" t="s">
        <v>2986</v>
      </c>
      <c r="H319" t="s">
        <v>1921</v>
      </c>
      <c r="I319" t="str">
        <f>Table7[[#This Row],[LABEL_FR]]</f>
        <v>GUYANE FRANCAISE</v>
      </c>
      <c r="J319" t="str">
        <f>Table7[[#This Row],[LABEL_NL]]</f>
        <v>FRANS-GUYANA</v>
      </c>
      <c r="K319">
        <f>Table7[[#This Row],[COUNTRY_ID]]</f>
        <v>581</v>
      </c>
    </row>
    <row r="320" spans="2:11" x14ac:dyDescent="0.3">
      <c r="B320">
        <v>387</v>
      </c>
      <c r="C320" t="s">
        <v>2987</v>
      </c>
      <c r="D320" t="s">
        <v>2988</v>
      </c>
      <c r="E320" t="s">
        <v>2989</v>
      </c>
      <c r="F320" t="s">
        <v>2987</v>
      </c>
      <c r="G320" t="s">
        <v>2990</v>
      </c>
      <c r="I320" t="str">
        <f>Table7[[#This Row],[LABEL_FR]]</f>
        <v>LA RÉUNION</v>
      </c>
      <c r="J320" t="str">
        <f>Table7[[#This Row],[LABEL_NL]]</f>
        <v>REUNION</v>
      </c>
      <c r="K320">
        <f>Table7[[#This Row],[COUNTRY_ID]]</f>
        <v>387</v>
      </c>
    </row>
    <row r="321" spans="2:11" x14ac:dyDescent="0.3">
      <c r="B321">
        <v>219</v>
      </c>
      <c r="C321" t="s">
        <v>2991</v>
      </c>
      <c r="D321" t="s">
        <v>2992</v>
      </c>
      <c r="E321" t="s">
        <v>2993</v>
      </c>
      <c r="F321" t="s">
        <v>2991</v>
      </c>
      <c r="G321" t="s">
        <v>2994</v>
      </c>
      <c r="H321" t="s">
        <v>2995</v>
      </c>
      <c r="I321" t="str">
        <f>Table7[[#This Row],[LABEL_FR]]</f>
        <v>CORÉE DU NORD</v>
      </c>
      <c r="J321" t="str">
        <f>Table7[[#This Row],[LABEL_NL]]</f>
        <v>KOREA (NOORD)</v>
      </c>
      <c r="K321">
        <f>Table7[[#This Row],[COUNTRY_ID]]</f>
        <v>219</v>
      </c>
    </row>
    <row r="322" spans="2:11" x14ac:dyDescent="0.3">
      <c r="B322">
        <v>520</v>
      </c>
      <c r="C322" t="s">
        <v>2997</v>
      </c>
      <c r="D322" t="s">
        <v>2997</v>
      </c>
      <c r="E322" t="s">
        <v>2997</v>
      </c>
      <c r="F322" t="s">
        <v>2997</v>
      </c>
      <c r="G322" t="s">
        <v>2998</v>
      </c>
      <c r="H322" t="s">
        <v>2999</v>
      </c>
      <c r="I322" t="str">
        <f>Table7[[#This Row],[LABEL_FR]]</f>
        <v>VENEZUELA</v>
      </c>
      <c r="J322" t="str">
        <f>Table7[[#This Row],[LABEL_NL]]</f>
        <v>VENEZUELA</v>
      </c>
      <c r="K322">
        <f>Table7[[#This Row],[COUNTRY_ID]]</f>
        <v>520</v>
      </c>
    </row>
    <row r="323" spans="2:11" x14ac:dyDescent="0.3">
      <c r="B323">
        <v>213</v>
      </c>
      <c r="C323" t="s">
        <v>82</v>
      </c>
      <c r="D323" t="s">
        <v>3001</v>
      </c>
      <c r="E323" t="s">
        <v>82</v>
      </c>
      <c r="F323" t="s">
        <v>82</v>
      </c>
      <c r="G323" t="s">
        <v>3002</v>
      </c>
      <c r="H323" t="s">
        <v>3003</v>
      </c>
      <c r="I323" t="str">
        <f>Table7[[#This Row],[LABEL_FR]]</f>
        <v>NÉPAL</v>
      </c>
      <c r="J323" t="str">
        <f>Table7[[#This Row],[LABEL_NL]]</f>
        <v>NEPAL</v>
      </c>
      <c r="K323">
        <f>Table7[[#This Row],[COUNTRY_ID]]</f>
        <v>213</v>
      </c>
    </row>
    <row r="324" spans="2:11" x14ac:dyDescent="0.3">
      <c r="B324">
        <v>485</v>
      </c>
      <c r="C324" t="s">
        <v>3005</v>
      </c>
      <c r="D324" t="s">
        <v>3006</v>
      </c>
      <c r="E324" t="s">
        <v>3005</v>
      </c>
      <c r="F324" t="s">
        <v>3005</v>
      </c>
      <c r="G324" t="s">
        <v>3007</v>
      </c>
      <c r="I324" t="str">
        <f>Table7[[#This Row],[LABEL_FR]]</f>
        <v>BERMUDES</v>
      </c>
      <c r="J324" t="str">
        <f>Table7[[#This Row],[LABEL_NL]]</f>
        <v>BERMUDA</v>
      </c>
      <c r="K324">
        <f>Table7[[#This Row],[COUNTRY_ID]]</f>
        <v>485</v>
      </c>
    </row>
    <row r="325" spans="2:11" x14ac:dyDescent="0.3">
      <c r="B325">
        <v>522</v>
      </c>
      <c r="C325" t="s">
        <v>167</v>
      </c>
      <c r="D325" t="s">
        <v>167</v>
      </c>
      <c r="E325" t="s">
        <v>95</v>
      </c>
      <c r="F325" t="s">
        <v>167</v>
      </c>
      <c r="G325" t="s">
        <v>3009</v>
      </c>
      <c r="H325" t="s">
        <v>3010</v>
      </c>
      <c r="I325" t="str">
        <f>Table7[[#This Row],[LABEL_FR]]</f>
        <v>SURINAM</v>
      </c>
      <c r="J325" t="str">
        <f>Table7[[#This Row],[LABEL_NL]]</f>
        <v>SURINAME</v>
      </c>
      <c r="K325">
        <f>Table7[[#This Row],[COUNTRY_ID]]</f>
        <v>522</v>
      </c>
    </row>
  </sheetData>
  <sheetProtection password="CC3C" sheet="1" objects="1" scenarios="1" formatCells="0" formatRows="0" selectLockedCells="1"/>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K192"/>
  <sheetViews>
    <sheetView workbookViewId="0"/>
  </sheetViews>
  <sheetFormatPr baseColWidth="10" defaultColWidth="11.44140625" defaultRowHeight="13.8" x14ac:dyDescent="0.3"/>
  <cols>
    <col min="1" max="3" width="14.5546875" style="37" customWidth="1"/>
    <col min="4" max="4" width="29.109375" style="38" customWidth="1"/>
    <col min="5" max="5" width="16" style="38" hidden="1" customWidth="1"/>
    <col min="6" max="6" width="16" style="38" customWidth="1"/>
    <col min="7" max="7" width="94.5546875" style="38" customWidth="1"/>
    <col min="8" max="16" width="8.109375" style="39" hidden="1" customWidth="1"/>
    <col min="17" max="24" width="9.109375" style="39" hidden="1" customWidth="1"/>
    <col min="25" max="25" width="6" style="39" bestFit="1" customWidth="1"/>
    <col min="26" max="59" width="11.44140625" style="39"/>
    <col min="60" max="60" width="34.33203125" style="39" customWidth="1"/>
    <col min="61" max="16384" width="11.44140625" style="39"/>
  </cols>
  <sheetData>
    <row r="1" spans="1:63" ht="32.25" customHeight="1" x14ac:dyDescent="0.3">
      <c r="A1" s="37" t="s">
        <v>287</v>
      </c>
      <c r="B1" s="37" t="s">
        <v>1886</v>
      </c>
      <c r="C1" s="37" t="s">
        <v>524</v>
      </c>
      <c r="D1" s="38" t="s">
        <v>288</v>
      </c>
      <c r="E1" s="38" t="s">
        <v>289</v>
      </c>
      <c r="F1" s="38" t="s">
        <v>1903</v>
      </c>
      <c r="G1" s="38" t="s">
        <v>290</v>
      </c>
      <c r="H1" s="39" t="s">
        <v>291</v>
      </c>
      <c r="I1" s="39" t="s">
        <v>292</v>
      </c>
      <c r="J1" s="39" t="s">
        <v>293</v>
      </c>
      <c r="K1" s="39" t="s">
        <v>294</v>
      </c>
      <c r="L1" s="39" t="s">
        <v>295</v>
      </c>
      <c r="M1" s="39" t="s">
        <v>296</v>
      </c>
      <c r="N1" s="39" t="s">
        <v>297</v>
      </c>
      <c r="O1" s="39" t="s">
        <v>298</v>
      </c>
      <c r="P1" s="39" t="s">
        <v>299</v>
      </c>
      <c r="Q1" s="39" t="s">
        <v>300</v>
      </c>
      <c r="R1" s="39" t="s">
        <v>301</v>
      </c>
      <c r="S1" s="39" t="s">
        <v>302</v>
      </c>
      <c r="T1" s="39" t="s">
        <v>303</v>
      </c>
      <c r="U1" s="39" t="s">
        <v>304</v>
      </c>
      <c r="V1" s="39" t="s">
        <v>305</v>
      </c>
      <c r="W1" s="39" t="s">
        <v>306</v>
      </c>
      <c r="X1" s="39" t="s">
        <v>307</v>
      </c>
      <c r="Y1" s="39" t="s">
        <v>3381</v>
      </c>
      <c r="Z1" s="39" t="s">
        <v>3384</v>
      </c>
      <c r="AA1" s="39" t="s">
        <v>3385</v>
      </c>
      <c r="AD1" s="39" t="s">
        <v>3080</v>
      </c>
      <c r="AE1" s="39" t="s">
        <v>3260</v>
      </c>
      <c r="AF1" s="39" t="s">
        <v>2244</v>
      </c>
      <c r="AG1" s="39" t="s">
        <v>2417</v>
      </c>
      <c r="AH1" s="39" t="s">
        <v>3118</v>
      </c>
      <c r="AI1" s="39" t="s">
        <v>2223</v>
      </c>
      <c r="AJ1" s="39" t="s">
        <v>3224</v>
      </c>
      <c r="AK1" s="39" t="s">
        <v>3084</v>
      </c>
      <c r="AL1" s="39" t="s">
        <v>2740</v>
      </c>
      <c r="AM1" s="39" t="s">
        <v>2430</v>
      </c>
      <c r="AN1" s="39" t="s">
        <v>2870</v>
      </c>
      <c r="AO1" s="39" t="s">
        <v>3151</v>
      </c>
      <c r="AP1" s="39" t="s">
        <v>3094</v>
      </c>
      <c r="AQ1" s="39" t="s">
        <v>3152</v>
      </c>
      <c r="AR1" s="39" t="s">
        <v>3226</v>
      </c>
      <c r="AS1" s="39" t="s">
        <v>2293</v>
      </c>
      <c r="AT1" s="39" t="s">
        <v>3100</v>
      </c>
      <c r="AU1" s="39" t="s">
        <v>2266</v>
      </c>
      <c r="AV1" s="39" t="s">
        <v>3073</v>
      </c>
      <c r="AW1" s="39" t="s">
        <v>2930</v>
      </c>
      <c r="AX1" s="39" t="s">
        <v>2369</v>
      </c>
      <c r="AY1" s="39" t="s">
        <v>2269</v>
      </c>
      <c r="AZ1" s="39" t="s">
        <v>2934</v>
      </c>
      <c r="BA1" s="39" t="s">
        <v>3189</v>
      </c>
      <c r="BB1" s="39" t="s">
        <v>2438</v>
      </c>
      <c r="BC1" s="39" t="s">
        <v>3230</v>
      </c>
      <c r="BD1" s="39" t="s">
        <v>3091</v>
      </c>
      <c r="BE1" s="39" t="s">
        <v>1947</v>
      </c>
      <c r="BF1" s="39" t="s">
        <v>2948</v>
      </c>
      <c r="BG1" s="39" t="s">
        <v>3116</v>
      </c>
      <c r="BH1" s="39" t="s">
        <v>3375</v>
      </c>
      <c r="BI1" s="39" t="s">
        <v>3233</v>
      </c>
      <c r="BJ1" s="39" t="s">
        <v>3105</v>
      </c>
    </row>
    <row r="2" spans="1:63" ht="27.6" x14ac:dyDescent="0.3">
      <c r="A2" s="37" t="s">
        <v>50</v>
      </c>
      <c r="B2" s="37" t="str">
        <f>Tableau1[[#This Row],[ctry+r]]</f>
        <v>SAF - 1</v>
      </c>
      <c r="C2" s="37" t="str">
        <f>VLOOKUP(Tableau1[[#This Row],[CSC - GSK]],Table9[[D3]:[afk2]],4,FALSE)</f>
        <v>SAF</v>
      </c>
      <c r="D2" s="38" t="s">
        <v>308</v>
      </c>
      <c r="E2" s="42" t="s">
        <v>309</v>
      </c>
      <c r="F2" s="42">
        <v>1</v>
      </c>
      <c r="G2" s="38" t="s">
        <v>310</v>
      </c>
      <c r="H2" s="40" t="s">
        <v>311</v>
      </c>
      <c r="I2" s="40" t="s">
        <v>311</v>
      </c>
      <c r="J2" s="41" t="s">
        <v>309</v>
      </c>
      <c r="K2" s="40" t="s">
        <v>311</v>
      </c>
      <c r="L2" s="40" t="s">
        <v>311</v>
      </c>
      <c r="M2" s="41" t="s">
        <v>309</v>
      </c>
      <c r="N2" s="40" t="s">
        <v>311</v>
      </c>
      <c r="O2" s="40" t="s">
        <v>311</v>
      </c>
      <c r="P2" s="40" t="s">
        <v>311</v>
      </c>
      <c r="Q2" s="40" t="s">
        <v>311</v>
      </c>
      <c r="R2" s="40" t="s">
        <v>311</v>
      </c>
      <c r="S2" s="40" t="s">
        <v>311</v>
      </c>
      <c r="T2" s="40" t="s">
        <v>311</v>
      </c>
      <c r="U2" s="40" t="s">
        <v>311</v>
      </c>
      <c r="V2" s="40" t="s">
        <v>311</v>
      </c>
      <c r="W2" s="40" t="s">
        <v>311</v>
      </c>
      <c r="X2" s="40" t="s">
        <v>311</v>
      </c>
      <c r="Y2" s="39" t="str">
        <f>Tableau1[[#This Row],[Column3]]&amp;" - "&amp;Tableau1[[#This Row],[Titre de la Cible - Titel doel]]</f>
        <v>1 - Contribute to ensure healthy lives and promote well-being for all at all ages through the strengthening of the health system and by developing innovative models for health care (cfr SDG3 &amp; 6)</v>
      </c>
      <c r="Z2" s="39">
        <f>COUNTIF($C$2:$C2,Tableau1[[#This Row],[Column1]])</f>
        <v>1</v>
      </c>
      <c r="AA2" s="39" t="str">
        <f>Tableau1[[#This Row],[Column1]]&amp;" - "&amp;Tableau1[[#This Row],[r]]</f>
        <v>SAF - 1</v>
      </c>
      <c r="AD2" s="39" t="s">
        <v>3080</v>
      </c>
      <c r="AE2" s="39" t="s">
        <v>3260</v>
      </c>
      <c r="AF2" s="39" t="s">
        <v>2244</v>
      </c>
      <c r="AG2" s="39" t="s">
        <v>2417</v>
      </c>
      <c r="AH2" s="39" t="s">
        <v>3118</v>
      </c>
      <c r="AI2" s="39" t="s">
        <v>2223</v>
      </c>
      <c r="AJ2" s="39" t="s">
        <v>3224</v>
      </c>
      <c r="AK2" s="39" t="s">
        <v>3084</v>
      </c>
      <c r="AL2" s="39" t="s">
        <v>2740</v>
      </c>
      <c r="AM2" s="39" t="s">
        <v>2430</v>
      </c>
      <c r="AN2" s="39" t="s">
        <v>2870</v>
      </c>
      <c r="AO2" s="39" t="s">
        <v>3151</v>
      </c>
      <c r="AP2" s="39" t="s">
        <v>3094</v>
      </c>
      <c r="AQ2" s="39" t="s">
        <v>3152</v>
      </c>
      <c r="AR2" s="39" t="s">
        <v>3226</v>
      </c>
      <c r="AS2" s="39" t="s">
        <v>2293</v>
      </c>
      <c r="AT2" s="39" t="s">
        <v>3100</v>
      </c>
      <c r="AU2" s="39" t="s">
        <v>2266</v>
      </c>
      <c r="AV2" s="39" t="s">
        <v>3073</v>
      </c>
      <c r="AW2" s="39" t="s">
        <v>2930</v>
      </c>
      <c r="AX2" s="39" t="s">
        <v>2369</v>
      </c>
      <c r="AY2" s="39" t="s">
        <v>2269</v>
      </c>
      <c r="AZ2" s="39" t="s">
        <v>2934</v>
      </c>
      <c r="BA2" s="39" t="s">
        <v>3189</v>
      </c>
      <c r="BB2" s="39" t="s">
        <v>2438</v>
      </c>
      <c r="BC2" s="39" t="s">
        <v>3230</v>
      </c>
      <c r="BD2" s="39" t="s">
        <v>3091</v>
      </c>
      <c r="BE2" s="39" t="s">
        <v>1947</v>
      </c>
      <c r="BF2" s="39" t="s">
        <v>2948</v>
      </c>
      <c r="BG2" s="39" t="s">
        <v>3116</v>
      </c>
      <c r="BH2" s="39" t="s">
        <v>3375</v>
      </c>
      <c r="BI2" s="39" t="s">
        <v>3233</v>
      </c>
      <c r="BJ2" s="39" t="s">
        <v>3105</v>
      </c>
      <c r="BK2" s="39" t="s">
        <v>3388</v>
      </c>
    </row>
    <row r="3" spans="1:63" ht="27.6" x14ac:dyDescent="0.3">
      <c r="A3" s="37" t="s">
        <v>50</v>
      </c>
      <c r="B3" s="37" t="str">
        <f>Tableau1[[#This Row],[ctry+r]]</f>
        <v>SAF - 2</v>
      </c>
      <c r="C3" s="37" t="str">
        <f>VLOOKUP(Tableau1[[#This Row],[CSC - GSK]],Table9[[D3]:[afk2]],4,FALSE)</f>
        <v>SAF</v>
      </c>
      <c r="D3" s="38" t="s">
        <v>312</v>
      </c>
      <c r="E3" s="42" t="s">
        <v>309</v>
      </c>
      <c r="F3" s="42">
        <v>2</v>
      </c>
      <c r="G3" s="38" t="s">
        <v>313</v>
      </c>
      <c r="H3" s="40" t="s">
        <v>311</v>
      </c>
      <c r="I3" s="40" t="s">
        <v>311</v>
      </c>
      <c r="J3" s="40" t="s">
        <v>311</v>
      </c>
      <c r="K3" s="41" t="s">
        <v>309</v>
      </c>
      <c r="L3" s="40" t="s">
        <v>311</v>
      </c>
      <c r="M3" s="40" t="s">
        <v>311</v>
      </c>
      <c r="N3" s="40" t="s">
        <v>311</v>
      </c>
      <c r="O3" s="40" t="s">
        <v>311</v>
      </c>
      <c r="P3" s="41" t="s">
        <v>309</v>
      </c>
      <c r="Q3" s="40" t="s">
        <v>311</v>
      </c>
      <c r="R3" s="40" t="s">
        <v>311</v>
      </c>
      <c r="S3" s="40" t="s">
        <v>311</v>
      </c>
      <c r="T3" s="40" t="s">
        <v>311</v>
      </c>
      <c r="U3" s="40" t="s">
        <v>311</v>
      </c>
      <c r="V3" s="40" t="s">
        <v>311</v>
      </c>
      <c r="W3" s="40" t="s">
        <v>311</v>
      </c>
      <c r="X3" s="40" t="s">
        <v>311</v>
      </c>
      <c r="Y3" s="39" t="str">
        <f>Tableau1[[#This Row],[Column3]]&amp;" - "&amp;Tableau1[[#This Row],[Titre de la Cible - Titel doel]]</f>
        <v>2 - Ensure inclusive and equitable quality education, improve access to knowledge, improve research and stimulate innovation in order to contribute to development (cfr SDG4 &amp; 9)</v>
      </c>
      <c r="Z3" s="39">
        <f>COUNTIF($C$2:$C3,Tableau1[[#This Row],[Column1]])</f>
        <v>2</v>
      </c>
      <c r="AA3" s="39" t="str">
        <f>Tableau1[[#This Row],[Column1]]&amp;" - "&amp;Tableau1[[#This Row],[r]]</f>
        <v>SAF - 2</v>
      </c>
      <c r="AC3" s="39">
        <v>1</v>
      </c>
      <c r="AD3" s="39" t="str">
        <f>IF(ISNA(VLOOKUP(AD$1&amp;" - "&amp;$AC3,Tableau1[[Column2]:[cible]],24,FALSE)),"",VLOOKUP(AD$1&amp;" - "&amp;$AC3,Tableau1[[Column2]:[cible]],24,FALSE))</f>
        <v>1 - Contribute to ensure healthy lives and promote well-being for all at all ages through the strengthening of the health system and by developing innovative models for health care (cfr SDG3 &amp; 6)</v>
      </c>
      <c r="AE3" s="39" t="str">
        <f>IF(ISNA(VLOOKUP(AE$1&amp;" - "&amp;$AC3,Tableau1[[Column2]:[cible]],24,FALSE)),"",VLOOKUP(AE$1&amp;" - "&amp;$AC3,Tableau1[[Column2]:[cible]],24,FALSE))</f>
        <v xml:space="preserve">MILIEU SCOLAIRE A1 - Promouvoir l’exercice de la citoyenneté mondiale et solidaire auprès les différents groupes cibles et agents éducatifs pertinents   </v>
      </c>
      <c r="AF3" s="39" t="str">
        <f>IF(ISNA(VLOOKUP(AF$1&amp;" - "&amp;$AC3,Tableau1[[Column2]:[cible]],24,FALSE)),"",VLOOKUP(AF$1&amp;" - "&amp;$AC3,Tableau1[[Column2]:[cible]],24,FALSE))</f>
        <v xml:space="preserve">1 - Promouvoir, à tous les niveaux, la mise en place d’institutions responsables, efficaces et ouvertes à tous, ainsi que l’accès à la justice pour tous, au sein d’une société pacifique et respectueuse des droits humains.   </v>
      </c>
      <c r="AG3" s="39" t="str">
        <f>IF(ISNA(VLOOKUP(AG$1&amp;" - "&amp;$AC3,Tableau1[[Column2]:[cible]],24,FALSE)),"",VLOOKUP(AG$1&amp;" - "&amp;$AC3,Tableau1[[Column2]:[cible]],24,FALSE))</f>
        <v>1 - Contribuir a la protección, el respeto y la promoción de los derechos humanos en su integralidad e interdependencia, al fortalecimiento de la democracia y del estado de derecho en Bolivia</v>
      </c>
      <c r="AH3" s="39" t="str">
        <f>IF(ISNA(VLOOKUP(AH$1&amp;" - "&amp;$AC3,Tableau1[[Column2]:[cible]],24,FALSE)),"",VLOOKUP(AH$1&amp;" - "&amp;$AC3,Tableau1[[Column2]:[cible]],24,FALSE))</f>
        <v xml:space="preserve">1 - Promouvoir avec la participation des femmes et des jeunes un secteur agricole performant, durable et basé sur l’agriculture familiale au sein d’une économie rurale inclusive et assurer la sécurité alimentaire </v>
      </c>
      <c r="AI3" s="39" t="str">
        <f>IF(ISNA(VLOOKUP(AI$1&amp;" - "&amp;$AC3,Tableau1[[Column2]:[cible]],24,FALSE)),"",VLOOKUP(AI$1&amp;" - "&amp;$AC3,Tableau1[[Column2]:[cible]],24,FALSE))</f>
        <v xml:space="preserve">1 - Contribuer à l’émergence d’une société civile indépendante, forte, compétente et redevable. </v>
      </c>
      <c r="AJ3" s="39" t="str">
        <f>IF(ISNA(VLOOKUP(AJ$1&amp;" - "&amp;$AC3,Tableau1[[Column2]:[cible]],24,FALSE)),"",VLOOKUP(AJ$1&amp;" - "&amp;$AC3,Tableau1[[Column2]:[cible]],24,FALSE))</f>
        <v>1 - Contribute to rural development and to food, nutritional and economic security of vulnerable rural populations</v>
      </c>
      <c r="AK3" s="39" t="str">
        <f>IF(ISNA(VLOOKUP(AK$1&amp;" - "&amp;$AC3,Tableau1[[Column2]:[cible]],24,FALSE)),"",VLOOKUP(AK$1&amp;" - "&amp;$AC3,Tableau1[[Column2]:[cible]],24,FALSE))</f>
        <v>1 - Garantir et améliorer l’accès sur pied d’égalité à la connaissance et aux compétences, améliorer la qualité de la recherche et stimuler l’innovation, afin de contribuer au développement</v>
      </c>
      <c r="AL3" s="39" t="str">
        <f>IF(ISNA(VLOOKUP(AL$1&amp;" - "&amp;$AC3,Tableau1[[Column2]:[cible]],24,FALSE)),"",VLOOKUP(AL$1&amp;" - "&amp;$AC3,Tableau1[[Column2]:[cible]],24,FALSE))</f>
        <v>1 - Fortalecer las capacidades de resiliencia de la población cubana ante el cambio climático y los desastres así como contribuir a la eliminación/reducción de las fuentes de contaminación.</v>
      </c>
      <c r="AM3" s="39" t="str">
        <f>IF(ISNA(VLOOKUP(AM$1&amp;" - "&amp;$AC3,Tableau1[[Column2]:[cible]],24,FALSE)),"",VLOOKUP(AM$1&amp;" - "&amp;$AC3,Tableau1[[Column2]:[cible]],24,FALSE))</f>
        <v>1 - Contribuir a un sector agrícola competitivo y sustentable que genera beneficios equitativos para todos los actores del sector, especialmente los pequeñ(o/a)s agricultor(e/a)s y emprendedor(e/a)s.</v>
      </c>
      <c r="AN3" s="39" t="str">
        <f>IF(ISNA(VLOOKUP(AN$1&amp;" - "&amp;$AC3,Tableau1[[Column2]:[cible]],24,FALSE)),"",VLOOKUP(AN$1&amp;" - "&amp;$AC3,Tableau1[[Column2]:[cible]],24,FALSE))</f>
        <v>1 - Increase food and nutritional security by promoting equitable and sustainable climate-smart agriculture and rural development (cfr. SDGs 1,2 and 10)</v>
      </c>
      <c r="AO3" s="39" t="str">
        <f>IF(ISNA(VLOOKUP(AO$1&amp;" - "&amp;$AC3,Tableau1[[Column2]:[cible]],24,FALSE)),"",VLOOKUP(AO$1&amp;" - "&amp;$AC3,Tableau1[[Column2]:[cible]],24,FALSE))</f>
        <v>1 - Fortalecer a actores en su defensa y promoción del respeto a los Derechos Humanos2, la justicia socio-económica y ambiental y la Buena Gobernanza, para la construcción de una Guatemala pluricultural, multilingüe y multiétnica.</v>
      </c>
      <c r="AP3" s="39" t="str">
        <f>IF(ISNA(VLOOKUP(AP$1&amp;" - "&amp;$AC3,Tableau1[[Column2]:[cible]],24,FALSE)),"",VLOOKUP(AP$1&amp;" - "&amp;$AC3,Tableau1[[Column2]:[cible]],24,FALSE))</f>
        <v>1 - Contribuer à une agriculture durable et inclusive, permettant d’augmenter la sécurité alimentaire et les moyens de subsistance des agriculteurs familiaux, avec une attention spéciale aux femmes et jeunes.</v>
      </c>
      <c r="AQ3" s="39" t="str">
        <f>IF(ISNA(VLOOKUP(AQ$1&amp;" - "&amp;$AC3,Tableau1[[Column2]:[cible]],24,FALSE)),"",VLOOKUP(AQ$1&amp;" - "&amp;$AC3,Tableau1[[Column2]:[cible]],24,FALSE))</f>
        <v>1 - Contribuer à la diminution de la dégradation de l’environnement</v>
      </c>
      <c r="AR3" s="39" t="str">
        <f>IF(ISNA(VLOOKUP(AR$1&amp;" - "&amp;$AC3,Tableau1[[Column2]:[cible]],24,FALSE)),"",VLOOKUP(AR$1&amp;" - "&amp;$AC3,Tableau1[[Column2]:[cible]],24,FALSE))</f>
        <v>1 - Sustainable agriculture becomes an attractive business, providing sustainable and improved livelihoods for farmers and people who are dependent on the sector and contributing to healthier consumers</v>
      </c>
      <c r="AS3" s="39" t="str">
        <f>IF(ISNA(VLOOKUP(AS$1&amp;" - "&amp;$AC3,Tableau1[[Column2]:[cible]],24,FALSE)),"",VLOOKUP(AS$1&amp;" - "&amp;$AC3,Tableau1[[Column2]:[cible]],24,FALSE))</f>
        <v>1 - Strengthen inclusive and equitable quality education and promote lifelong learning and cultural opportunities for all</v>
      </c>
      <c r="AT3" s="39" t="str">
        <f>IF(ISNA(VLOOKUP(AT$1&amp;" - "&amp;$AC3,Tableau1[[Column2]:[cible]],24,FALSE)),"",VLOOKUP(AT$1&amp;" - "&amp;$AC3,Tableau1[[Column2]:[cible]],24,FALSE))</f>
        <v>1 - Renforcer la sécurité alimentaire et économique des populations rurales</v>
      </c>
      <c r="AU3" s="39" t="str">
        <f>IF(ISNA(VLOOKUP(AU$1&amp;" - "&amp;$AC3,Tableau1[[Column2]:[cible]],24,FALSE)),"",VLOOKUP(AU$1&amp;" - "&amp;$AC3,Tableau1[[Column2]:[cible]],24,FALSE))</f>
        <v>1 - Soutenir l’émergence d’un secteur agricole performant basé sur l’amélioration des conditions de vie des agriculteurs/trices et des éleveurs/éleveuses, l’agriculture familiale, l’agro-écologie et le respect de l’environnement, en mettant l’accent sur le rôle économique des femmes et des jeunes en zones rurales et périurbaines.</v>
      </c>
      <c r="AV3" s="39" t="str">
        <f>IF(ISNA(VLOOKUP(AV$1&amp;" - "&amp;$AC3,Tableau1[[Column2]:[cible]],24,FALSE)),"",VLOOKUP(AV$1&amp;" - "&amp;$AC3,Tableau1[[Column2]:[cible]],24,FALSE))</f>
        <v>1 - Participer au développement d’une agriculture respectueuse de l’environnement et  équitable par son accès et son contenu en zone rurale</v>
      </c>
      <c r="AW3" s="39" t="str">
        <f>IF(ISNA(VLOOKUP(AW$1&amp;" - "&amp;$AC3,Tableau1[[Column2]:[cible]],24,FALSE)),"",VLOOKUP(AW$1&amp;" - "&amp;$AC3,Tableau1[[Column2]:[cible]],24,FALSE))</f>
        <v>1 - Contribuer à l’amélioration des conditions de vie des familles paysannes, par l’appui à des systèmes de production durables, avec un accent sur le renforcement du pouvoir d’agir des femmes et des organisations de producteurs</v>
      </c>
      <c r="AX3" s="39" t="str">
        <f>IF(ISNA(VLOOKUP(AX$1&amp;" - "&amp;$AC3,Tableau1[[Column2]:[cible]],24,FALSE)),"",VLOOKUP(AX$1&amp;" - "&amp;$AC3,Tableau1[[Column2]:[cible]],24,FALSE))</f>
        <v>1 - Fortalecer  las capacidades de las poblaciones rurales y urbanas y poderes públicos locales  para el manejo sostenible de los recursos naturales, para  la conservación de la biodiversidad y la promoción de políticas públicas a favor de la preservación y protección de recursos naturales.</v>
      </c>
      <c r="AY3" s="39" t="str">
        <f>IF(ISNA(VLOOKUP(AY$1&amp;" - "&amp;$AC3,Tableau1[[Column2]:[cible]],24,FALSE)),"",VLOOKUP(AY$1&amp;" - "&amp;$AC3,Tableau1[[Column2]:[cible]],24,FALSE))</f>
        <v>1 - Améliorer la sécurité alimentaire et nutritionnelle des communautés locales de façon durable et respectueuse de l’environnement.</v>
      </c>
      <c r="AZ3" s="39" t="str">
        <f>IF(ISNA(VLOOKUP(AZ$1&amp;" - "&amp;$AC3,Tableau1[[Column2]:[cible]],24,FALSE)),"",VLOOKUP(AZ$1&amp;" - "&amp;$AC3,Tableau1[[Column2]:[cible]],24,FALSE))</f>
        <v>1 - Pursue inclusive and equitable quality education, promote lifelong learning and cultural opportunities for all, improve research and stimulate innovation.</v>
      </c>
      <c r="BA3" s="39" t="str">
        <f>IF(ISNA(VLOOKUP(BA$1&amp;" - "&amp;$AC3,Tableau1[[Column2]:[cible]],24,FALSE)),"",VLOOKUP(BA$1&amp;" - "&amp;$AC3,Tableau1[[Column2]:[cible]],24,FALSE))</f>
        <v>1 - Improve and ensure inclusive access to quality education and training, promote lifelong learning opportunities, improve research and stimulate innovation, in a safe environment, in order to contribute to development.</v>
      </c>
      <c r="BB3" s="39" t="str">
        <f>IF(ISNA(VLOOKUP(BB$1&amp;" - "&amp;$AC3,Tableau1[[Column2]:[cible]],24,FALSE)),"",VLOOKUP(BB$1&amp;" - "&amp;$AC3,Tableau1[[Column2]:[cible]],24,FALSE))</f>
        <v>1 - Contribuir al respeto y la promoción de los derechos humanos, tanto los civiles y políticos como los económicos, sociales, culturales y ambientales, sean éstos individuales o colectivos, en particular de los grupos vulnerables.</v>
      </c>
      <c r="BC3" s="39" t="str">
        <f>IF(ISNA(VLOOKUP(BC$1&amp;" - "&amp;$AC3,Tableau1[[Column2]:[cible]],24,FALSE)),"",VLOOKUP(BC$1&amp;" - "&amp;$AC3,Tableau1[[Column2]:[cible]],24,FALSE))</f>
        <v>1 - Agriculture becomes a driving force in providing a sustainable livelihood to rural poor and building rural economies while addressing the impact of climate change</v>
      </c>
      <c r="BD3" s="39" t="str">
        <f>IF(ISNA(VLOOKUP(BD$1&amp;" - "&amp;$AC3,Tableau1[[Column2]:[cible]],24,FALSE)),"",VLOOKUP(BD$1&amp;" - "&amp;$AC3,Tableau1[[Column2]:[cible]],24,FALSE))</f>
        <v>1 - Promouvoir l’égalité entre les femmes et les hommes</v>
      </c>
      <c r="BE3" s="39" t="str">
        <f>IF(ISNA(VLOOKUP(BE$1&amp;" - "&amp;$AC3,Tableau1[[Column2]:[cible]],24,FALSE)),"",VLOOKUP(BE$1&amp;" - "&amp;$AC3,Tableau1[[Column2]:[cible]],24,FALSE))</f>
        <v xml:space="preserve">1 - Contribuer à l’émergence d’une société civile légitime, indépendante, forte, compétente et redevable </v>
      </c>
      <c r="BF3" s="39" t="str">
        <f>IF(ISNA(VLOOKUP(BF$1&amp;" - "&amp;$AC3,Tableau1[[Column2]:[cible]],24,FALSE)),"",VLOOKUP(BF$1&amp;" - "&amp;$AC3,Tableau1[[Column2]:[cible]],24,FALSE))</f>
        <v>1 - Renforcer le système de santé, à travers l’amélioration de l'accès, la disponibilité et la qualité des soins pour tous et toutes av ec une attention particulière aux zones isolées et populations vulnérables</v>
      </c>
      <c r="BG3" s="39" t="str">
        <f>IF(ISNA(VLOOKUP(BG$1&amp;" - "&amp;$AC3,Tableau1[[Column2]:[cible]],24,FALSE)),"",VLOOKUP(BG$1&amp;" - "&amp;$AC3,Tableau1[[Column2]:[cible]],24,FALSE))</f>
        <v>1 - Support dynamic, sustainable and inclusive agricultural development for small-scale farmers, pastoralists and other stakeholders.</v>
      </c>
      <c r="BH3" s="39" t="str">
        <f>IF(ISNA(VLOOKUP(BH$1&amp;" - "&amp;$AC3,Tableau1[[Column2]:[cible]],24,FALSE)),"",VLOOKUP(BH$1&amp;" - "&amp;$AC3,Tableau1[[Column2]:[cible]],24,FALSE))</f>
        <v>1 - Créer des emplois et des moyens de subsistance durables pour toutes et pour tous</v>
      </c>
      <c r="BI3" s="39" t="str">
        <f>IF(ISNA(VLOOKUP(BI$1&amp;" - "&amp;$AC3,Tableau1[[Column2]:[cible]],24,FALSE)),"",VLOOKUP(BI$1&amp;" - "&amp;$AC3,Tableau1[[Column2]:[cible]],24,FALSE))</f>
        <v>1 - Contribute to a dynamic agri-foodsector where different stakeholders are providing quality and safe produce in a sustainable manner both for domestic and exports markets, hence contributing to economic, social and environmental development, and ensuring consumer’s right to safe food.</v>
      </c>
      <c r="BJ3" s="39" t="str">
        <f>IF(ISNA(VLOOKUP(BJ$1&amp;" - "&amp;$AC3,Tableau1[[Column2]:[cible]],24,FALSE)),"",VLOOKUP(BJ$1&amp;" - "&amp;$AC3,Tableau1[[Column2]:[cible]],24,FALSE))</f>
        <v xml:space="preserve">1 - Contribute to achieve gender equality and empowerment of all women and girls (Based on SDG 5) </v>
      </c>
      <c r="BK3" s="43" t="s">
        <v>3389</v>
      </c>
    </row>
    <row r="4" spans="1:63" ht="27.6" x14ac:dyDescent="0.3">
      <c r="A4" s="37" t="s">
        <v>50</v>
      </c>
      <c r="B4" s="37" t="str">
        <f>Tableau1[[#This Row],[ctry+r]]</f>
        <v>SAF - 3</v>
      </c>
      <c r="C4" s="37" t="str">
        <f>VLOOKUP(Tableau1[[#This Row],[CSC - GSK]],Table9[[D3]:[afk2]],4,FALSE)</f>
        <v>SAF</v>
      </c>
      <c r="D4" s="38" t="s">
        <v>314</v>
      </c>
      <c r="E4" s="42" t="s">
        <v>309</v>
      </c>
      <c r="F4" s="42">
        <v>3</v>
      </c>
      <c r="G4" s="38" t="s">
        <v>315</v>
      </c>
      <c r="H4" s="40" t="s">
        <v>311</v>
      </c>
      <c r="I4" s="40" t="s">
        <v>311</v>
      </c>
      <c r="J4" s="40" t="s">
        <v>311</v>
      </c>
      <c r="K4" s="40" t="s">
        <v>311</v>
      </c>
      <c r="L4" s="40" t="s">
        <v>311</v>
      </c>
      <c r="M4" s="40" t="s">
        <v>311</v>
      </c>
      <c r="N4" s="40" t="s">
        <v>311</v>
      </c>
      <c r="O4" s="41" t="s">
        <v>309</v>
      </c>
      <c r="P4" s="40" t="s">
        <v>311</v>
      </c>
      <c r="Q4" s="41" t="s">
        <v>309</v>
      </c>
      <c r="R4" s="40" t="s">
        <v>311</v>
      </c>
      <c r="S4" s="40" t="s">
        <v>311</v>
      </c>
      <c r="T4" s="40" t="s">
        <v>311</v>
      </c>
      <c r="U4" s="40" t="s">
        <v>311</v>
      </c>
      <c r="V4" s="40" t="s">
        <v>311</v>
      </c>
      <c r="W4" s="40" t="s">
        <v>311</v>
      </c>
      <c r="X4" s="40" t="s">
        <v>311</v>
      </c>
      <c r="Y4" s="39" t="str">
        <f>Tableau1[[#This Row],[Column3]]&amp;" - "&amp;Tableau1[[#This Row],[Titre de la Cible - Titel doel]]</f>
        <v xml:space="preserve">3 - Contribute to a more inclusive, sustainable livelihood of agricultural smallholders and small-scale entrepreneurs by creating a prosperous sector climate, respecting the environment. (cfr SDG2, 8 &amp; 10) </v>
      </c>
      <c r="Z4" s="39">
        <f>COUNTIF($C$2:$C4,Tableau1[[#This Row],[Column1]])</f>
        <v>3</v>
      </c>
      <c r="AA4" s="39" t="str">
        <f>Tableau1[[#This Row],[Column1]]&amp;" - "&amp;Tableau1[[#This Row],[r]]</f>
        <v>SAF - 3</v>
      </c>
      <c r="AC4" s="39">
        <v>2</v>
      </c>
      <c r="AD4" s="39" t="str">
        <f>IF(ISNA(VLOOKUP(AD$1&amp;" - "&amp;$AC4,Tableau1[[Column2]:[cible]],24,FALSE)),"",VLOOKUP(AD$1&amp;" - "&amp;$AC4,Tableau1[[Column2]:[cible]],24,FALSE))</f>
        <v>2 - Ensure inclusive and equitable quality education, improve access to knowledge, improve research and stimulate innovation in order to contribute to development (cfr SDG4 &amp; 9)</v>
      </c>
      <c r="AE4" s="39" t="str">
        <f>IF(ISNA(VLOOKUP(AE$1&amp;" - "&amp;$AC4,Tableau1[[Column2]:[cible]],24,FALSE)),"",VLOOKUP(AE$1&amp;" - "&amp;$AC4,Tableau1[[Column2]:[cible]],24,FALSE))</f>
        <v>MILIEU SCOLAIRE A2 - Augmenter la qualité en renforçant les capacités des organisations actives dans le domaine de l’éducation à la citoyenneté mondiale et solidaire, en inscrivant leur travail dans l’agenda mondial et en stimulant la base scientifique de leur travail.</v>
      </c>
      <c r="AF4" s="39" t="str">
        <f>IF(ISNA(VLOOKUP(AF$1&amp;" - "&amp;$AC4,Tableau1[[Column2]:[cible]],24,FALSE)),"",VLOOKUP(AF$1&amp;" - "&amp;$AC4,Tableau1[[Column2]:[cible]],24,FALSE))</f>
        <v>2 - Améliorer la qualité, la disponibilité et l’accessibilité (financière, géographique et culturelle) des soins de santé pour tous.</v>
      </c>
      <c r="AG4" s="39" t="str">
        <f>IF(ISNA(VLOOKUP(AG$1&amp;" - "&amp;$AC4,Tableau1[[Column2]:[cible]],24,FALSE)),"",VLOOKUP(AG$1&amp;" - "&amp;$AC4,Tableau1[[Column2]:[cible]],24,FALSE))</f>
        <v>2 - Contribuir al reconocimiento, el respeto y la promoción de los derechos de las mujeres y niñas en todos los campos, incluyendo los derechos sexuales y reproductivos</v>
      </c>
      <c r="AH4" s="39" t="str">
        <f>IF(ISNA(VLOOKUP(AH$1&amp;" - "&amp;$AC4,Tableau1[[Column2]:[cible]],24,FALSE)),"",VLOOKUP(AH$1&amp;" - "&amp;$AC4,Tableau1[[Column2]:[cible]],24,FALSE))</f>
        <v xml:space="preserve">2 - Promouvoir les dynamiques émergentes, notamment celles intégrant la participation des femmes et des jeunes, pour une prise en compte des questions environnementales et la gestion des ressources naturelles par les organisations communautaires, les autorités décentralisées et les pouvoirs publics </v>
      </c>
      <c r="AI4" s="39" t="str">
        <f>IF(ISNA(VLOOKUP(AI$1&amp;" - "&amp;$AC4,Tableau1[[Column2]:[cible]],24,FALSE)),"",VLOOKUP(AI$1&amp;" - "&amp;$AC4,Tableau1[[Column2]:[cible]],24,FALSE))</f>
        <v>2 - Contribuer à l’émergence d’institutions efficaces, redevables, responsables et ouvertes à tous (bonne gouvernance), en premier lieu au niveau des autorités décentralisées</v>
      </c>
      <c r="AJ4" s="39" t="str">
        <f>IF(ISNA(VLOOKUP(AJ$1&amp;" - "&amp;$AC4,Tableau1[[Column2]:[cible]],24,FALSE)),"",VLOOKUP(AJ$1&amp;" - "&amp;$AC4,Tableau1[[Column2]:[cible]],24,FALSE))</f>
        <v>2 - Contribute to quality of Health and to better access for all vulnerable patients</v>
      </c>
      <c r="AK4" s="39" t="str">
        <f>IF(ISNA(VLOOKUP(AK$1&amp;" - "&amp;$AC4,Tableau1[[Column2]:[cible]],24,FALSE)),"",VLOOKUP(AK$1&amp;" - "&amp;$AC4,Tableau1[[Column2]:[cible]],24,FALSE))</f>
        <v>2 - Contribuer à l’amélioration des conditions de vie des familles paysannes, notamment des femmes, par l’appui à des systèmes de production durables</v>
      </c>
      <c r="AL4" s="39" t="str">
        <f>IF(ISNA(VLOOKUP(AL$1&amp;" - "&amp;$AC4,Tableau1[[Column2]:[cible]],24,FALSE)),"",VLOOKUP(AL$1&amp;" - "&amp;$AC4,Tableau1[[Column2]:[cible]],24,FALSE))</f>
        <v>2 - Contribuir al diseño de sistemas alimentarios resilientes, justos, inclusivos y sostenibles y mejorar la seguridad alimentaria para el conjunto de la población.</v>
      </c>
      <c r="AM4" s="39" t="str">
        <f>IF(ISNA(VLOOKUP(AM$1&amp;" - "&amp;$AC4,Tableau1[[Column2]:[cible]],24,FALSE)),"",VLOOKUP(AM$1&amp;" - "&amp;$AC4,Tableau1[[Column2]:[cible]],24,FALSE))</f>
        <v>2 - Contribuir a un manejo equilibrado de los recursos naturales, la protección del medioambiente y la adaptación y mitigación al cambio climático (CC).</v>
      </c>
      <c r="AN4" s="39" t="str">
        <f>IF(ISNA(VLOOKUP(AN$1&amp;" - "&amp;$AC4,Tableau1[[Column2]:[cible]],24,FALSE)),"",VLOOKUP(AN$1&amp;" - "&amp;$AC4,Tableau1[[Column2]:[cible]],24,FALSE))</f>
        <v>2 - Ensure and improve the access to knowledge, improve research and stimulate innovation by reinforcing local capacities, in order to contribute to development (cfr. SDG’s 4 and 9)</v>
      </c>
      <c r="AO4" s="39" t="str">
        <f>IF(ISNA(VLOOKUP(AO$1&amp;" - "&amp;$AC4,Tableau1[[Column2]:[cible]],24,FALSE)),"",VLOOKUP(AO$1&amp;" - "&amp;$AC4,Tableau1[[Column2]:[cible]],24,FALSE))</f>
        <v>2 - Mejorar la calidad de la oferta educativa técnica y profesional para favorecer una mejor inserción en el mundo laboral.</v>
      </c>
      <c r="AP4" s="39" t="str">
        <f>IF(ISNA(VLOOKUP(AP$1&amp;" - "&amp;$AC4,Tableau1[[Column2]:[cible]],24,FALSE)),"",VLOOKUP(AP$1&amp;" - "&amp;$AC4,Tableau1[[Column2]:[cible]],24,FALSE))</f>
        <v>2 - Renforcer les capacités des organisations de membres du secteur privé pour créer un climat favorable à l’entreprenariat et aux capacités des petits entrepreneurs, avec une attention spéciale aux femmes et jeunes.</v>
      </c>
      <c r="AQ4" s="39" t="str">
        <f>IF(ISNA(VLOOKUP(AQ$1&amp;" - "&amp;$AC4,Tableau1[[Column2]:[cible]],24,FALSE)),"",VLOOKUP(AQ$1&amp;" - "&amp;$AC4,Tableau1[[Column2]:[cible]],24,FALSE))</f>
        <v>2 - Promouvoir des relations équitables et mutuellement enrichissantes entre homme et femme,  jeune/adulte et l’inclusion des groupes sociaux marginalisés</v>
      </c>
      <c r="AR4" s="39" t="str">
        <f>IF(ISNA(VLOOKUP(AR$1&amp;" - "&amp;$AC4,Tableau1[[Column2]:[cible]],24,FALSE)),"",VLOOKUP(AR$1&amp;" - "&amp;$AC4,Tableau1[[Column2]:[cible]],24,FALSE))</f>
        <v>2 - Ensure and improve access to knowledge, improve research and stimulate innovation in order to contribute to development</v>
      </c>
      <c r="AS4" s="39" t="str">
        <f>IF(ISNA(VLOOKUP(AS$1&amp;" - "&amp;$AC4,Tableau1[[Column2]:[cible]],24,FALSE)),"",VLOOKUP(AS$1&amp;" - "&amp;$AC4,Tableau1[[Column2]:[cible]],24,FALSE))</f>
        <v>2 - Improve research and stimulate innovation by reinforcing local capacities, in order to contribute to development</v>
      </c>
      <c r="AT4" s="39" t="str">
        <f>IF(ISNA(VLOOKUP(AT$1&amp;" - "&amp;$AC4,Tableau1[[Column2]:[cible]],24,FALSE)),"",VLOOKUP(AT$1&amp;" - "&amp;$AC4,Tableau1[[Column2]:[cible]],24,FALSE))</f>
        <v>2 - Renforcer l’accès (équitable, durable et participatif) à l’eau potable et à des systèmes d’assainissement améliorés</v>
      </c>
      <c r="AU4" s="39" t="str">
        <f>IF(ISNA(VLOOKUP(AU$1&amp;" - "&amp;$AC4,Tableau1[[Column2]:[cible]],24,FALSE)),"",VLOOKUP(AU$1&amp;" - "&amp;$AC4,Tableau1[[Column2]:[cible]],24,FALSE))</f>
        <v>2 - Améliorer la sécurité alimentaire et nutritionnelle et la résilience aux chocs économiques et environnementaux des populations vulnérables, en prenant en compte les problématiques liées au genre.</v>
      </c>
      <c r="AV4" s="39" t="str">
        <f>IF(ISNA(VLOOKUP(AV$1&amp;" - "&amp;$AC4,Tableau1[[Column2]:[cible]],24,FALSE)),"",VLOOKUP(AV$1&amp;" - "&amp;$AC4,Tableau1[[Column2]:[cible]],24,FALSE))</f>
        <v>2 - Améliorer l’accès à la justice et la protection des droits humains pour tous y compris les groupes les plus vulnérables</v>
      </c>
      <c r="AW4" s="39" t="str">
        <f>IF(ISNA(VLOOKUP(AW$1&amp;" - "&amp;$AC4,Tableau1[[Column2]:[cible]],24,FALSE)),"",VLOOKUP(AW$1&amp;" - "&amp;$AC4,Tableau1[[Column2]:[cible]],24,FALSE))</f>
        <v>2 - Promouvoir une offre éducative de qualité centrée sur les besoins et demandes locales afin de contribuer au développement durable.</v>
      </c>
      <c r="AX4" s="39" t="str">
        <f>IF(ISNA(VLOOKUP(AX$1&amp;" - "&amp;$AC4,Tableau1[[Column2]:[cible]],24,FALSE)),"",VLOOKUP(AX$1&amp;" - "&amp;$AC4,Tableau1[[Column2]:[cible]],24,FALSE))</f>
        <v>2 - Apoyar al desarrollo del sector agrícola y alimenticio de manera  dinámica, inclusiva y  sostenible que garantice una vida  digna a los pequeños productores  y productoras con enfoque de género e intergeneracional   para  dar  respuesta  a los desafíos del mundo en 2050.</v>
      </c>
      <c r="AY4" s="39" t="str">
        <f>IF(ISNA(VLOOKUP(AY$1&amp;" - "&amp;$AC4,Tableau1[[Column2]:[cible]],24,FALSE)),"",VLOOKUP(AY$1&amp;" - "&amp;$AC4,Tableau1[[Column2]:[cible]],24,FALSE))</f>
        <v>2 - Améliorer l’accès à la santé et la prévention des risques sanitaires pour toutes et tous</v>
      </c>
      <c r="AZ4" s="39" t="str">
        <f>IF(ISNA(VLOOKUP(AZ$1&amp;" - "&amp;$AC4,Tableau1[[Column2]:[cible]],24,FALSE)),"",VLOOKUP(AZ$1&amp;" - "&amp;$AC4,Tableau1[[Column2]:[cible]],24,FALSE))</f>
        <v>2 - Ensure healthy lives and promote well-being for all, in an inclusive way, for all ages.</v>
      </c>
      <c r="BA4" s="39" t="str">
        <f>IF(ISNA(VLOOKUP(BA$1&amp;" - "&amp;$AC4,Tableau1[[Column2]:[cible]],24,FALSE)),"",VLOOKUP(BA$1&amp;" - "&amp;$AC4,Tableau1[[Column2]:[cible]],24,FALSE))</f>
        <v>2 - Increase the realization of the right to health of Palestinians.</v>
      </c>
      <c r="BB4" s="39" t="str">
        <f>IF(ISNA(VLOOKUP(BB$1&amp;" - "&amp;$AC4,Tableau1[[Column2]:[cible]],24,FALSE)),"",VLOOKUP(BB$1&amp;" - "&amp;$AC4,Tableau1[[Column2]:[cible]],24,FALSE))</f>
        <v>2 - Promover el enfoque de género, reconociendo, respetando y promoviendo el ejercicio de los derechos de las mujeres en todos los ámbitos, incluyendo los derechos sexuales y reproductivos.</v>
      </c>
      <c r="BC4" s="39" t="str">
        <f>IF(ISNA(VLOOKUP(BC$1&amp;" - "&amp;$AC4,Tableau1[[Column2]:[cible]],24,FALSE)),"",VLOOKUP(BC$1&amp;" - "&amp;$AC4,Tableau1[[Column2]:[cible]],24,FALSE))</f>
        <v>2 - A strong and vibrant public health system addressing the health needs of the poor giving due attention to the social determinants of health.</v>
      </c>
      <c r="BD4" s="39" t="str">
        <f>IF(ISNA(VLOOKUP(BD$1&amp;" - "&amp;$AC4,Tableau1[[Column2]:[cible]],24,FALSE)),"",VLOOKUP(BD$1&amp;" - "&amp;$AC4,Tableau1[[Column2]:[cible]],24,FALSE))</f>
        <v>2 - Garantir une préservation et gestion durable de l’environnement et des ressources naturelles afin de contribuer au bien-être humain, à la résilience des populations au changement climatique et aux catastrophes naturelles et à une plus grande équité sociale</v>
      </c>
      <c r="BE4" s="39" t="str">
        <f>IF(ISNA(VLOOKUP(BE$1&amp;" - "&amp;$AC4,Tableau1[[Column2]:[cible]],24,FALSE)),"",VLOOKUP(BE$1&amp;" - "&amp;$AC4,Tableau1[[Column2]:[cible]],24,FALSE))</f>
        <v>2 - Contribuer à l’émergence d’institutions efficaces, redevables, responsables et ouvertes à tous (bonne gouvernance), en premier lieu au niveau des autorités décentralisées</v>
      </c>
      <c r="BF4" s="39" t="str">
        <f>IF(ISNA(VLOOKUP(BF$1&amp;" - "&amp;$AC4,Tableau1[[Column2]:[cible]],24,FALSE)),"",VLOOKUP(BF$1&amp;" - "&amp;$AC4,Tableau1[[Column2]:[cible]],24,FALSE))</f>
        <v>2 - Promouvoir un modèle agricole performant (production végétale, animale et halieutique),  basé sur l’agriculture familiale, priorisant les besoins et rô les spécifiques des  femmes et des jeunes, qui améliore la souveraineté alimentaire et rende les territoires ruraux du Sénégal socialement, économiquement et écologiquement viables</v>
      </c>
      <c r="BG4" s="39" t="str">
        <f>IF(ISNA(VLOOKUP(BG$1&amp;" - "&amp;$AC4,Tableau1[[Column2]:[cible]],24,FALSE)),"",VLOOKUP(BG$1&amp;" - "&amp;$AC4,Tableau1[[Column2]:[cible]],24,FALSE))</f>
        <v>2 - Strengthen the ability of (SSE) member-based organisations (MBOs) to positively influence the business environment for small-scale entrepreneurs (SSE) and their entrepreneurship capacities.</v>
      </c>
      <c r="BH4" s="39" t="str">
        <f>IF(ISNA(VLOOKUP(BH$1&amp;" - "&amp;$AC4,Tableau1[[Column2]:[cible]],24,FALSE)),"",VLOOKUP(BH$1&amp;" - "&amp;$AC4,Tableau1[[Column2]:[cible]],24,FALSE))</f>
        <v>2 - Garantir les droits au travail pour toutes et pour tous</v>
      </c>
      <c r="BI4" s="39" t="str">
        <f>IF(ISNA(VLOOKUP(BI$1&amp;" - "&amp;$AC4,Tableau1[[Column2]:[cible]],24,FALSE)),"",VLOOKUP(BI$1&amp;" - "&amp;$AC4,Tableau1[[Column2]:[cible]],24,FALSE))</f>
        <v xml:space="preserve">2 - Ensure that the health system in Vietnam reaches international standards, especially in regard to tropical diseases, birth defects and road/food/workplace safety. </v>
      </c>
      <c r="BJ4" s="39" t="str">
        <f>IF(ISNA(VLOOKUP(BJ$1&amp;" - "&amp;$AC4,Tableau1[[Column2]:[cible]],24,FALSE)),"",VLOOKUP(BJ$1&amp;" - "&amp;$AC4,Tableau1[[Column2]:[cible]],24,FALSE))</f>
        <v>2 - Contribute to ensure healthy lives and promote well- being for all at all ages through the strengthening of the health system and by developing innovative models for health care. (Based on SDG 3)</v>
      </c>
      <c r="BK4" s="43"/>
    </row>
    <row r="5" spans="1:63" ht="27.6" x14ac:dyDescent="0.3">
      <c r="A5" s="37" t="s">
        <v>50</v>
      </c>
      <c r="B5" s="37" t="str">
        <f>Tableau1[[#This Row],[ctry+r]]</f>
        <v>SAF - 4</v>
      </c>
      <c r="C5" s="37" t="str">
        <f>VLOOKUP(Tableau1[[#This Row],[CSC - GSK]],Table9[[D3]:[afk2]],4,FALSE)</f>
        <v>SAF</v>
      </c>
      <c r="D5" s="38" t="s">
        <v>316</v>
      </c>
      <c r="E5" s="42" t="s">
        <v>309</v>
      </c>
      <c r="F5" s="42">
        <v>4</v>
      </c>
      <c r="G5" s="38" t="s">
        <v>317</v>
      </c>
      <c r="H5" s="40" t="s">
        <v>311</v>
      </c>
      <c r="I5" s="40" t="s">
        <v>311</v>
      </c>
      <c r="J5" s="40" t="s">
        <v>311</v>
      </c>
      <c r="K5" s="40" t="s">
        <v>311</v>
      </c>
      <c r="L5" s="40" t="s">
        <v>311</v>
      </c>
      <c r="M5" s="40" t="s">
        <v>311</v>
      </c>
      <c r="N5" s="40" t="s">
        <v>311</v>
      </c>
      <c r="O5" s="40" t="s">
        <v>311</v>
      </c>
      <c r="P5" s="40" t="s">
        <v>311</v>
      </c>
      <c r="Q5" s="40" t="s">
        <v>311</v>
      </c>
      <c r="R5" s="41" t="s">
        <v>309</v>
      </c>
      <c r="S5" s="40" t="s">
        <v>311</v>
      </c>
      <c r="T5" s="40" t="s">
        <v>311</v>
      </c>
      <c r="U5" s="40" t="s">
        <v>311</v>
      </c>
      <c r="V5" s="40" t="s">
        <v>311</v>
      </c>
      <c r="W5" s="41" t="s">
        <v>309</v>
      </c>
      <c r="X5" s="41" t="s">
        <v>309</v>
      </c>
      <c r="Y5" s="39" t="str">
        <f>Tableau1[[#This Row],[Column3]]&amp;" - "&amp;Tableau1[[#This Row],[Titre de la Cible - Titel doel]]</f>
        <v xml:space="preserve">4 - Contribute to good local governance and decentralisation processes to enhance local sustainable development (cfr SDG11, 16 &amp; 17) </v>
      </c>
      <c r="Z5" s="39">
        <f>COUNTIF($C$2:$C5,Tableau1[[#This Row],[Column1]])</f>
        <v>4</v>
      </c>
      <c r="AA5" s="39" t="str">
        <f>Tableau1[[#This Row],[Column1]]&amp;" - "&amp;Tableau1[[#This Row],[r]]</f>
        <v>SAF - 4</v>
      </c>
      <c r="AC5" s="39">
        <v>3</v>
      </c>
      <c r="AD5" s="39" t="str">
        <f>IF(ISNA(VLOOKUP(AD$1&amp;" - "&amp;$AC5,Tableau1[[Column2]:[cible]],24,FALSE)),"",VLOOKUP(AD$1&amp;" - "&amp;$AC5,Tableau1[[Column2]:[cible]],24,FALSE))</f>
        <v xml:space="preserve">3 - Contribute to a more inclusive, sustainable livelihood of agricultural smallholders and small-scale entrepreneurs by creating a prosperous sector climate, respecting the environment. (cfr SDG2, 8 &amp; 10) </v>
      </c>
      <c r="AE5" s="39" t="str">
        <f>IF(ISNA(VLOOKUP(AE$1&amp;" - "&amp;$AC5,Tableau1[[Column2]:[cible]],24,FALSE)),"",VLOOKUP(AE$1&amp;" - "&amp;$AC5,Tableau1[[Column2]:[cible]],24,FALSE))</f>
        <v>ONDERWIJS B1 - Promouvoir l’exercice de la citoyenneté mondiale et solidaire auprès les différents groupes cibles et agents éducatifs pertinents</v>
      </c>
      <c r="AF5" s="39" t="str">
        <f>IF(ISNA(VLOOKUP(AF$1&amp;" - "&amp;$AC5,Tableau1[[Column2]:[cible]],24,FALSE)),"",VLOOKUP(AF$1&amp;" - "&amp;$AC5,Tableau1[[Column2]:[cible]],24,FALSE))</f>
        <v>3 - Assurer l'accès pour tous, la gestion et l'utilisation durable, équitable et participative de l'eau potable et de l'assainissement.</v>
      </c>
      <c r="AG5" s="39" t="str">
        <f>IF(ISNA(VLOOKUP(AG$1&amp;" - "&amp;$AC5,Tableau1[[Column2]:[cible]],24,FALSE)),"",VLOOKUP(AG$1&amp;" - "&amp;$AC5,Tableau1[[Column2]:[cible]],24,FALSE))</f>
        <v>3 - Contribuir a la buena gobernanza local para un desarrollo local sostenible</v>
      </c>
      <c r="AH5" s="39" t="str">
        <f>IF(ISNA(VLOOKUP(AH$1&amp;" - "&amp;$AC5,Tableau1[[Column2]:[cible]],24,FALSE)),"",VLOOKUP(AH$1&amp;" - "&amp;$AC5,Tableau1[[Column2]:[cible]],24,FALSE))</f>
        <v xml:space="preserve">3 - Améliorer  l’état de santé de la population burkinabè, en particulier des catégories les plus vulnérables et des femmes par un meilleur accès aux soins de santé de qualité et à des conditions d’hygiène acceptables </v>
      </c>
      <c r="AI5" s="39" t="str">
        <f>IF(ISNA(VLOOKUP(AI$1&amp;" - "&amp;$AC5,Tableau1[[Column2]:[cible]],24,FALSE)),"",VLOOKUP(AI$1&amp;" - "&amp;$AC5,Tableau1[[Column2]:[cible]],24,FALSE))</f>
        <v xml:space="preserve">3 - Garantir et améliorer l’accès à la connaissance, améliorer la qualité de la recherche et stimuler l’innovation par le renforcement des capacités locales, afin de contribuer au développement  </v>
      </c>
      <c r="AJ5" s="39" t="str">
        <f>IF(ISNA(VLOOKUP(AJ$1&amp;" - "&amp;$AC5,Tableau1[[Column2]:[cible]],24,FALSE)),"",VLOOKUP(AJ$1&amp;" - "&amp;$AC5,Tableau1[[Column2]:[cible]],24,FALSE))</f>
        <v>3 - Improve knowledge and implementation of Human Rights and Labour rights and support social economy</v>
      </c>
      <c r="AK5" s="39" t="str">
        <f>IF(ISNA(VLOOKUP(AK$1&amp;" - "&amp;$AC5,Tableau1[[Column2]:[cible]],24,FALSE)),"",VLOOKUP(AK$1&amp;" - "&amp;$AC5,Tableau1[[Column2]:[cible]],24,FALSE))</f>
        <v/>
      </c>
      <c r="AL5" s="39" t="str">
        <f>IF(ISNA(VLOOKUP(AL$1&amp;" - "&amp;$AC5,Tableau1[[Column2]:[cible]],24,FALSE)),"",VLOOKUP(AL$1&amp;" - "&amp;$AC5,Tableau1[[Column2]:[cible]],24,FALSE))</f>
        <v>3 - Fortalecer el acceso cualitativo y cuantitativo de la población al agua potable, mediante la eliminación/reducción de las fuentes de contaminación y promover la explotación racional de los recursos hídricos para el desarrollo de los ecosistemas humanos y del medioambiente, tomando en cuenta las consecuencias negativas del cambio climático.</v>
      </c>
      <c r="AM5" s="39" t="str">
        <f>IF(ISNA(VLOOKUP(AM$1&amp;" - "&amp;$AC5,Tableau1[[Column2]:[cible]],24,FALSE)),"",VLOOKUP(AM$1&amp;" - "&amp;$AC5,Tableau1[[Column2]:[cible]],24,FALSE))</f>
        <v>3 - Garantizar el acceso y la gestión sostenible, equitativa y participativa del agua potable y saneamiento.</v>
      </c>
      <c r="AN5" s="39" t="str">
        <f>IF(ISNA(VLOOKUP(AN$1&amp;" - "&amp;$AC5,Tableau1[[Column2]:[cible]],24,FALSE)),"",VLOOKUP(AN$1&amp;" - "&amp;$AC5,Tableau1[[Column2]:[cible]],24,FALSE))</f>
        <v>3 - Improve the prevention, diagnosis and treatment of tropical and poverty related diseases (cfr. SDG 3)</v>
      </c>
      <c r="AO5" s="39" t="str">
        <f>IF(ISNA(VLOOKUP(AO$1&amp;" - "&amp;$AC5,Tableau1[[Column2]:[cible]],24,FALSE)),"",VLOOKUP(AO$1&amp;" - "&amp;$AC5,Tableau1[[Column2]:[cible]],24,FALSE))</f>
        <v>3 - Contribuir a una economía local y rural fuerte que aporte al desarrollo durable a nivel local, regional y nacional y que garantiza una vida digna para todos y todas.</v>
      </c>
      <c r="AP5" s="39" t="str">
        <f>IF(ISNA(VLOOKUP(AP$1&amp;" - "&amp;$AC5,Tableau1[[Column2]:[cible]],24,FALSE)),"",VLOOKUP(AP$1&amp;" - "&amp;$AC5,Tableau1[[Column2]:[cible]],24,FALSE))</f>
        <v>3 - Améliorer l’accessibilité aux soins de santé de qualité pour tous (prévention, soins curatifs, réadaptation et sensibilisation).</v>
      </c>
      <c r="AQ5" s="39" t="str">
        <f>IF(ISNA(VLOOKUP(AQ$1&amp;" - "&amp;$AC5,Tableau1[[Column2]:[cible]],24,FALSE)),"",VLOOKUP(AQ$1&amp;" - "&amp;$AC5,Tableau1[[Column2]:[cible]],24,FALSE))</f>
        <v xml:space="preserve">3 - Améliorer la gestion des risques et désastres </v>
      </c>
      <c r="AR5" s="39" t="str">
        <f>IF(ISNA(VLOOKUP(AR$1&amp;" - "&amp;$AC5,Tableau1[[Column2]:[cible]],24,FALSE)),"",VLOOKUP(AR$1&amp;" - "&amp;$AC5,Tableau1[[Column2]:[cible]],24,FALSE))</f>
        <v>3 - A sustainable management of natural resources guided by the respect of HR, local needs, and of the needs of future generations</v>
      </c>
      <c r="AS5" s="39" t="str">
        <f>IF(ISNA(VLOOKUP(AS$1&amp;" - "&amp;$AC5,Tableau1[[Column2]:[cible]],24,FALSE)),"",VLOOKUP(AS$1&amp;" - "&amp;$AC5,Tableau1[[Column2]:[cible]],24,FALSE))</f>
        <v/>
      </c>
      <c r="AT5" s="39" t="str">
        <f>IF(ISNA(VLOOKUP(AT$1&amp;" - "&amp;$AC5,Tableau1[[Column2]:[cible]],24,FALSE)),"",VLOOKUP(AT$1&amp;" - "&amp;$AC5,Tableau1[[Column2]:[cible]],24,FALSE))</f>
        <v xml:space="preserve">3 - Renforcer les systèmes de santé et l’accès aux soins de santé </v>
      </c>
      <c r="AU5" s="39" t="str">
        <f>IF(ISNA(VLOOKUP(AU$1&amp;" - "&amp;$AC5,Tableau1[[Column2]:[cible]],24,FALSE)),"",VLOOKUP(AU$1&amp;" - "&amp;$AC5,Tableau1[[Column2]:[cible]],24,FALSE))</f>
        <v>3 - Soutenir un Etat protecteur des droits, une bonne gouvernance et une société civile vectrice de changement social inclusif et durable.</v>
      </c>
      <c r="AV5" s="39" t="str">
        <f>IF(ISNA(VLOOKUP(AV$1&amp;" - "&amp;$AC5,Tableau1[[Column2]:[cible]],24,FALSE)),"",VLOOKUP(AV$1&amp;" - "&amp;$AC5,Tableau1[[Column2]:[cible]],24,FALSE))</f>
        <v>3 - Renforcer l’accès à des soins de qualité des populations les plus vulnérables</v>
      </c>
      <c r="AW5" s="39" t="str">
        <f>IF(ISNA(VLOOKUP(AW$1&amp;" - "&amp;$AC5,Tableau1[[Column2]:[cible]],24,FALSE)),"",VLOOKUP(AW$1&amp;" - "&amp;$AC5,Tableau1[[Column2]:[cible]],24,FALSE))</f>
        <v>3 - Contribuer à l’amélioration de l’accès aux soins de santé et de l’accès aux infrastructures sanitaires et de l’eau</v>
      </c>
      <c r="AX5" s="39" t="str">
        <f>IF(ISNA(VLOOKUP(AX$1&amp;" - "&amp;$AC5,Tableau1[[Column2]:[cible]],24,FALSE)),"",VLOOKUP(AX$1&amp;" - "&amp;$AC5,Tableau1[[Column2]:[cible]],24,FALSE))</f>
        <v>3 - Sostener las acciones de incidencia  política de las organizaciones sociales y/o   fortalecer las capacidades institucionales de los gobiernos locales a fin de promover mecanismos democráticos y de respeto a los derechos humanos especialmente a favor del derecho de las mujeres y los jóvenes.</v>
      </c>
      <c r="AY5" s="39" t="str">
        <f>IF(ISNA(VLOOKUP(AY$1&amp;" - "&amp;$AC5,Tableau1[[Column2]:[cible]],24,FALSE)),"",VLOOKUP(AY$1&amp;" - "&amp;$AC5,Tableau1[[Column2]:[cible]],24,FALSE))</f>
        <v>3 - Promouvoir une éducation inclusive de qualité à tous les niveaux et améliorer les conditions de la recherche, de l’innovation et de l’apprentissage tout au long de la vie.</v>
      </c>
      <c r="AZ5" s="39" t="str">
        <f>IF(ISNA(VLOOKUP(AZ$1&amp;" - "&amp;$AC5,Tableau1[[Column2]:[cible]],24,FALSE)),"",VLOOKUP(AZ$1&amp;" - "&amp;$AC5,Tableau1[[Column2]:[cible]],24,FALSE))</f>
        <v>3 - Supporting Uganda’s population, civil society and institutions to promote, respect and protect human rights, to enhance access to formal and informal justice, and to contribute to peaceful conflict resolution.</v>
      </c>
      <c r="BA5" s="39" t="str">
        <f>IF(ISNA(VLOOKUP(BA$1&amp;" - "&amp;$AC5,Tableau1[[Column2]:[cible]],24,FALSE)),"",VLOOKUP(BA$1&amp;" - "&amp;$AC5,Tableau1[[Column2]:[cible]],24,FALSE))</f>
        <v>3 - Improve Palestinians’ access to rights by a more unified and a strengthened civil society’s ability to influence change on the national and international level, through a rights-based agenda.</v>
      </c>
      <c r="BB5" s="39" t="str">
        <f>IF(ISNA(VLOOKUP(BB$1&amp;" - "&amp;$AC5,Tableau1[[Column2]:[cible]],24,FALSE)),"",VLOOKUP(BB$1&amp;" - "&amp;$AC5,Tableau1[[Column2]:[cible]],24,FALSE))</f>
        <v xml:space="preserve">3 - Contribuir a la protección del medioambiente y a la toma de medidas para enfrentar el cambio climático y otros riesgos. </v>
      </c>
      <c r="BC5" s="39" t="str">
        <f>IF(ISNA(VLOOKUP(BC$1&amp;" - "&amp;$AC5,Tableau1[[Column2]:[cible]],24,FALSE)),"",VLOOKUP(BC$1&amp;" - "&amp;$AC5,Tableau1[[Column2]:[cible]],24,FALSE))</f>
        <v>3 - A sustainable management of natural resources, guided by the respect for HR, local needs, and of the needs of future generations.</v>
      </c>
      <c r="BD5" s="39" t="str">
        <f>IF(ISNA(VLOOKUP(BD$1&amp;" - "&amp;$AC5,Tableau1[[Column2]:[cible]],24,FALSE)),"",VLOOKUP(BD$1&amp;" - "&amp;$AC5,Tableau1[[Column2]:[cible]],24,FALSE))</f>
        <v>3 - Garantir un enseignement inclusif et qualitatif pour tous respectant les droits de l’enfant</v>
      </c>
      <c r="BE5" s="39" t="str">
        <f>IF(ISNA(VLOOKUP(BE$1&amp;" - "&amp;$AC5,Tableau1[[Column2]:[cible]],24,FALSE)),"",VLOOKUP(BE$1&amp;" - "&amp;$AC5,Tableau1[[Column2]:[cible]],24,FALSE))</f>
        <v xml:space="preserve">3 - Assurer de l’éducation de qualité inclusive et équitable et des possibilités d’apprentissage tout au long de la vie pour tous </v>
      </c>
      <c r="BF5" s="39" t="str">
        <f>IF(ISNA(VLOOKUP(BF$1&amp;" - "&amp;$AC5,Tableau1[[Column2]:[cible]],24,FALSE)),"",VLOOKUP(BF$1&amp;" - "&amp;$AC5,Tableau1[[Column2]:[cible]],24,FALSE))</f>
        <v>3 - Assurer une bonne gouvernance et une démocratie participative et inclusive, afin que les organisations publiques et privées puissent remplir leurs responsabilités auprès des populations rurales et urbaines, y compris les plus vulnérables et en rendre compte</v>
      </c>
      <c r="BG5" s="39" t="str">
        <f>IF(ISNA(VLOOKUP(BG$1&amp;" - "&amp;$AC5,Tableau1[[Column2]:[cible]],24,FALSE)),"",VLOOKUP(BG$1&amp;" - "&amp;$AC5,Tableau1[[Column2]:[cible]],24,FALSE))</f>
        <v>3 - Ensure and improve access to knowledge, improve research and stimulate innovation in order to contribute to development</v>
      </c>
      <c r="BH5" s="39" t="str">
        <f>IF(ISNA(VLOOKUP(BH$1&amp;" - "&amp;$AC5,Tableau1[[Column2]:[cible]],24,FALSE)),"",VLOOKUP(BH$1&amp;" - "&amp;$AC5,Tableau1[[Column2]:[cible]],24,FALSE))</f>
        <v>3 - Etendre la protection sociale pour toutes et pour tous</v>
      </c>
      <c r="BI5" s="39" t="str">
        <f>IF(ISNA(VLOOKUP(BI$1&amp;" - "&amp;$AC5,Tableau1[[Column2]:[cible]],24,FALSE)),"",VLOOKUP(BI$1&amp;" - "&amp;$AC5,Tableau1[[Column2]:[cible]],24,FALSE))</f>
        <v>3 - Ensure an inclusive and quality education and research system for all and promote lifelong learning opportunities for all.</v>
      </c>
      <c r="BJ5" s="39" t="str">
        <f>IF(ISNA(VLOOKUP(BJ$1&amp;" - "&amp;$AC5,Tableau1[[Column2]:[cible]],24,FALSE)),"",VLOOKUP(BJ$1&amp;" - "&amp;$AC5,Tableau1[[Column2]:[cible]],24,FALSE))</f>
        <v>3 - Pursue inclusive and quality education for all and promote lifelong learning and cultural opportunities, improve research and stimulate innovation in order to contribute to development. (Based on SDG 4 &amp; SDG 9)</v>
      </c>
      <c r="BK5" s="43"/>
    </row>
    <row r="6" spans="1:63" ht="27.6" x14ac:dyDescent="0.3">
      <c r="A6" s="37" t="s">
        <v>52</v>
      </c>
      <c r="B6" s="37" t="str">
        <f>Tableau1[[#This Row],[ctry+r]]</f>
        <v>UNI - 1</v>
      </c>
      <c r="C6" s="37" t="str">
        <f>VLOOKUP(Tableau1[[#This Row],[CSC - GSK]],Table9[[D3]:[afk2]],4,FALSE)</f>
        <v>UNI</v>
      </c>
      <c r="D6" s="38" t="s">
        <v>318</v>
      </c>
      <c r="E6" s="42" t="s">
        <v>309</v>
      </c>
      <c r="F6" s="42" t="s">
        <v>318</v>
      </c>
      <c r="G6" s="38" t="s">
        <v>319</v>
      </c>
      <c r="Y6" s="39" t="str">
        <f>Tableau1[[#This Row],[Column3]]&amp;" - "&amp;Tableau1[[#This Row],[Titre de la Cible - Titel doel]]</f>
        <v xml:space="preserve">MILIEU SCOLAIRE A1 - Promouvoir l’exercice de la citoyenneté mondiale et solidaire auprès les différents groupes cibles et agents éducatifs pertinents   </v>
      </c>
      <c r="Z6" s="39">
        <f>COUNTIF($C$2:$C6,Tableau1[[#This Row],[Column1]])</f>
        <v>1</v>
      </c>
      <c r="AA6" s="39" t="str">
        <f>Tableau1[[#This Row],[Column1]]&amp;" - "&amp;Tableau1[[#This Row],[r]]</f>
        <v>UNI - 1</v>
      </c>
      <c r="AC6" s="39">
        <v>4</v>
      </c>
      <c r="AD6" s="39" t="str">
        <f>IF(ISNA(VLOOKUP(AD$1&amp;" - "&amp;$AC6,Tableau1[[Column2]:[cible]],24,FALSE)),"",VLOOKUP(AD$1&amp;" - "&amp;$AC6,Tableau1[[Column2]:[cible]],24,FALSE))</f>
        <v xml:space="preserve">4 - Contribute to good local governance and decentralisation processes to enhance local sustainable development (cfr SDG11, 16 &amp; 17) </v>
      </c>
      <c r="AE6" s="39" t="str">
        <f>IF(ISNA(VLOOKUP(AE$1&amp;" - "&amp;$AC6,Tableau1[[Column2]:[cible]],24,FALSE)),"",VLOOKUP(AE$1&amp;" - "&amp;$AC6,Tableau1[[Column2]:[cible]],24,FALSE))</f>
        <v xml:space="preserve">ONDERWIJS B2 - Augmenter la qualité en renforçant les capacités des organisations actives dans le domaine de l’éducation à la citoyenneté mondiale et solidaire, en inscrivant leur travail dans l’agenda mondial et en stimulant la base scientifique de leur travail.   </v>
      </c>
      <c r="AF6" s="39" t="str">
        <f>IF(ISNA(VLOOKUP(AF$1&amp;" - "&amp;$AC6,Tableau1[[Column2]:[cible]],24,FALSE)),"",VLOOKUP(AF$1&amp;" - "&amp;$AC6,Tableau1[[Column2]:[cible]],24,FALSE))</f>
        <v>4 - Contribuer à un développement rural respectueux de l’environnement et basé sur le modèle de l’agriculture familiale, garantissant la sécurité alimentaire et permettant aux ménages de vivre dignement de leurs activités rurales et agricoles.</v>
      </c>
      <c r="AG6" s="39" t="str">
        <f>IF(ISNA(VLOOKUP(AG$1&amp;" - "&amp;$AC6,Tableau1[[Column2]:[cible]],24,FALSE)),"",VLOOKUP(AG$1&amp;" - "&amp;$AC6,Tableau1[[Column2]:[cible]],24,FALSE))</f>
        <v>4 - Contribuir a la protección del medio ambiente, la gestión sostenible de los recursos naturales y a la mitigación de y la adaptación al cambio climático incluyendo una perspectiva de genero</v>
      </c>
      <c r="AH6" s="39" t="str">
        <f>IF(ISNA(VLOOKUP(AH$1&amp;" - "&amp;$AC6,Tableau1[[Column2]:[cible]],24,FALSE)),"",VLOOKUP(AH$1&amp;" - "&amp;$AC6,Tableau1[[Column2]:[cible]],24,FALSE))</f>
        <v xml:space="preserve">4 - Garantir et améliorer l’accès à la culture, à la connaissance, améliorer la qualité de la recherche et stimuler l’innovation par le renforcement du capital humain local, en tenant compte du genre,  afin de contribuer au développement </v>
      </c>
      <c r="AI6" s="39" t="str">
        <f>IF(ISNA(VLOOKUP(AI$1&amp;" - "&amp;$AC6,Tableau1[[Column2]:[cible]],24,FALSE)),"",VLOOKUP(AI$1&amp;" - "&amp;$AC6,Tableau1[[Column2]:[cible]],24,FALSE))</f>
        <v xml:space="preserve">4 - Assurer/Améliorer la qualité, la disponibilité et l’accessibilité aux soins de santé pour tous (Préventifs, Curatifs, Réadaptatifs et de promotion de la santé) </v>
      </c>
      <c r="AJ6" s="39" t="str">
        <f>IF(ISNA(VLOOKUP(AJ$1&amp;" - "&amp;$AC6,Tableau1[[Column2]:[cible]],24,FALSE)),"",VLOOKUP(AJ$1&amp;" - "&amp;$AC6,Tableau1[[Column2]:[cible]],24,FALSE))</f>
        <v>4 - Ensure inclusive and equitable quality education and promote lifelong learning opportunities for all</v>
      </c>
      <c r="AK6" s="39" t="str">
        <f>IF(ISNA(VLOOKUP(AK$1&amp;" - "&amp;$AC6,Tableau1[[Column2]:[cible]],24,FALSE)),"",VLOOKUP(AK$1&amp;" - "&amp;$AC6,Tableau1[[Column2]:[cible]],24,FALSE))</f>
        <v/>
      </c>
      <c r="AL6" s="39" t="str">
        <f>IF(ISNA(VLOOKUP(AL$1&amp;" - "&amp;$AC6,Tableau1[[Column2]:[cible]],24,FALSE)),"",VLOOKUP(AL$1&amp;" - "&amp;$AC6,Tableau1[[Column2]:[cible]],24,FALSE))</f>
        <v>4 - Contribuir al desarrollo económico, mediante un fortalecimiento de la economía social y solidaria (ESS) por parte del sector no estatal y las empresas públicas.</v>
      </c>
      <c r="AM6" s="39" t="str">
        <f>IF(ISNA(VLOOKUP(AM$1&amp;" - "&amp;$AC6,Tableau1[[Column2]:[cible]],24,FALSE)),"",VLOOKUP(AM$1&amp;" - "&amp;$AC6,Tableau1[[Column2]:[cible]],24,FALSE))</f>
        <v>4 - Contribuir a la implementación de un sistema educativo accesible, inclusivo, equitativo, seguro, diversificado y de calidad, que incluye la participación activa de los diferentes actores de la sociedad ofreciendo programas adaptados a diferentes edades y a grupos vulnerables.</v>
      </c>
      <c r="AN6" s="39" t="str">
        <f>IF(ISNA(VLOOKUP(AN$1&amp;" - "&amp;$AC6,Tableau1[[Column2]:[cible]],24,FALSE)),"",VLOOKUP(AN$1&amp;" - "&amp;$AC6,Tableau1[[Column2]:[cible]],24,FALSE))</f>
        <v/>
      </c>
      <c r="AO6" s="39" t="str">
        <f>IF(ISNA(VLOOKUP(AO$1&amp;" - "&amp;$AC6,Tableau1[[Column2]:[cible]],24,FALSE)),"",VLOOKUP(AO$1&amp;" - "&amp;$AC6,Tableau1[[Column2]:[cible]],24,FALSE))</f>
        <v/>
      </c>
      <c r="AP6" s="39" t="str">
        <f>IF(ISNA(VLOOKUP(AP$1&amp;" - "&amp;$AC6,Tableau1[[Column2]:[cible]],24,FALSE)),"",VLOOKUP(AP$1&amp;" - "&amp;$AC6,Tableau1[[Column2]:[cible]],24,FALSE))</f>
        <v>4 - Améliorer l’accès à la connaissance, la qualité de la recherche et stimuler l’innovation.</v>
      </c>
      <c r="AQ6" s="39" t="str">
        <f>IF(ISNA(VLOOKUP(AQ$1&amp;" - "&amp;$AC6,Tableau1[[Column2]:[cible]],24,FALSE)),"",VLOOKUP(AQ$1&amp;" - "&amp;$AC6,Tableau1[[Column2]:[cible]],24,FALSE))</f>
        <v xml:space="preserve">4 - Garantir et améliorer l’accès à la connaissance, à l’éducation et à la culture, améliorer la qualité de la recherche et stimuler l’innovation, afin de contribuer au développement </v>
      </c>
      <c r="AR6" s="39" t="str">
        <f>IF(ISNA(VLOOKUP(AR$1&amp;" - "&amp;$AC6,Tableau1[[Column2]:[cible]],24,FALSE)),"",VLOOKUP(AR$1&amp;" - "&amp;$AC6,Tableau1[[Column2]:[cible]],24,FALSE))</f>
        <v>4 - Support CSOs to promote access to justice for vulnerable populations</v>
      </c>
      <c r="AS6" s="39" t="str">
        <f>IF(ISNA(VLOOKUP(AS$1&amp;" - "&amp;$AC6,Tableau1[[Column2]:[cible]],24,FALSE)),"",VLOOKUP(AS$1&amp;" - "&amp;$AC6,Tableau1[[Column2]:[cible]],24,FALSE))</f>
        <v/>
      </c>
      <c r="AT6" s="39" t="str">
        <f>IF(ISNA(VLOOKUP(AT$1&amp;" - "&amp;$AC6,Tableau1[[Column2]:[cible]],24,FALSE)),"",VLOOKUP(AT$1&amp;" - "&amp;$AC6,Tableau1[[Column2]:[cible]],24,FALSE))</f>
        <v>4 - Renforcer la gestion des risques liés aux catastrophes</v>
      </c>
      <c r="AU6" s="39" t="str">
        <f>IF(ISNA(VLOOKUP(AU$1&amp;" - "&amp;$AC6,Tableau1[[Column2]:[cible]],24,FALSE)),"",VLOOKUP(AU$1&amp;" - "&amp;$AC6,Tableau1[[Column2]:[cible]],24,FALSE))</f>
        <v>4 - Promouvoir une éducation inclusive de qualité et des possibilités d’apprentissage tout au long de la vie pour tous, améliorer la qualité de la recherche et stimuler l’innovation.</v>
      </c>
      <c r="AV6" s="39" t="str">
        <f>IF(ISNA(VLOOKUP(AV$1&amp;" - "&amp;$AC6,Tableau1[[Column2]:[cible]],24,FALSE)),"",VLOOKUP(AV$1&amp;" - "&amp;$AC6,Tableau1[[Column2]:[cible]],24,FALSE))</f>
        <v>4 - Garantir et améliorer l’accès à la connaissance, améliorer la qualité de la recherche et stimuler l’innovation, afin de contribuer au développement</v>
      </c>
      <c r="AW6" s="39" t="str">
        <f>IF(ISNA(VLOOKUP(AW$1&amp;" - "&amp;$AC6,Tableau1[[Column2]:[cible]],24,FALSE)),"",VLOOKUP(AW$1&amp;" - "&amp;$AC6,Tableau1[[Column2]:[cible]],24,FALSE))</f>
        <v/>
      </c>
      <c r="AX6" s="39" t="str">
        <f>IF(ISNA(VLOOKUP(AX$1&amp;" - "&amp;$AC6,Tableau1[[Column2]:[cible]],24,FALSE)),"",VLOOKUP(AX$1&amp;" - "&amp;$AC6,Tableau1[[Column2]:[cible]],24,FALSE))</f>
        <v>4 - Garantizar y mejorar el acceso a los conocimientos, mejorar la calidad de la investigación científica y estimular la innovación con el fin de contribuir al desarrollo  sostenible</v>
      </c>
      <c r="AY6" s="39" t="str">
        <f>IF(ISNA(VLOOKUP(AY$1&amp;" - "&amp;$AC6,Tableau1[[Column2]:[cible]],24,FALSE)),"",VLOOKUP(AY$1&amp;" - "&amp;$AC6,Tableau1[[Column2]:[cible]],24,FALSE))</f>
        <v>4 - Promouvoir l’égalité homme-femme ainsi qu’un environnement qui protège contre les violences basées sur le genre.</v>
      </c>
      <c r="AZ6" s="39" t="str">
        <f>IF(ISNA(VLOOKUP(AZ$1&amp;" - "&amp;$AC6,Tableau1[[Column2]:[cible]],24,FALSE)),"",VLOOKUP(AZ$1&amp;" - "&amp;$AC6,Tableau1[[Column2]:[cible]],24,FALSE))</f>
        <v>4 - Contribute to more sustainable livelihood of populations through increased entrepreneurship.</v>
      </c>
      <c r="BA6" s="39" t="str">
        <f>IF(ISNA(VLOOKUP(BA$1&amp;" - "&amp;$AC6,Tableau1[[Column2]:[cible]],24,FALSE)),"",VLOOKUP(BA$1&amp;" - "&amp;$AC6,Tableau1[[Column2]:[cible]],24,FALSE))</f>
        <v>4 - Strengthen the Palestinian agricultural sector as a source of food and income for the Palestinian people, by strengthening Palestinian actors while increasing pressure on the Israeli government to allow movement of goods and people.</v>
      </c>
      <c r="BB6" s="39" t="str">
        <f>IF(ISNA(VLOOKUP(BB$1&amp;" - "&amp;$AC6,Tableau1[[Column2]:[cible]],24,FALSE)),"",VLOOKUP(BB$1&amp;" - "&amp;$AC6,Tableau1[[Column2]:[cible]],24,FALSE))</f>
        <v xml:space="preserve">4 - Contribuir a la protección, la promoción y el ejercicio de los derechos económicos, sociales y culturales de los actores locales, en particular de los más vulnerables, en la gestión democrática e intercultural de su territorio y el uso sustentable de sus recursos (agua, tierra, biodiversidad…), así como los derechos de la naturaleza. </v>
      </c>
      <c r="BC6" s="39" t="str">
        <f>IF(ISNA(VLOOKUP(BC$1&amp;" - "&amp;$AC6,Tableau1[[Column2]:[cible]],24,FALSE)),"",VLOOKUP(BC$1&amp;" - "&amp;$AC6,Tableau1[[Column2]:[cible]],24,FALSE))</f>
        <v>4 - Promote inclusive growth through strengthening of social enterprises, enhance access to effective government programs, and advocate and assert adequate transparency and accountability mechanisms on trade, fiscal and public spending policies</v>
      </c>
      <c r="BD6" s="39" t="str">
        <f>IF(ISNA(VLOOKUP(BD$1&amp;" - "&amp;$AC6,Tableau1[[Column2]:[cible]],24,FALSE)),"",VLOOKUP(BD$1&amp;" - "&amp;$AC6,Tableau1[[Column2]:[cible]],24,FALSE))</f>
        <v>4 - Améliorer l’accès aux soins de santé de qualité et promouvoir le droit à la santé pour tous</v>
      </c>
      <c r="BE6" s="39" t="str">
        <f>IF(ISNA(VLOOKUP(BE$1&amp;" - "&amp;$AC6,Tableau1[[Column2]:[cible]],24,FALSE)),"",VLOOKUP(BE$1&amp;" - "&amp;$AC6,Tableau1[[Column2]:[cible]],24,FALSE))</f>
        <v xml:space="preserve">4 - Permettre à tous de vivre en bonne santé et à promouvoir le droit à la santé et à des soins de santé de qualité de tous à tout âge </v>
      </c>
      <c r="BF6" s="39" t="str">
        <f>IF(ISNA(VLOOKUP(BF$1&amp;" - "&amp;$AC6,Tableau1[[Column2]:[cible]],24,FALSE)),"",VLOOKUP(BF$1&amp;" - "&amp;$AC6,Tableau1[[Column2]:[cible]],24,FALSE))</f>
        <v>4 - Améliorer la Justice, le respect des Droits Humains et le rôle de vigilance de la Société Civile</v>
      </c>
      <c r="BG6" s="39" t="str">
        <f>IF(ISNA(VLOOKUP(BG$1&amp;" - "&amp;$AC6,Tableau1[[Column2]:[cible]],24,FALSE)),"",VLOOKUP(BG$1&amp;" - "&amp;$AC6,Tableau1[[Column2]:[cible]],24,FALSE))</f>
        <v>4 - Contribute to improving access to preventive and curative health care &amp; washing infrastructure for the general population, paying particular attention to the needs of vulnerable people.</v>
      </c>
      <c r="BH6" s="39" t="str">
        <f>IF(ISNA(VLOOKUP(BH$1&amp;" - "&amp;$AC6,Tableau1[[Column2]:[cible]],24,FALSE)),"",VLOOKUP(BH$1&amp;" - "&amp;$AC6,Tableau1[[Column2]:[cible]],24,FALSE))</f>
        <v>4 - Promouvoir le dialogue social pour toutes et pour tous</v>
      </c>
      <c r="BI6" s="39" t="str">
        <f>IF(ISNA(VLOOKUP(BI$1&amp;" - "&amp;$AC6,Tableau1[[Column2]:[cible]],24,FALSE)),"",VLOOKUP(BI$1&amp;" - "&amp;$AC6,Tableau1[[Column2]:[cible]],24,FALSE))</f>
        <v/>
      </c>
      <c r="BJ6" s="39" t="str">
        <f>IF(ISNA(VLOOKUP(BJ$1&amp;" - "&amp;$AC6,Tableau1[[Column2]:[cible]],24,FALSE)),"",VLOOKUP(BJ$1&amp;" - "&amp;$AC6,Tableau1[[Column2]:[cible]],24,FALSE))</f>
        <v/>
      </c>
      <c r="BK6" s="43"/>
    </row>
    <row r="7" spans="1:63" ht="41.4" x14ac:dyDescent="0.3">
      <c r="A7" s="37" t="s">
        <v>52</v>
      </c>
      <c r="B7" s="37" t="str">
        <f>Tableau1[[#This Row],[ctry+r]]</f>
        <v>UNI - 2</v>
      </c>
      <c r="C7" s="37" t="str">
        <f>VLOOKUP(Tableau1[[#This Row],[CSC - GSK]],Table9[[D3]:[afk2]],4,FALSE)</f>
        <v>UNI</v>
      </c>
      <c r="D7" s="38" t="s">
        <v>320</v>
      </c>
      <c r="E7" s="42" t="s">
        <v>309</v>
      </c>
      <c r="F7" s="42" t="s">
        <v>320</v>
      </c>
      <c r="G7" s="38" t="s">
        <v>321</v>
      </c>
      <c r="Y7" s="39" t="str">
        <f>Tableau1[[#This Row],[Column3]]&amp;" - "&amp;Tableau1[[#This Row],[Titre de la Cible - Titel doel]]</f>
        <v>MILIEU SCOLAIRE A2 - Augmenter la qualité en renforçant les capacités des organisations actives dans le domaine de l’éducation à la citoyenneté mondiale et solidaire, en inscrivant leur travail dans l’agenda mondial et en stimulant la base scientifique de leur travail.</v>
      </c>
      <c r="Z7" s="39">
        <f>COUNTIF($C$2:$C7,Tableau1[[#This Row],[Column1]])</f>
        <v>2</v>
      </c>
      <c r="AA7" s="39" t="str">
        <f>Tableau1[[#This Row],[Column1]]&amp;" - "&amp;Tableau1[[#This Row],[r]]</f>
        <v>UNI - 2</v>
      </c>
      <c r="AC7" s="39">
        <v>5</v>
      </c>
      <c r="AD7" s="39" t="str">
        <f>IF(ISNA(VLOOKUP(AD$1&amp;" - "&amp;$AC7,Tableau1[[Column2]:[cible]],24,FALSE)),"",VLOOKUP(AD$1&amp;" - "&amp;$AC7,Tableau1[[Column2]:[cible]],24,FALSE))</f>
        <v/>
      </c>
      <c r="AE7" s="39" t="str">
        <f>IF(ISNA(VLOOKUP(AE$1&amp;" - "&amp;$AC7,Tableau1[[Column2]:[cible]],24,FALSE)),"",VLOOKUP(AE$1&amp;" - "&amp;$AC7,Tableau1[[Column2]:[cible]],24,FALSE))</f>
        <v>INTERVENTIONS VERS LES PUBLICS DE 1ÈRE ET 2ÈME LIGNE C1 - Informer, sensibiliser, conscientiser et/ou mobiliser les populations vivant en Belgique en faveur d’un monde équitable, solidaire, durable et égalitaire</v>
      </c>
      <c r="AF7" s="39" t="str">
        <f>IF(ISNA(VLOOKUP(AF$1&amp;" - "&amp;$AC7,Tableau1[[Column2]:[cible]],24,FALSE)),"",VLOOKUP(AF$1&amp;" - "&amp;$AC7,Tableau1[[Column2]:[cible]],24,FALSE))</f>
        <v>5.a - Améliorer l’accès, la qualité et l’équité de l’enseignement à tous les niveaux (du maternel au supérieur), des possibilités d’apprentissage et de la culture.</v>
      </c>
      <c r="AG7" s="39" t="str">
        <f>IF(ISNA(VLOOKUP(AG$1&amp;" - "&amp;$AC7,Tableau1[[Column2]:[cible]],24,FALSE)),"",VLOOKUP(AG$1&amp;" - "&amp;$AC7,Tableau1[[Column2]:[cible]],24,FALSE))</f>
        <v>5 - Fortalecer a las familias campesinas e indígenas y sus organizaciones para que garanticen su derecho de acceso soberano y sostenible a una alimentación suficiente y nutritiva, a ingresos decentes, a los recursos necesarios para producir (suelo, agua, semilla, servicios …), y que puedan participar en la toma de decisión y la reglamentación que rigen su futuro</v>
      </c>
      <c r="AH7" s="39" t="str">
        <f>IF(ISNA(VLOOKUP(AH$1&amp;" - "&amp;$AC7,Tableau1[[Column2]:[cible]],24,FALSE)),"",VLOOKUP(AH$1&amp;" - "&amp;$AC7,Tableau1[[Column2]:[cible]],24,FALSE))</f>
        <v xml:space="preserve">5 - Améliorer les capacités de maîtrise concertée du territoire pour un accès adéquat de la population, et en particulier des femmes,  à la citoyenneté et aux biens et services publics en particulier de proximité </v>
      </c>
      <c r="AI7" s="39" t="str">
        <f>IF(ISNA(VLOOKUP(AI$1&amp;" - "&amp;$AC7,Tableau1[[Column2]:[cible]],24,FALSE)),"",VLOOKUP(AI$1&amp;" - "&amp;$AC7,Tableau1[[Column2]:[cible]],24,FALSE))</f>
        <v xml:space="preserve">5 - Contribuer à la sécurité alimentaire, améliorer la nutrition et promouvoir l’agriculture et élevage durable </v>
      </c>
      <c r="AJ7" s="39" t="str">
        <f>IF(ISNA(VLOOKUP(AJ$1&amp;" - "&amp;$AC7,Tableau1[[Column2]:[cible]],24,FALSE)),"",VLOOKUP(AJ$1&amp;" - "&amp;$AC7,Tableau1[[Column2]:[cible]],24,FALSE))</f>
        <v>5 - Ensure and improve access to knowledge, improve research and stimulate innovation in order to contribute to development</v>
      </c>
      <c r="AK7" s="39" t="str">
        <f>IF(ISNA(VLOOKUP(AK$1&amp;" - "&amp;$AC7,Tableau1[[Column2]:[cible]],24,FALSE)),"",VLOOKUP(AK$1&amp;" - "&amp;$AC7,Tableau1[[Column2]:[cible]],24,FALSE))</f>
        <v/>
      </c>
      <c r="AL7" s="39" t="str">
        <f>IF(ISNA(VLOOKUP(AL$1&amp;" - "&amp;$AC7,Tableau1[[Column2]:[cible]],24,FALSE)),"",VLOOKUP(AL$1&amp;" - "&amp;$AC7,Tableau1[[Column2]:[cible]],24,FALSE))</f>
        <v>5 - Mejorar la salud de la población y, más específicamente, la de las personas con discapacidad y/o las personas de la tercera edad.</v>
      </c>
      <c r="AM7" s="39" t="str">
        <f>IF(ISNA(VLOOKUP(AM$1&amp;" - "&amp;$AC7,Tableau1[[Column2]:[cible]],24,FALSE)),"",VLOOKUP(AM$1&amp;" - "&amp;$AC7,Tableau1[[Column2]:[cible]],24,FALSE))</f>
        <v>5 - Garantizar y mejorar el acceso a los conocimientos, mejorar la calidad de la investigación y estimular la innovación con el fin de contribuir al desarrollo.</v>
      </c>
      <c r="AN7" s="39" t="str">
        <f>IF(ISNA(VLOOKUP(AN$1&amp;" - "&amp;$AC7,Tableau1[[Column2]:[cible]],24,FALSE)),"",VLOOKUP(AN$1&amp;" - "&amp;$AC7,Tableau1[[Column2]:[cible]],24,FALSE))</f>
        <v/>
      </c>
      <c r="AO7" s="39" t="str">
        <f>IF(ISNA(VLOOKUP(AO$1&amp;" - "&amp;$AC7,Tableau1[[Column2]:[cible]],24,FALSE)),"",VLOOKUP(AO$1&amp;" - "&amp;$AC7,Tableau1[[Column2]:[cible]],24,FALSE))</f>
        <v/>
      </c>
      <c r="AP7" s="39" t="str">
        <f>IF(ISNA(VLOOKUP(AP$1&amp;" - "&amp;$AC7,Tableau1[[Column2]:[cible]],24,FALSE)),"",VLOOKUP(AP$1&amp;" - "&amp;$AC7,Tableau1[[Column2]:[cible]],24,FALSE))</f>
        <v/>
      </c>
      <c r="AQ7" s="39" t="str">
        <f>IF(ISNA(VLOOKUP(AQ$1&amp;" - "&amp;$AC7,Tableau1[[Column2]:[cible]],24,FALSE)),"",VLOOKUP(AQ$1&amp;" - "&amp;$AC7,Tableau1[[Column2]:[cible]],24,FALSE))</f>
        <v xml:space="preserve">5 - Renforcer le secteur de la santé  </v>
      </c>
      <c r="AR7" s="39" t="str">
        <f>IF(ISNA(VLOOKUP(AR$1&amp;" - "&amp;$AC7,Tableau1[[Column2]:[cible]],24,FALSE)),"",VLOOKUP(AR$1&amp;" - "&amp;$AC7,Tableau1[[Column2]:[cible]],24,FALSE))</f>
        <v/>
      </c>
      <c r="AS7" s="39" t="str">
        <f>IF(ISNA(VLOOKUP(AS$1&amp;" - "&amp;$AC7,Tableau1[[Column2]:[cible]],24,FALSE)),"",VLOOKUP(AS$1&amp;" - "&amp;$AC7,Tableau1[[Column2]:[cible]],24,FALSE))</f>
        <v/>
      </c>
      <c r="AT7" s="39" t="str">
        <f>IF(ISNA(VLOOKUP(AT$1&amp;" - "&amp;$AC7,Tableau1[[Column2]:[cible]],24,FALSE)),"",VLOOKUP(AT$1&amp;" - "&amp;$AC7,Tableau1[[Column2]:[cible]],24,FALSE))</f>
        <v>5 - Favoriser une meilleure protection de l’environnement et une gestion durable des ressources naturelles</v>
      </c>
      <c r="AU7" s="39" t="str">
        <f>IF(ISNA(VLOOKUP(AU$1&amp;" - "&amp;$AC7,Tableau1[[Column2]:[cible]],24,FALSE)),"",VLOOKUP(AU$1&amp;" - "&amp;$AC7,Tableau1[[Column2]:[cible]],24,FALSE))</f>
        <v>5 - Assurer/Améliorer la qualité, la disponibilité et l’accès aux soins de santé pour tous, avec une attention particulière aux aspects liés au genre.</v>
      </c>
      <c r="AV7" s="39" t="str">
        <f>IF(ISNA(VLOOKUP(AV$1&amp;" - "&amp;$AC7,Tableau1[[Column2]:[cible]],24,FALSE)),"",VLOOKUP(AV$1&amp;" - "&amp;$AC7,Tableau1[[Column2]:[cible]],24,FALSE))</f>
        <v>5 - Soutenir le développement d’un emploi et d’un entreprenariat justes, équitables et inclusifs notamment pour les femmes et les jeunes</v>
      </c>
      <c r="AW7" s="39" t="str">
        <f>IF(ISNA(VLOOKUP(AW$1&amp;" - "&amp;$AC7,Tableau1[[Column2]:[cible]],24,FALSE)),"",VLOOKUP(AW$1&amp;" - "&amp;$AC7,Tableau1[[Column2]:[cible]],24,FALSE))</f>
        <v/>
      </c>
      <c r="AX7" s="39" t="str">
        <f>IF(ISNA(VLOOKUP(AX$1&amp;" - "&amp;$AC7,Tableau1[[Column2]:[cible]],24,FALSE)),"",VLOOKUP(AX$1&amp;" - "&amp;$AC7,Tableau1[[Column2]:[cible]],24,FALSE))</f>
        <v/>
      </c>
      <c r="AY7" s="39" t="str">
        <f>IF(ISNA(VLOOKUP(AY$1&amp;" - "&amp;$AC7,Tableau1[[Column2]:[cible]],24,FALSE)),"",VLOOKUP(AY$1&amp;" - "&amp;$AC7,Tableau1[[Column2]:[cible]],24,FALSE))</f>
        <v>5 - Appuyer le renforcement des capacités de la société civile nigérienne, des services techniques de l’Etat et des autorités locales.</v>
      </c>
      <c r="AZ7" s="39" t="str">
        <f>IF(ISNA(VLOOKUP(AZ$1&amp;" - "&amp;$AC7,Tableau1[[Column2]:[cible]],24,FALSE)),"",VLOOKUP(AZ$1&amp;" - "&amp;$AC7,Tableau1[[Column2]:[cible]],24,FALSE))</f>
        <v>5 - Contribute to a thriving agricultural sector, respectful of the environment and based on a family farmer model, which supports women and youth participation contributing to a more inclusive society.</v>
      </c>
      <c r="BA7" s="39" t="str">
        <f>IF(ISNA(VLOOKUP(BA$1&amp;" - "&amp;$AC7,Tableau1[[Column2]:[cible]],24,FALSE)),"",VLOOKUP(BA$1&amp;" - "&amp;$AC7,Tableau1[[Column2]:[cible]],24,FALSE))</f>
        <v>5 - Improve the effectivity, inclusion and sustainability of RRR to respond to humanitarian needs of the Palestinian people, by improved coordination between actors, capacity building, and including advocacy in an improved approach.</v>
      </c>
      <c r="BB7" s="39" t="str">
        <f>IF(ISNA(VLOOKUP(BB$1&amp;" - "&amp;$AC7,Tableau1[[Column2]:[cible]],24,FALSE)),"",VLOOKUP(BB$1&amp;" - "&amp;$AC7,Tableau1[[Column2]:[cible]],24,FALSE))</f>
        <v xml:space="preserve">5 - Contribuir a la protección, la promoción y el ejercicio de los derechos sociales, culturales, ambientales y económicos de las familias, incluyendo todas las formas de organizarse (comunidades campesinas e indígenas, asociaciones, microempresas...), para vivir dignamente de su actividad principal, la agricultura familiar (AF). </v>
      </c>
      <c r="BC7" s="39" t="str">
        <f>IF(ISNA(VLOOKUP(BC$1&amp;" - "&amp;$AC7,Tableau1[[Column2]:[cible]],24,FALSE)),"",VLOOKUP(BC$1&amp;" - "&amp;$AC7,Tableau1[[Column2]:[cible]],24,FALSE))</f>
        <v>5 - Respect for human, children’s and women rights, and promotion of gender equality</v>
      </c>
      <c r="BD7" s="39" t="str">
        <f>IF(ISNA(VLOOKUP(BD$1&amp;" - "&amp;$AC7,Tableau1[[Column2]:[cible]],24,FALSE)),"",VLOOKUP(BD$1&amp;" - "&amp;$AC7,Tableau1[[Column2]:[cible]],24,FALSE))</f>
        <v>5 - Favoriser une utilisation plus efficiente et plus durable de l’énorme potentiel qu’offre le Congo en matière de sylviculture, d’agriculture, d’élevage et de pêche, avec une attention particulière à l’agriculture familiale</v>
      </c>
      <c r="BE7" s="39" t="str">
        <f>IF(ISNA(VLOOKUP(BE$1&amp;" - "&amp;$AC7,Tableau1[[Column2]:[cible]],24,FALSE)),"",VLOOKUP(BE$1&amp;" - "&amp;$AC7,Tableau1[[Column2]:[cible]],24,FALSE))</f>
        <v>5 - Renforcer l’agriculture familiale durable qui contribue à la souveraineté alimentaire, la sécurité alimentaire et nutritionnelle et une économie rurale solidaire</v>
      </c>
      <c r="BF7" s="39" t="str">
        <f>IF(ISNA(VLOOKUP(BF$1&amp;" - "&amp;$AC7,Tableau1[[Column2]:[cible]],24,FALSE)),"",VLOOKUP(BF$1&amp;" - "&amp;$AC7,Tableau1[[Column2]:[cible]],24,FALSE))</f>
        <v>5 - Favoriser une meilleure protection de l’environnement et une gestion durable des ressources naturelles par les acteurs locaux (organisations paysannes, organisations des femmes, organisation de jeunes, autorités décentralisées, pouvoirs publics locaux,…)</v>
      </c>
      <c r="BG7" s="39" t="str">
        <f>IF(ISNA(VLOOKUP(BG$1&amp;" - "&amp;$AC7,Tableau1[[Column2]:[cible]],24,FALSE)),"",VLOOKUP(BG$1&amp;" - "&amp;$AC7,Tableau1[[Column2]:[cible]],24,FALSE))</f>
        <v xml:space="preserve">5 - Promote sustainable and climate-smart use of ecosystems </v>
      </c>
      <c r="BH7" s="39" t="str">
        <f>IF(ISNA(VLOOKUP(BH$1&amp;" - "&amp;$AC7,Tableau1[[Column2]:[cible]],24,FALSE)),"",VLOOKUP(BH$1&amp;" - "&amp;$AC7,Tableau1[[Column2]:[cible]],24,FALSE))</f>
        <v>Cible Globale - Algemene Doel - Promouvoir le travail décent pour un développement durable, équitable, solidaire et inclusif : créer des emplois, garantir les droits au travail, étendre la protection sociale et promouvoir le dialogue social pour toutes et pour tous.</v>
      </c>
      <c r="BI7" s="39" t="str">
        <f>IF(ISNA(VLOOKUP(BI$1&amp;" - "&amp;$AC7,Tableau1[[Column2]:[cible]],24,FALSE)),"",VLOOKUP(BI$1&amp;" - "&amp;$AC7,Tableau1[[Column2]:[cible]],24,FALSE))</f>
        <v/>
      </c>
      <c r="BJ7" s="39" t="str">
        <f>IF(ISNA(VLOOKUP(BJ$1&amp;" - "&amp;$AC7,Tableau1[[Column2]:[cible]],24,FALSE)),"",VLOOKUP(BJ$1&amp;" - "&amp;$AC7,Tableau1[[Column2]:[cible]],24,FALSE))</f>
        <v/>
      </c>
      <c r="BK7" s="43"/>
    </row>
    <row r="8" spans="1:63" ht="27.6" x14ac:dyDescent="0.3">
      <c r="A8" s="37" t="s">
        <v>52</v>
      </c>
      <c r="B8" s="37" t="str">
        <f>Tableau1[[#This Row],[ctry+r]]</f>
        <v>UNI - 3</v>
      </c>
      <c r="C8" s="37" t="str">
        <f>VLOOKUP(Tableau1[[#This Row],[CSC - GSK]],Table9[[D3]:[afk2]],4,FALSE)</f>
        <v>UNI</v>
      </c>
      <c r="D8" s="38" t="s">
        <v>322</v>
      </c>
      <c r="E8" s="42" t="s">
        <v>309</v>
      </c>
      <c r="F8" s="42" t="s">
        <v>322</v>
      </c>
      <c r="G8" s="38" t="s">
        <v>323</v>
      </c>
      <c r="Y8" s="39" t="str">
        <f>Tableau1[[#This Row],[Column3]]&amp;" - "&amp;Tableau1[[#This Row],[Titre de la Cible - Titel doel]]</f>
        <v>ONDERWIJS B1 - Promouvoir l’exercice de la citoyenneté mondiale et solidaire auprès les différents groupes cibles et agents éducatifs pertinents</v>
      </c>
      <c r="Z8" s="39">
        <f>COUNTIF($C$2:$C8,Tableau1[[#This Row],[Column1]])</f>
        <v>3</v>
      </c>
      <c r="AA8" s="39" t="str">
        <f>Tableau1[[#This Row],[Column1]]&amp;" - "&amp;Tableau1[[#This Row],[r]]</f>
        <v>UNI - 3</v>
      </c>
      <c r="AC8" s="39">
        <v>6</v>
      </c>
      <c r="AD8" s="39" t="str">
        <f>IF(ISNA(VLOOKUP(AD$1&amp;" - "&amp;$AC8,Tableau1[[Column2]:[cible]],24,FALSE)),"",VLOOKUP(AD$1&amp;" - "&amp;$AC8,Tableau1[[Column2]:[cible]],24,FALSE))</f>
        <v/>
      </c>
      <c r="AE8" s="39" t="str">
        <f>IF(ISNA(VLOOKUP(AE$1&amp;" - "&amp;$AC8,Tableau1[[Column2]:[cible]],24,FALSE)),"",VLOOKUP(AE$1&amp;" - "&amp;$AC8,Tableau1[[Column2]:[cible]],24,FALSE))</f>
        <v xml:space="preserve">INTERVENTIONS VERS LES PUBLICS DE 1ÈRE ET 2ÈME LIGNE C2 - Elargir et soutenir (Informer, sensibiliser, conscientiser et/ou mobiliser) la base sociale en faveur d’un monde équitable, solidaire, durable et égalitaire   </v>
      </c>
      <c r="AF8" s="39" t="str">
        <f>IF(ISNA(VLOOKUP(AF$1&amp;" - "&amp;$AC8,Tableau1[[Column2]:[cible]],24,FALSE)),"",VLOOKUP(AF$1&amp;" - "&amp;$AC8,Tableau1[[Column2]:[cible]],24,FALSE))</f>
        <v>5.b - Garantir et améliorer l’accès à la connaissance, améliorer la qualité de la recherche académique et stimuler l’innovation par le renforcement des capacités locales afin de contribuer au développement.</v>
      </c>
      <c r="AG8" s="39" t="str">
        <f>IF(ISNA(VLOOKUP(AG$1&amp;" - "&amp;$AC8,Tableau1[[Column2]:[cible]],24,FALSE)),"",VLOOKUP(AG$1&amp;" - "&amp;$AC8,Tableau1[[Column2]:[cible]],24,FALSE))</f>
        <v>6 - Contribuir a un proceso de desarrollo más sostenible, basado en una distribución de recursos equitativa y en equilibrio con la naturaleza, y en una economía social y solidaria</v>
      </c>
      <c r="AH8" s="39" t="str">
        <f>IF(ISNA(VLOOKUP(AH$1&amp;" - "&amp;$AC8,Tableau1[[Column2]:[cible]],24,FALSE)),"",VLOOKUP(AH$1&amp;" - "&amp;$AC8,Tableau1[[Column2]:[cible]],24,FALSE))</f>
        <v/>
      </c>
      <c r="AI8" s="39" t="str">
        <f>IF(ISNA(VLOOKUP(AI$1&amp;" - "&amp;$AC8,Tableau1[[Column2]:[cible]],24,FALSE)),"",VLOOKUP(AI$1&amp;" - "&amp;$AC8,Tableau1[[Column2]:[cible]],24,FALSE))</f>
        <v xml:space="preserve">6 - Améliorer l’accès de tous à l’eau et à l’assainissement et assurer une gestion participative et durable des ressources en eau </v>
      </c>
      <c r="AJ8" s="39" t="str">
        <f>IF(ISNA(VLOOKUP(AJ$1&amp;" - "&amp;$AC8,Tableau1[[Column2]:[cible]],24,FALSE)),"",VLOOKUP(AJ$1&amp;" - "&amp;$AC8,Tableau1[[Column2]:[cible]],24,FALSE))</f>
        <v>6 - Improve Environmental protection and Climate change resilience</v>
      </c>
      <c r="AK8" s="39" t="str">
        <f>IF(ISNA(VLOOKUP(AK$1&amp;" - "&amp;$AC8,Tableau1[[Column2]:[cible]],24,FALSE)),"",VLOOKUP(AK$1&amp;" - "&amp;$AC8,Tableau1[[Column2]:[cible]],24,FALSE))</f>
        <v/>
      </c>
      <c r="AL8" s="39" t="str">
        <f>IF(ISNA(VLOOKUP(AL$1&amp;" - "&amp;$AC8,Tableau1[[Column2]:[cible]],24,FALSE)),"",VLOOKUP(AL$1&amp;" - "&amp;$AC8,Tableau1[[Column2]:[cible]],24,FALSE))</f>
        <v>6 - Fortalecer el acceso a y la calidad de la educación, la formación profesional y la investigación científica y fomentar la innovación para lograr un desarrollo sostenible.</v>
      </c>
      <c r="AM8" s="39" t="str">
        <f>IF(ISNA(VLOOKUP(AM$1&amp;" - "&amp;$AC8,Tableau1[[Column2]:[cible]],24,FALSE)),"",VLOOKUP(AM$1&amp;" - "&amp;$AC8,Tableau1[[Column2]:[cible]],24,FALSE))</f>
        <v>6 - Lograr una buena gobernanza local, con GADs democráticas, eficaces y transparentes que brindan servicios públicos adecuados y que hacen frente a desafíos mundiales a nivel local; esto en un contexto nacional de descentralización que apoya a los mecanismos de gobernanza local.</v>
      </c>
      <c r="AN8" s="39" t="str">
        <f>IF(ISNA(VLOOKUP(AN$1&amp;" - "&amp;$AC8,Tableau1[[Column2]:[cible]],24,FALSE)),"",VLOOKUP(AN$1&amp;" - "&amp;$AC8,Tableau1[[Column2]:[cible]],24,FALSE))</f>
        <v/>
      </c>
      <c r="AO8" s="39" t="str">
        <f>IF(ISNA(VLOOKUP(AO$1&amp;" - "&amp;$AC8,Tableau1[[Column2]:[cible]],24,FALSE)),"",VLOOKUP(AO$1&amp;" - "&amp;$AC8,Tableau1[[Column2]:[cible]],24,FALSE))</f>
        <v/>
      </c>
      <c r="AP8" s="39" t="str">
        <f>IF(ISNA(VLOOKUP(AP$1&amp;" - "&amp;$AC8,Tableau1[[Column2]:[cible]],24,FALSE)),"",VLOOKUP(AP$1&amp;" - "&amp;$AC8,Tableau1[[Column2]:[cible]],24,FALSE))</f>
        <v/>
      </c>
      <c r="AQ8" s="39" t="str">
        <f>IF(ISNA(VLOOKUP(AQ$1&amp;" - "&amp;$AC8,Tableau1[[Column2]:[cible]],24,FALSE)),"",VLOOKUP(AQ$1&amp;" - "&amp;$AC8,Tableau1[[Column2]:[cible]],24,FALSE))</f>
        <v>6 - Assurer l'accès, l’utilisation et la gestion durable, équitable et participative de l'eau potable et de l'assainissement</v>
      </c>
      <c r="AR8" s="39" t="str">
        <f>IF(ISNA(VLOOKUP(AR$1&amp;" - "&amp;$AC8,Tableau1[[Column2]:[cible]],24,FALSE)),"",VLOOKUP(AR$1&amp;" - "&amp;$AC8,Tableau1[[Column2]:[cible]],24,FALSE))</f>
        <v/>
      </c>
      <c r="AS8" s="39" t="str">
        <f>IF(ISNA(VLOOKUP(AS$1&amp;" - "&amp;$AC8,Tableau1[[Column2]:[cible]],24,FALSE)),"",VLOOKUP(AS$1&amp;" - "&amp;$AC8,Tableau1[[Column2]:[cible]],24,FALSE))</f>
        <v/>
      </c>
      <c r="AT8" s="39" t="str">
        <f>IF(ISNA(VLOOKUP(AT$1&amp;" - "&amp;$AC8,Tableau1[[Column2]:[cible]],24,FALSE)),"",VLOOKUP(AT$1&amp;" - "&amp;$AC8,Tableau1[[Column2]:[cible]],24,FALSE))</f>
        <v>6 - Renforcer l’inclusion, la participation et la bonne gouvernance dans le développement</v>
      </c>
      <c r="AU8" s="39" t="str">
        <f>IF(ISNA(VLOOKUP(AU$1&amp;" - "&amp;$AC8,Tableau1[[Column2]:[cible]],24,FALSE)),"",VLOOKUP(AU$1&amp;" - "&amp;$AC8,Tableau1[[Column2]:[cible]],24,FALSE))</f>
        <v>6 - Assurer l'accès pour tous, la gestion et l'utilisation durable, équitable et participative de l'eau potable et de l'assainissement liquide et solide.</v>
      </c>
      <c r="AV8" s="39" t="str">
        <f>IF(ISNA(VLOOKUP(AV$1&amp;" - "&amp;$AC8,Tableau1[[Column2]:[cible]],24,FALSE)),"",VLOOKUP(AV$1&amp;" - "&amp;$AC8,Tableau1[[Column2]:[cible]],24,FALSE))</f>
        <v>6 - Promouvoir une gouvernance locale, diversifiée et représentative</v>
      </c>
      <c r="AW8" s="39" t="str">
        <f>IF(ISNA(VLOOKUP(AW$1&amp;" - "&amp;$AC8,Tableau1[[Column2]:[cible]],24,FALSE)),"",VLOOKUP(AW$1&amp;" - "&amp;$AC8,Tableau1[[Column2]:[cible]],24,FALSE))</f>
        <v/>
      </c>
      <c r="AX8" s="39" t="str">
        <f>IF(ISNA(VLOOKUP(AX$1&amp;" - "&amp;$AC8,Tableau1[[Column2]:[cible]],24,FALSE)),"",VLOOKUP(AX$1&amp;" - "&amp;$AC8,Tableau1[[Column2]:[cible]],24,FALSE))</f>
        <v/>
      </c>
      <c r="AY8" s="39" t="str">
        <f>IF(ISNA(VLOOKUP(AY$1&amp;" - "&amp;$AC8,Tableau1[[Column2]:[cible]],24,FALSE)),"",VLOOKUP(AY$1&amp;" - "&amp;$AC8,Tableau1[[Column2]:[cible]],24,FALSE))</f>
        <v/>
      </c>
      <c r="AZ8" s="39" t="str">
        <f>IF(ISNA(VLOOKUP(AZ$1&amp;" - "&amp;$AC8,Tableau1[[Column2]:[cible]],24,FALSE)),"",VLOOKUP(AZ$1&amp;" - "&amp;$AC8,Tableau1[[Column2]:[cible]],24,FALSE))</f>
        <v>6 - Assure sustainable, equitable and participatory access to drinking water, water for production and sanitation, and management of water resources.</v>
      </c>
      <c r="BA8" s="39" t="str">
        <f>IF(ISNA(VLOOKUP(BA$1&amp;" - "&amp;$AC8,Tableau1[[Column2]:[cible]],24,FALSE)),"",VLOOKUP(BA$1&amp;" - "&amp;$AC8,Tableau1[[Column2]:[cible]],24,FALSE))</f>
        <v/>
      </c>
      <c r="BB8" s="39" t="str">
        <f>IF(ISNA(VLOOKUP(BB$1&amp;" - "&amp;$AC8,Tableau1[[Column2]:[cible]],24,FALSE)),"",VLOOKUP(BB$1&amp;" - "&amp;$AC8,Tableau1[[Column2]:[cible]],24,FALSE))</f>
        <v xml:space="preserve">6 - Promover la economía social y emprendimientos inclusivos de alto impacto y generación de valor compartido, a través de cadenas y mercados, que aportan al desarrollo local, regional y nacional. </v>
      </c>
      <c r="BC8" s="39" t="str">
        <f>IF(ISNA(VLOOKUP(BC$1&amp;" - "&amp;$AC8,Tableau1[[Column2]:[cible]],24,FALSE)),"",VLOOKUP(BC$1&amp;" - "&amp;$AC8,Tableau1[[Column2]:[cible]],24,FALSE))</f>
        <v>6 - Ensure and improve access to knowledge, improve research and stimulate innovation in order to contribute to development</v>
      </c>
      <c r="BD8" s="39" t="str">
        <f>IF(ISNA(VLOOKUP(BD$1&amp;" - "&amp;$AC8,Tableau1[[Column2]:[cible]],24,FALSE)),"",VLOOKUP(BD$1&amp;" - "&amp;$AC8,Tableau1[[Column2]:[cible]],24,FALSE))</f>
        <v>6 - Assurer l'accès et la gestion durable, équitable et participative de l'eau potable et de l'assainissement</v>
      </c>
      <c r="BE8" s="39" t="str">
        <f>IF(ISNA(VLOOKUP(BE$1&amp;" - "&amp;$AC8,Tableau1[[Column2]:[cible]],24,FALSE)),"",VLOOKUP(BE$1&amp;" - "&amp;$AC8,Tableau1[[Column2]:[cible]],24,FALSE))</f>
        <v xml:space="preserve">6 - Promouvoir l’avènement d’une société pacifique et inclusive, et contribuer au respect des droits humains </v>
      </c>
      <c r="BF8" s="39" t="str">
        <f>IF(ISNA(VLOOKUP(BF$1&amp;" - "&amp;$AC8,Tableau1[[Column2]:[cible]],24,FALSE)),"",VLOOKUP(BF$1&amp;" - "&amp;$AC8,Tableau1[[Column2]:[cible]],24,FALSE))</f>
        <v>6 - Renforcer l’accès (équitable, durable et participatif) à l’eau potable et à des systèmes d’assain issement améliorés qui prennent en considération les besoins spécifiques et les rôles des femmes et des hommes</v>
      </c>
      <c r="BG8" s="39" t="str">
        <f>IF(ISNA(VLOOKUP(BG$1&amp;" - "&amp;$AC8,Tableau1[[Column2]:[cible]],24,FALSE)),"",VLOOKUP(BG$1&amp;" - "&amp;$AC8,Tableau1[[Column2]:[cible]],24,FALSE))</f>
        <v/>
      </c>
      <c r="BH8" s="39" t="str">
        <f>IF(ISNA(VLOOKUP(BH$1&amp;" - "&amp;$AC8,Tableau1[[Column2]:[cible]],24,FALSE)),"",VLOOKUP(BH$1&amp;" - "&amp;$AC8,Tableau1[[Column2]:[cible]],24,FALSE))</f>
        <v/>
      </c>
      <c r="BI8" s="39" t="str">
        <f>IF(ISNA(VLOOKUP(BI$1&amp;" - "&amp;$AC8,Tableau1[[Column2]:[cible]],24,FALSE)),"",VLOOKUP(BI$1&amp;" - "&amp;$AC8,Tableau1[[Column2]:[cible]],24,FALSE))</f>
        <v/>
      </c>
      <c r="BJ8" s="39" t="str">
        <f>IF(ISNA(VLOOKUP(BJ$1&amp;" - "&amp;$AC8,Tableau1[[Column2]:[cible]],24,FALSE)),"",VLOOKUP(BJ$1&amp;" - "&amp;$AC8,Tableau1[[Column2]:[cible]],24,FALSE))</f>
        <v/>
      </c>
      <c r="BK8" s="43"/>
    </row>
    <row r="9" spans="1:63" ht="41.4" x14ac:dyDescent="0.3">
      <c r="A9" s="37" t="s">
        <v>52</v>
      </c>
      <c r="B9" s="37" t="str">
        <f>Tableau1[[#This Row],[ctry+r]]</f>
        <v>UNI - 4</v>
      </c>
      <c r="C9" s="37" t="str">
        <f>VLOOKUP(Tableau1[[#This Row],[CSC - GSK]],Table9[[D3]:[afk2]],4,FALSE)</f>
        <v>UNI</v>
      </c>
      <c r="D9" s="38" t="s">
        <v>324</v>
      </c>
      <c r="E9" s="42" t="s">
        <v>309</v>
      </c>
      <c r="F9" s="42" t="s">
        <v>324</v>
      </c>
      <c r="G9" s="38" t="s">
        <v>325</v>
      </c>
      <c r="Y9" s="39" t="str">
        <f>Tableau1[[#This Row],[Column3]]&amp;" - "&amp;Tableau1[[#This Row],[Titre de la Cible - Titel doel]]</f>
        <v xml:space="preserve">ONDERWIJS B2 - Augmenter la qualité en renforçant les capacités des organisations actives dans le domaine de l’éducation à la citoyenneté mondiale et solidaire, en inscrivant leur travail dans l’agenda mondial et en stimulant la base scientifique de leur travail.   </v>
      </c>
      <c r="Z9" s="39">
        <f>COUNTIF($C$2:$C9,Tableau1[[#This Row],[Column1]])</f>
        <v>4</v>
      </c>
      <c r="AA9" s="39" t="str">
        <f>Tableau1[[#This Row],[Column1]]&amp;" - "&amp;Tableau1[[#This Row],[r]]</f>
        <v>UNI - 4</v>
      </c>
      <c r="AC9" s="39">
        <v>7</v>
      </c>
      <c r="AD9" s="39" t="str">
        <f>IF(ISNA(VLOOKUP(AD$1&amp;" - "&amp;$AC9,Tableau1[[Column2]:[cible]],24,FALSE)),"",VLOOKUP(AD$1&amp;" - "&amp;$AC9,Tableau1[[Column2]:[cible]],24,FALSE))</f>
        <v/>
      </c>
      <c r="AE9" s="39" t="str">
        <f>IF(ISNA(VLOOKUP(AE$1&amp;" - "&amp;$AC9,Tableau1[[Column2]:[cible]],24,FALSE)),"",VLOOKUP(AE$1&amp;" - "&amp;$AC9,Tableau1[[Column2]:[cible]],24,FALSE))</f>
        <v>INTERVENTIONS VERS LES PUBLICS DE 1ÈRE ET 2ÈME LIGNE C3 - Renforcer (informer, sensibiliser, former, conscientiser et/ou mobiliser) et/ou collaborer avec les acteurs relais en vue d’un monde équitable, solidaire, durable et égalitaire.</v>
      </c>
      <c r="AF9" s="39" t="str">
        <f>IF(ISNA(VLOOKUP(AF$1&amp;" - "&amp;$AC9,Tableau1[[Column2]:[cible]],24,FALSE)),"",VLOOKUP(AF$1&amp;" - "&amp;$AC9,Tableau1[[Column2]:[cible]],24,FALSE))</f>
        <v>6 - Renforcer les capacités des populations béninoises à subvenir à leurs besoins et à accéder à leurs droits fondamentaux grâce à la promotion de l’entreprenariat et d’une approche d’économie sociale centrée sur l’humain et sans discrimination.</v>
      </c>
      <c r="AG9" s="39" t="str">
        <f>IF(ISNA(VLOOKUP(AG$1&amp;" - "&amp;$AC9,Tableau1[[Column2]:[cible]],24,FALSE)),"",VLOOKUP(AG$1&amp;" - "&amp;$AC9,Tableau1[[Column2]:[cible]],24,FALSE))</f>
        <v>7 - Contribuir al derecho a una educación inclusiva, equitativa y de calidad, promover oportunidades de aprendizaje durante toda la vida para todas y todos, mejorar la calidad de la investigación y estimular la innovación</v>
      </c>
      <c r="AH9" s="39" t="str">
        <f>IF(ISNA(VLOOKUP(AH$1&amp;" - "&amp;$AC9,Tableau1[[Column2]:[cible]],24,FALSE)),"",VLOOKUP(AH$1&amp;" - "&amp;$AC9,Tableau1[[Column2]:[cible]],24,FALSE))</f>
        <v/>
      </c>
      <c r="AI9" s="39" t="str">
        <f>IF(ISNA(VLOOKUP(AI$1&amp;" - "&amp;$AC9,Tableau1[[Column2]:[cible]],24,FALSE)),"",VLOOKUP(AI$1&amp;" - "&amp;$AC9,Tableau1[[Column2]:[cible]],24,FALSE))</f>
        <v>7 - Promouvoir l’avènement d’une société pacifique et d’un Etat de droit en contribuant au respect des droits humains et au règlement des conflits par des processus de justice garant de ces droits</v>
      </c>
      <c r="AJ9" s="39" t="str">
        <f>IF(ISNA(VLOOKUP(AJ$1&amp;" - "&amp;$AC9,Tableau1[[Column2]:[cible]],24,FALSE)),"",VLOOKUP(AJ$1&amp;" - "&amp;$AC9,Tableau1[[Column2]:[cible]],24,FALSE))</f>
        <v/>
      </c>
      <c r="AK9" s="39" t="str">
        <f>IF(ISNA(VLOOKUP(AK$1&amp;" - "&amp;$AC9,Tableau1[[Column2]:[cible]],24,FALSE)),"",VLOOKUP(AK$1&amp;" - "&amp;$AC9,Tableau1[[Column2]:[cible]],24,FALSE))</f>
        <v/>
      </c>
      <c r="AL9" s="39" t="str">
        <f>IF(ISNA(VLOOKUP(AL$1&amp;" - "&amp;$AC9,Tableau1[[Column2]:[cible]],24,FALSE)),"",VLOOKUP(AL$1&amp;" - "&amp;$AC9,Tableau1[[Column2]:[cible]],24,FALSE))</f>
        <v/>
      </c>
      <c r="AM9" s="39" t="str">
        <f>IF(ISNA(VLOOKUP(AM$1&amp;" - "&amp;$AC9,Tableau1[[Column2]:[cible]],24,FALSE)),"",VLOOKUP(AM$1&amp;" - "&amp;$AC9,Tableau1[[Column2]:[cible]],24,FALSE))</f>
        <v>7 - Contribuir a la protección, el respeto y la promoción de los derechos humanos (DDHH) en su integralidad e interdependencia, así como al fortalecimiento de un estado democrático y pluricultural.</v>
      </c>
      <c r="AN9" s="39" t="str">
        <f>IF(ISNA(VLOOKUP(AN$1&amp;" - "&amp;$AC9,Tableau1[[Column2]:[cible]],24,FALSE)),"",VLOOKUP(AN$1&amp;" - "&amp;$AC9,Tableau1[[Column2]:[cible]],24,FALSE))</f>
        <v/>
      </c>
      <c r="AO9" s="39" t="str">
        <f>IF(ISNA(VLOOKUP(AO$1&amp;" - "&amp;$AC9,Tableau1[[Column2]:[cible]],24,FALSE)),"",VLOOKUP(AO$1&amp;" - "&amp;$AC9,Tableau1[[Column2]:[cible]],24,FALSE))</f>
        <v/>
      </c>
      <c r="AP9" s="39" t="str">
        <f>IF(ISNA(VLOOKUP(AP$1&amp;" - "&amp;$AC9,Tableau1[[Column2]:[cible]],24,FALSE)),"",VLOOKUP(AP$1&amp;" - "&amp;$AC9,Tableau1[[Column2]:[cible]],24,FALSE))</f>
        <v/>
      </c>
      <c r="AQ9" s="39" t="str">
        <f>IF(ISNA(VLOOKUP(AQ$1&amp;" - "&amp;$AC9,Tableau1[[Column2]:[cible]],24,FALSE)),"",VLOOKUP(AQ$1&amp;" - "&amp;$AC9,Tableau1[[Column2]:[cible]],24,FALSE))</f>
        <v>7 - Améliorer la prise en compte et le respect des droits humains (politiques, civils, sociaux, économiques, culturels, etc.), de la justice et de la bonne gouvernance</v>
      </c>
      <c r="AR9" s="39" t="str">
        <f>IF(ISNA(VLOOKUP(AR$1&amp;" - "&amp;$AC9,Tableau1[[Column2]:[cible]],24,FALSE)),"",VLOOKUP(AR$1&amp;" - "&amp;$AC9,Tableau1[[Column2]:[cible]],24,FALSE))</f>
        <v/>
      </c>
      <c r="AS9" s="39" t="str">
        <f>IF(ISNA(VLOOKUP(AS$1&amp;" - "&amp;$AC9,Tableau1[[Column2]:[cible]],24,FALSE)),"",VLOOKUP(AS$1&amp;" - "&amp;$AC9,Tableau1[[Column2]:[cible]],24,FALSE))</f>
        <v/>
      </c>
      <c r="AT9" s="39" t="str">
        <f>IF(ISNA(VLOOKUP(AT$1&amp;" - "&amp;$AC9,Tableau1[[Column2]:[cible]],24,FALSE)),"",VLOOKUP(AT$1&amp;" - "&amp;$AC9,Tableau1[[Column2]:[cible]],24,FALSE))</f>
        <v>7 - Garantir et améliorer l’accès à la connaissance et à la compétence, améliorer la qualité de la recherche et stimuler l’innovation, afin de contribuer au développement</v>
      </c>
      <c r="AU9" s="39" t="str">
        <f>IF(ISNA(VLOOKUP(AU$1&amp;" - "&amp;$AC9,Tableau1[[Column2]:[cible]],24,FALSE)),"",VLOOKUP(AU$1&amp;" - "&amp;$AC9,Tableau1[[Column2]:[cible]],24,FALSE))</f>
        <v/>
      </c>
      <c r="AV9" s="39" t="str">
        <f>IF(ISNA(VLOOKUP(AV$1&amp;" - "&amp;$AC9,Tableau1[[Column2]:[cible]],24,FALSE)),"",VLOOKUP(AV$1&amp;" - "&amp;$AC9,Tableau1[[Column2]:[cible]],24,FALSE))</f>
        <v/>
      </c>
      <c r="AW9" s="39" t="str">
        <f>IF(ISNA(VLOOKUP(AW$1&amp;" - "&amp;$AC9,Tableau1[[Column2]:[cible]],24,FALSE)),"",VLOOKUP(AW$1&amp;" - "&amp;$AC9,Tableau1[[Column2]:[cible]],24,FALSE))</f>
        <v/>
      </c>
      <c r="AX9" s="39" t="str">
        <f>IF(ISNA(VLOOKUP(AX$1&amp;" - "&amp;$AC9,Tableau1[[Column2]:[cible]],24,FALSE)),"",VLOOKUP(AX$1&amp;" - "&amp;$AC9,Tableau1[[Column2]:[cible]],24,FALSE))</f>
        <v/>
      </c>
      <c r="AY9" s="39" t="str">
        <f>IF(ISNA(VLOOKUP(AY$1&amp;" - "&amp;$AC9,Tableau1[[Column2]:[cible]],24,FALSE)),"",VLOOKUP(AY$1&amp;" - "&amp;$AC9,Tableau1[[Column2]:[cible]],24,FALSE))</f>
        <v/>
      </c>
      <c r="AZ9" s="39" t="str">
        <f>IF(ISNA(VLOOKUP(AZ$1&amp;" - "&amp;$AC9,Tableau1[[Column2]:[cible]],24,FALSE)),"",VLOOKUP(AZ$1&amp;" - "&amp;$AC9,Tableau1[[Column2]:[cible]],24,FALSE))</f>
        <v>7 - Ensure the conservation, restoration and sustainable management of the strategic ecosystems in Uganda and so increase resilience to climate change and improve the livelihood of the beneficiaries, especially women and youth.</v>
      </c>
      <c r="BA9" s="39" t="str">
        <f>IF(ISNA(VLOOKUP(BA$1&amp;" - "&amp;$AC9,Tableau1[[Column2]:[cible]],24,FALSE)),"",VLOOKUP(BA$1&amp;" - "&amp;$AC9,Tableau1[[Column2]:[cible]],24,FALSE))</f>
        <v/>
      </c>
      <c r="BB9" s="39" t="str">
        <f>IF(ISNA(VLOOKUP(BB$1&amp;" - "&amp;$AC9,Tableau1[[Column2]:[cible]],24,FALSE)),"",VLOOKUP(BB$1&amp;" - "&amp;$AC9,Tableau1[[Column2]:[cible]],24,FALSE))</f>
        <v>7 - Contribuir a un desarrollo económico más equitativo y en equilibrio con la naturaleza, que garantice el respeto de los derechos y la redistribución hacia los grupos más vulnerables.</v>
      </c>
      <c r="BC9" s="39" t="str">
        <f>IF(ISNA(VLOOKUP(BC$1&amp;" - "&amp;$AC9,Tableau1[[Column2]:[cible]],24,FALSE)),"",VLOOKUP(BC$1&amp;" - "&amp;$AC9,Tableau1[[Column2]:[cible]],24,FALSE))</f>
        <v/>
      </c>
      <c r="BD9" s="39" t="str">
        <f>IF(ISNA(VLOOKUP(BD$1&amp;" - "&amp;$AC9,Tableau1[[Column2]:[cible]],24,FALSE)),"",VLOOKUP(BD$1&amp;" - "&amp;$AC9,Tableau1[[Column2]:[cible]],24,FALSE))</f>
        <v>7 - Renforcer la gouvernance des acteurs non-étatiques et étatiques, à tous les niveaux politiques, améliorer le respect des droits humains et soutenir la mise en oeuvre de la parité</v>
      </c>
      <c r="BE9" s="39" t="str">
        <f>IF(ISNA(VLOOKUP(BE$1&amp;" - "&amp;$AC9,Tableau1[[Column2]:[cible]],24,FALSE)),"",VLOOKUP(BE$1&amp;" - "&amp;$AC9,Tableau1[[Column2]:[cible]],24,FALSE))</f>
        <v xml:space="preserve">7 - Garantir et améliorer l’accès à la connaissance, améliorer la qualité de la recherche et stimuler l’innovation par le renforcement des capacités locales, afin de contribuer au développement   </v>
      </c>
      <c r="BF9" s="39" t="str">
        <f>IF(ISNA(VLOOKUP(BF$1&amp;" - "&amp;$AC9,Tableau1[[Column2]:[cible]],24,FALSE)),"",VLOOKUP(BF$1&amp;" - "&amp;$AC9,Tableau1[[Column2]:[cible]],24,FALSE))</f>
        <v>7 - Promouvoir une éducation inclusive et de qualité et des possibilités d’apprentissage tout au long de la vie pour to utes et tous, améliorer la qualité de la recherche et stimuler l’innovation</v>
      </c>
      <c r="BG9" s="39" t="str">
        <f>IF(ISNA(VLOOKUP(BG$1&amp;" - "&amp;$AC9,Tableau1[[Column2]:[cible]],24,FALSE)),"",VLOOKUP(BG$1&amp;" - "&amp;$AC9,Tableau1[[Column2]:[cible]],24,FALSE))</f>
        <v/>
      </c>
      <c r="BH9" s="39" t="str">
        <f>IF(ISNA(VLOOKUP(BH$1&amp;" - "&amp;$AC9,Tableau1[[Column2]:[cible]],24,FALSE)),"",VLOOKUP(BH$1&amp;" - "&amp;$AC9,Tableau1[[Column2]:[cible]],24,FALSE))</f>
        <v/>
      </c>
      <c r="BI9" s="39" t="str">
        <f>IF(ISNA(VLOOKUP(BI$1&amp;" - "&amp;$AC9,Tableau1[[Column2]:[cible]],24,FALSE)),"",VLOOKUP(BI$1&amp;" - "&amp;$AC9,Tableau1[[Column2]:[cible]],24,FALSE))</f>
        <v/>
      </c>
      <c r="BJ9" s="39" t="str">
        <f>IF(ISNA(VLOOKUP(BJ$1&amp;" - "&amp;$AC9,Tableau1[[Column2]:[cible]],24,FALSE)),"",VLOOKUP(BJ$1&amp;" - "&amp;$AC9,Tableau1[[Column2]:[cible]],24,FALSE))</f>
        <v/>
      </c>
      <c r="BK9" s="43"/>
    </row>
    <row r="10" spans="1:63" ht="55.2" x14ac:dyDescent="0.3">
      <c r="A10" s="37" t="s">
        <v>52</v>
      </c>
      <c r="B10" s="37" t="str">
        <f>Tableau1[[#This Row],[ctry+r]]</f>
        <v>UNI - 5</v>
      </c>
      <c r="C10" s="37" t="str">
        <f>VLOOKUP(Tableau1[[#This Row],[CSC - GSK]],Table9[[D3]:[afk2]],4,FALSE)</f>
        <v>UNI</v>
      </c>
      <c r="D10" s="38" t="s">
        <v>326</v>
      </c>
      <c r="E10" s="42" t="s">
        <v>309</v>
      </c>
      <c r="F10" s="42" t="s">
        <v>326</v>
      </c>
      <c r="G10" s="38" t="s">
        <v>327</v>
      </c>
      <c r="Y10" s="39" t="str">
        <f>Tableau1[[#This Row],[Column3]]&amp;" - "&amp;Tableau1[[#This Row],[Titre de la Cible - Titel doel]]</f>
        <v>INTERVENTIONS VERS LES PUBLICS DE 1ÈRE ET 2ÈME LIGNE C1 - Informer, sensibiliser, conscientiser et/ou mobiliser les populations vivant en Belgique en faveur d’un monde équitable, solidaire, durable et égalitaire</v>
      </c>
      <c r="Z10" s="39">
        <f>COUNTIF($C$2:$C10,Tableau1[[#This Row],[Column1]])</f>
        <v>5</v>
      </c>
      <c r="AA10" s="39" t="str">
        <f>Tableau1[[#This Row],[Column1]]&amp;" - "&amp;Tableau1[[#This Row],[r]]</f>
        <v>UNI - 5</v>
      </c>
      <c r="AC10" s="39">
        <v>8</v>
      </c>
      <c r="AD10" s="39" t="str">
        <f>IF(ISNA(VLOOKUP(AD$1&amp;" - "&amp;$AC10,Tableau1[[Column2]:[cible]],24,FALSE)),"",VLOOKUP(AD$1&amp;" - "&amp;$AC10,Tableau1[[Column2]:[cible]],24,FALSE))</f>
        <v/>
      </c>
      <c r="AE10" s="39" t="str">
        <f>IF(ISNA(VLOOKUP(AE$1&amp;" - "&amp;$AC10,Tableau1[[Column2]:[cible]],24,FALSE)),"",VLOOKUP(AE$1&amp;" - "&amp;$AC10,Tableau1[[Column2]:[cible]],24,FALSE))</f>
        <v>INTERVENTIONS VERS LES PUBLICS DE 1ÈRE ET 2ÈME LIGNE C4 - La formation des boursiers du Sud pour en faire des change-makers dans leur propre société (et en Belgique) dans, le but de créer un monde juste, solidaire, durable et qui n’est plus inégal.</v>
      </c>
      <c r="AF10" s="39" t="str">
        <f>IF(ISNA(VLOOKUP(AF$1&amp;" - "&amp;$AC10,Tableau1[[Column2]:[cible]],24,FALSE)),"",VLOOKUP(AF$1&amp;" - "&amp;$AC10,Tableau1[[Column2]:[cible]],24,FALSE))</f>
        <v>7 - Aspects transversaux à toutes les thématiques, dans l’optique de contribuer à la construction d’une société béninoise démocratique, où chaque citoyen – hommes, femmes et enfants – a accès à ses droits fondamentaux et à une vie digne et épanouie, dans un environnement préservé.</v>
      </c>
      <c r="AG10" s="39" t="str">
        <f>IF(ISNA(VLOOKUP(AG$1&amp;" - "&amp;$AC10,Tableau1[[Column2]:[cible]],24,FALSE)),"",VLOOKUP(AG$1&amp;" - "&amp;$AC10,Tableau1[[Column2]:[cible]],24,FALSE))</f>
        <v>8 - Contribuir al reconocimiento, respeto y promoción del derecho a una vida sana y al bienestar para mujeres y hombres en todas las edades</v>
      </c>
      <c r="AH10" s="39" t="str">
        <f>IF(ISNA(VLOOKUP(AH$1&amp;" - "&amp;$AC10,Tableau1[[Column2]:[cible]],24,FALSE)),"",VLOOKUP(AH$1&amp;" - "&amp;$AC10,Tableau1[[Column2]:[cible]],24,FALSE))</f>
        <v/>
      </c>
      <c r="AI10" s="39" t="str">
        <f>IF(ISNA(VLOOKUP(AI$1&amp;" - "&amp;$AC10,Tableau1[[Column2]:[cible]],24,FALSE)),"",VLOOKUP(AI$1&amp;" - "&amp;$AC10,Tableau1[[Column2]:[cible]],24,FALSE))</f>
        <v/>
      </c>
      <c r="AJ10" s="39" t="str">
        <f>IF(ISNA(VLOOKUP(AJ$1&amp;" - "&amp;$AC10,Tableau1[[Column2]:[cible]],24,FALSE)),"",VLOOKUP(AJ$1&amp;" - "&amp;$AC10,Tableau1[[Column2]:[cible]],24,FALSE))</f>
        <v/>
      </c>
      <c r="AK10" s="39" t="str">
        <f>IF(ISNA(VLOOKUP(AK$1&amp;" - "&amp;$AC10,Tableau1[[Column2]:[cible]],24,FALSE)),"",VLOOKUP(AK$1&amp;" - "&amp;$AC10,Tableau1[[Column2]:[cible]],24,FALSE))</f>
        <v/>
      </c>
      <c r="AL10" s="39" t="str">
        <f>IF(ISNA(VLOOKUP(AL$1&amp;" - "&amp;$AC10,Tableau1[[Column2]:[cible]],24,FALSE)),"",VLOOKUP(AL$1&amp;" - "&amp;$AC10,Tableau1[[Column2]:[cible]],24,FALSE))</f>
        <v/>
      </c>
      <c r="AM10" s="39" t="str">
        <f>IF(ISNA(VLOOKUP(AM$1&amp;" - "&amp;$AC10,Tableau1[[Column2]:[cible]],24,FALSE)),"",VLOOKUP(AM$1&amp;" - "&amp;$AC10,Tableau1[[Column2]:[cible]],24,FALSE))</f>
        <v>8 - Contribuir a un proceso de desarrollo más sostenible, basado en una economía sana, una distribución equitativa de recursos y el equilibrio con la naturaleza - conforme a la promoción del buen vivir y los ODS.</v>
      </c>
      <c r="AN10" s="39" t="str">
        <f>IF(ISNA(VLOOKUP(AN$1&amp;" - "&amp;$AC10,Tableau1[[Column2]:[cible]],24,FALSE)),"",VLOOKUP(AN$1&amp;" - "&amp;$AC10,Tableau1[[Column2]:[cible]],24,FALSE))</f>
        <v/>
      </c>
      <c r="AO10" s="39" t="str">
        <f>IF(ISNA(VLOOKUP(AO$1&amp;" - "&amp;$AC10,Tableau1[[Column2]:[cible]],24,FALSE)),"",VLOOKUP(AO$1&amp;" - "&amp;$AC10,Tableau1[[Column2]:[cible]],24,FALSE))</f>
        <v/>
      </c>
      <c r="AP10" s="39" t="str">
        <f>IF(ISNA(VLOOKUP(AP$1&amp;" - "&amp;$AC10,Tableau1[[Column2]:[cible]],24,FALSE)),"",VLOOKUP(AP$1&amp;" - "&amp;$AC10,Tableau1[[Column2]:[cible]],24,FALSE))</f>
        <v/>
      </c>
      <c r="AQ10" s="39" t="str">
        <f>IF(ISNA(VLOOKUP(AQ$1&amp;" - "&amp;$AC10,Tableau1[[Column2]:[cible]],24,FALSE)),"",VLOOKUP(AQ$1&amp;" - "&amp;$AC10,Tableau1[[Column2]:[cible]],24,FALSE))</f>
        <v>8 - Renforcer le développement rural et le droit à l’alimentation</v>
      </c>
      <c r="AR10" s="39" t="str">
        <f>IF(ISNA(VLOOKUP(AR$1&amp;" - "&amp;$AC10,Tableau1[[Column2]:[cible]],24,FALSE)),"",VLOOKUP(AR$1&amp;" - "&amp;$AC10,Tableau1[[Column2]:[cible]],24,FALSE))</f>
        <v/>
      </c>
      <c r="AS10" s="39" t="str">
        <f>IF(ISNA(VLOOKUP(AS$1&amp;" - "&amp;$AC10,Tableau1[[Column2]:[cible]],24,FALSE)),"",VLOOKUP(AS$1&amp;" - "&amp;$AC10,Tableau1[[Column2]:[cible]],24,FALSE))</f>
        <v/>
      </c>
      <c r="AT10" s="39" t="str">
        <f>IF(ISNA(VLOOKUP(AT$1&amp;" - "&amp;$AC10,Tableau1[[Column2]:[cible]],24,FALSE)),"",VLOOKUP(AT$1&amp;" - "&amp;$AC10,Tableau1[[Column2]:[cible]],24,FALSE))</f>
        <v/>
      </c>
      <c r="AU10" s="39" t="str">
        <f>IF(ISNA(VLOOKUP(AU$1&amp;" - "&amp;$AC10,Tableau1[[Column2]:[cible]],24,FALSE)),"",VLOOKUP(AU$1&amp;" - "&amp;$AC10,Tableau1[[Column2]:[cible]],24,FALSE))</f>
        <v/>
      </c>
      <c r="AV10" s="39" t="str">
        <f>IF(ISNA(VLOOKUP(AV$1&amp;" - "&amp;$AC10,Tableau1[[Column2]:[cible]],24,FALSE)),"",VLOOKUP(AV$1&amp;" - "&amp;$AC10,Tableau1[[Column2]:[cible]],24,FALSE))</f>
        <v/>
      </c>
      <c r="AW10" s="39" t="str">
        <f>IF(ISNA(VLOOKUP(AW$1&amp;" - "&amp;$AC10,Tableau1[[Column2]:[cible]],24,FALSE)),"",VLOOKUP(AW$1&amp;" - "&amp;$AC10,Tableau1[[Column2]:[cible]],24,FALSE))</f>
        <v/>
      </c>
      <c r="AX10" s="39" t="str">
        <f>IF(ISNA(VLOOKUP(AX$1&amp;" - "&amp;$AC10,Tableau1[[Column2]:[cible]],24,FALSE)),"",VLOOKUP(AX$1&amp;" - "&amp;$AC10,Tableau1[[Column2]:[cible]],24,FALSE))</f>
        <v/>
      </c>
      <c r="AY10" s="39" t="str">
        <f>IF(ISNA(VLOOKUP(AY$1&amp;" - "&amp;$AC10,Tableau1[[Column2]:[cible]],24,FALSE)),"",VLOOKUP(AY$1&amp;" - "&amp;$AC10,Tableau1[[Column2]:[cible]],24,FALSE))</f>
        <v/>
      </c>
      <c r="AZ10" s="39" t="str">
        <f>IF(ISNA(VLOOKUP(AZ$1&amp;" - "&amp;$AC10,Tableau1[[Column2]:[cible]],24,FALSE)),"",VLOOKUP(AZ$1&amp;" - "&amp;$AC10,Tableau1[[Column2]:[cible]],24,FALSE))</f>
        <v/>
      </c>
      <c r="BA10" s="39" t="str">
        <f>IF(ISNA(VLOOKUP(BA$1&amp;" - "&amp;$AC10,Tableau1[[Column2]:[cible]],24,FALSE)),"",VLOOKUP(BA$1&amp;" - "&amp;$AC10,Tableau1[[Column2]:[cible]],24,FALSE))</f>
        <v/>
      </c>
      <c r="BB10" s="39" t="str">
        <f>IF(ISNA(VLOOKUP(BB$1&amp;" - "&amp;$AC10,Tableau1[[Column2]:[cible]],24,FALSE)),"",VLOOKUP(BB$1&amp;" - "&amp;$AC10,Tableau1[[Column2]:[cible]],24,FALSE))</f>
        <v xml:space="preserve">8 - Contribuir al acceso universal e integral de los ciudadanos a la atención en salud. </v>
      </c>
      <c r="BC10" s="39" t="str">
        <f>IF(ISNA(VLOOKUP(BC$1&amp;" - "&amp;$AC10,Tableau1[[Column2]:[cible]],24,FALSE)),"",VLOOKUP(BC$1&amp;" - "&amp;$AC10,Tableau1[[Column2]:[cible]],24,FALSE))</f>
        <v/>
      </c>
      <c r="BD10" s="39" t="str">
        <f>IF(ISNA(VLOOKUP(BD$1&amp;" - "&amp;$AC10,Tableau1[[Column2]:[cible]],24,FALSE)),"",VLOOKUP(BD$1&amp;" - "&amp;$AC10,Tableau1[[Column2]:[cible]],24,FALSE))</f>
        <v>8 - Renforcer le secteur culturel en RDCongo</v>
      </c>
      <c r="BE10" s="39" t="str">
        <f>IF(ISNA(VLOOKUP(BE$1&amp;" - "&amp;$AC10,Tableau1[[Column2]:[cible]],24,FALSE)),"",VLOOKUP(BE$1&amp;" - "&amp;$AC10,Tableau1[[Column2]:[cible]],24,FALSE))</f>
        <v/>
      </c>
      <c r="BF10" s="39" t="str">
        <f>IF(ISNA(VLOOKUP(BF$1&amp;" - "&amp;$AC10,Tableau1[[Column2]:[cible]],24,FALSE)),"",VLOOKUP(BF$1&amp;" - "&amp;$AC10,Tableau1[[Column2]:[cible]],24,FALSE))</f>
        <v>8 - Promouvoir l’empowerment des femmes et renforcer l’égalité entre femmes et hommes dans les différents secteurs d’intervention</v>
      </c>
      <c r="BG10" s="39" t="str">
        <f>IF(ISNA(VLOOKUP(BG$1&amp;" - "&amp;$AC10,Tableau1[[Column2]:[cible]],24,FALSE)),"",VLOOKUP(BG$1&amp;" - "&amp;$AC10,Tableau1[[Column2]:[cible]],24,FALSE))</f>
        <v/>
      </c>
      <c r="BH10" s="39" t="str">
        <f>IF(ISNA(VLOOKUP(BH$1&amp;" - "&amp;$AC10,Tableau1[[Column2]:[cible]],24,FALSE)),"",VLOOKUP(BH$1&amp;" - "&amp;$AC10,Tableau1[[Column2]:[cible]],24,FALSE))</f>
        <v/>
      </c>
      <c r="BI10" s="39" t="str">
        <f>IF(ISNA(VLOOKUP(BI$1&amp;" - "&amp;$AC10,Tableau1[[Column2]:[cible]],24,FALSE)),"",VLOOKUP(BI$1&amp;" - "&amp;$AC10,Tableau1[[Column2]:[cible]],24,FALSE))</f>
        <v/>
      </c>
      <c r="BJ10" s="39" t="str">
        <f>IF(ISNA(VLOOKUP(BJ$1&amp;" - "&amp;$AC10,Tableau1[[Column2]:[cible]],24,FALSE)),"",VLOOKUP(BJ$1&amp;" - "&amp;$AC10,Tableau1[[Column2]:[cible]],24,FALSE))</f>
        <v/>
      </c>
      <c r="BK10" s="43"/>
    </row>
    <row r="11" spans="1:63" ht="55.2" x14ac:dyDescent="0.3">
      <c r="A11" s="37" t="s">
        <v>52</v>
      </c>
      <c r="B11" s="37" t="str">
        <f>Tableau1[[#This Row],[ctry+r]]</f>
        <v>UNI - 6</v>
      </c>
      <c r="C11" s="37" t="str">
        <f>VLOOKUP(Tableau1[[#This Row],[CSC - GSK]],Table9[[D3]:[afk2]],4,FALSE)</f>
        <v>UNI</v>
      </c>
      <c r="D11" s="38" t="s">
        <v>328</v>
      </c>
      <c r="E11" s="42" t="s">
        <v>309</v>
      </c>
      <c r="F11" s="42" t="s">
        <v>328</v>
      </c>
      <c r="G11" s="38" t="s">
        <v>329</v>
      </c>
      <c r="Y11" s="39" t="str">
        <f>Tableau1[[#This Row],[Column3]]&amp;" - "&amp;Tableau1[[#This Row],[Titre de la Cible - Titel doel]]</f>
        <v xml:space="preserve">INTERVENTIONS VERS LES PUBLICS DE 1ÈRE ET 2ÈME LIGNE C2 - Elargir et soutenir (Informer, sensibiliser, conscientiser et/ou mobiliser) la base sociale en faveur d’un monde équitable, solidaire, durable et égalitaire   </v>
      </c>
      <c r="Z11" s="39">
        <f>COUNTIF($C$2:$C11,Tableau1[[#This Row],[Column1]])</f>
        <v>6</v>
      </c>
      <c r="AA11" s="39" t="str">
        <f>Tableau1[[#This Row],[Column1]]&amp;" - "&amp;Tableau1[[#This Row],[r]]</f>
        <v>UNI - 6</v>
      </c>
      <c r="AC11" s="39">
        <v>9</v>
      </c>
      <c r="AD11" s="39" t="str">
        <f>IF(ISNA(VLOOKUP(AD$1&amp;" - "&amp;$AC11,Tableau1[[Column2]:[cible]],24,FALSE)),"",VLOOKUP(AD$1&amp;" - "&amp;$AC11,Tableau1[[Column2]:[cible]],24,FALSE))</f>
        <v/>
      </c>
      <c r="AE11" s="39" t="str">
        <f>IF(ISNA(VLOOKUP(AE$1&amp;" - "&amp;$AC11,Tableau1[[Column2]:[cible]],24,FALSE)),"",VLOOKUP(AE$1&amp;" - "&amp;$AC11,Tableau1[[Column2]:[cible]],24,FALSE))</f>
        <v>INTERVENTIONS VERS LES PUBLICS DE 1ÈRE ET 2ÈME LIGNE C5 - Renforcer les OSC/AI active dans la coopération au développement  (y compris l’ECM) en vue d’améliorer la contribution des organisations à l’avènement d’un monde équitable, solidaire, durable et égalitaire</v>
      </c>
      <c r="AF11" s="39" t="str">
        <f>IF(ISNA(VLOOKUP(AF$1&amp;" - "&amp;$AC11,Tableau1[[Column2]:[cible]],24,FALSE)),"",VLOOKUP(AF$1&amp;" - "&amp;$AC11,Tableau1[[Column2]:[cible]],24,FALSE))</f>
        <v/>
      </c>
      <c r="AG11" s="39" t="str">
        <f>IF(ISNA(VLOOKUP(AG$1&amp;" - "&amp;$AC11,Tableau1[[Column2]:[cible]],24,FALSE)),"",VLOOKUP(AG$1&amp;" - "&amp;$AC11,Tableau1[[Column2]:[cible]],24,FALSE))</f>
        <v/>
      </c>
      <c r="AH11" s="39" t="str">
        <f>IF(ISNA(VLOOKUP(AH$1&amp;" - "&amp;$AC11,Tableau1[[Column2]:[cible]],24,FALSE)),"",VLOOKUP(AH$1&amp;" - "&amp;$AC11,Tableau1[[Column2]:[cible]],24,FALSE))</f>
        <v/>
      </c>
      <c r="AI11" s="39" t="str">
        <f>IF(ISNA(VLOOKUP(AI$1&amp;" - "&amp;$AC11,Tableau1[[Column2]:[cible]],24,FALSE)),"",VLOOKUP(AI$1&amp;" - "&amp;$AC11,Tableau1[[Column2]:[cible]],24,FALSE))</f>
        <v/>
      </c>
      <c r="AJ11" s="39" t="str">
        <f>IF(ISNA(VLOOKUP(AJ$1&amp;" - "&amp;$AC11,Tableau1[[Column2]:[cible]],24,FALSE)),"",VLOOKUP(AJ$1&amp;" - "&amp;$AC11,Tableau1[[Column2]:[cible]],24,FALSE))</f>
        <v/>
      </c>
      <c r="AK11" s="39" t="str">
        <f>IF(ISNA(VLOOKUP(AK$1&amp;" - "&amp;$AC11,Tableau1[[Column2]:[cible]],24,FALSE)),"",VLOOKUP(AK$1&amp;" - "&amp;$AC11,Tableau1[[Column2]:[cible]],24,FALSE))</f>
        <v/>
      </c>
      <c r="AL11" s="39" t="str">
        <f>IF(ISNA(VLOOKUP(AL$1&amp;" - "&amp;$AC11,Tableau1[[Column2]:[cible]],24,FALSE)),"",VLOOKUP(AL$1&amp;" - "&amp;$AC11,Tableau1[[Column2]:[cible]],24,FALSE))</f>
        <v/>
      </c>
      <c r="AM11" s="39" t="str">
        <f>IF(ISNA(VLOOKUP(AM$1&amp;" - "&amp;$AC11,Tableau1[[Column2]:[cible]],24,FALSE)),"",VLOOKUP(AM$1&amp;" - "&amp;$AC11,Tableau1[[Column2]:[cible]],24,FALSE))</f>
        <v/>
      </c>
      <c r="AN11" s="39" t="str">
        <f>IF(ISNA(VLOOKUP(AN$1&amp;" - "&amp;$AC11,Tableau1[[Column2]:[cible]],24,FALSE)),"",VLOOKUP(AN$1&amp;" - "&amp;$AC11,Tableau1[[Column2]:[cible]],24,FALSE))</f>
        <v/>
      </c>
      <c r="AO11" s="39" t="str">
        <f>IF(ISNA(VLOOKUP(AO$1&amp;" - "&amp;$AC11,Tableau1[[Column2]:[cible]],24,FALSE)),"",VLOOKUP(AO$1&amp;" - "&amp;$AC11,Tableau1[[Column2]:[cible]],24,FALSE))</f>
        <v/>
      </c>
      <c r="AP11" s="39" t="str">
        <f>IF(ISNA(VLOOKUP(AP$1&amp;" - "&amp;$AC11,Tableau1[[Column2]:[cible]],24,FALSE)),"",VLOOKUP(AP$1&amp;" - "&amp;$AC11,Tableau1[[Column2]:[cible]],24,FALSE))</f>
        <v/>
      </c>
      <c r="AQ11" s="39" t="str">
        <f>IF(ISNA(VLOOKUP(AQ$1&amp;" - "&amp;$AC11,Tableau1[[Column2]:[cible]],24,FALSE)),"",VLOOKUP(AQ$1&amp;" - "&amp;$AC11,Tableau1[[Column2]:[cible]],24,FALSE))</f>
        <v/>
      </c>
      <c r="AR11" s="39" t="str">
        <f>IF(ISNA(VLOOKUP(AR$1&amp;" - "&amp;$AC11,Tableau1[[Column2]:[cible]],24,FALSE)),"",VLOOKUP(AR$1&amp;" - "&amp;$AC11,Tableau1[[Column2]:[cible]],24,FALSE))</f>
        <v/>
      </c>
      <c r="AS11" s="39" t="str">
        <f>IF(ISNA(VLOOKUP(AS$1&amp;" - "&amp;$AC11,Tableau1[[Column2]:[cible]],24,FALSE)),"",VLOOKUP(AS$1&amp;" - "&amp;$AC11,Tableau1[[Column2]:[cible]],24,FALSE))</f>
        <v/>
      </c>
      <c r="AT11" s="39" t="str">
        <f>IF(ISNA(VLOOKUP(AT$1&amp;" - "&amp;$AC11,Tableau1[[Column2]:[cible]],24,FALSE)),"",VLOOKUP(AT$1&amp;" - "&amp;$AC11,Tableau1[[Column2]:[cible]],24,FALSE))</f>
        <v/>
      </c>
      <c r="AU11" s="39" t="str">
        <f>IF(ISNA(VLOOKUP(AU$1&amp;" - "&amp;$AC11,Tableau1[[Column2]:[cible]],24,FALSE)),"",VLOOKUP(AU$1&amp;" - "&amp;$AC11,Tableau1[[Column2]:[cible]],24,FALSE))</f>
        <v/>
      </c>
      <c r="AV11" s="39" t="str">
        <f>IF(ISNA(VLOOKUP(AV$1&amp;" - "&amp;$AC11,Tableau1[[Column2]:[cible]],24,FALSE)),"",VLOOKUP(AV$1&amp;" - "&amp;$AC11,Tableau1[[Column2]:[cible]],24,FALSE))</f>
        <v/>
      </c>
      <c r="AW11" s="39" t="str">
        <f>IF(ISNA(VLOOKUP(AW$1&amp;" - "&amp;$AC11,Tableau1[[Column2]:[cible]],24,FALSE)),"",VLOOKUP(AW$1&amp;" - "&amp;$AC11,Tableau1[[Column2]:[cible]],24,FALSE))</f>
        <v/>
      </c>
      <c r="AX11" s="39" t="str">
        <f>IF(ISNA(VLOOKUP(AX$1&amp;" - "&amp;$AC11,Tableau1[[Column2]:[cible]],24,FALSE)),"",VLOOKUP(AX$1&amp;" - "&amp;$AC11,Tableau1[[Column2]:[cible]],24,FALSE))</f>
        <v/>
      </c>
      <c r="AY11" s="39" t="str">
        <f>IF(ISNA(VLOOKUP(AY$1&amp;" - "&amp;$AC11,Tableau1[[Column2]:[cible]],24,FALSE)),"",VLOOKUP(AY$1&amp;" - "&amp;$AC11,Tableau1[[Column2]:[cible]],24,FALSE))</f>
        <v/>
      </c>
      <c r="AZ11" s="39" t="str">
        <f>IF(ISNA(VLOOKUP(AZ$1&amp;" - "&amp;$AC11,Tableau1[[Column2]:[cible]],24,FALSE)),"",VLOOKUP(AZ$1&amp;" - "&amp;$AC11,Tableau1[[Column2]:[cible]],24,FALSE))</f>
        <v/>
      </c>
      <c r="BA11" s="39" t="str">
        <f>IF(ISNA(VLOOKUP(BA$1&amp;" - "&amp;$AC11,Tableau1[[Column2]:[cible]],24,FALSE)),"",VLOOKUP(BA$1&amp;" - "&amp;$AC11,Tableau1[[Column2]:[cible]],24,FALSE))</f>
        <v/>
      </c>
      <c r="BB11" s="39" t="str">
        <f>IF(ISNA(VLOOKUP(BB$1&amp;" - "&amp;$AC11,Tableau1[[Column2]:[cible]],24,FALSE)),"",VLOOKUP(BB$1&amp;" - "&amp;$AC11,Tableau1[[Column2]:[cible]],24,FALSE))</f>
        <v>9 - Contribuir a que los y las peruanos/as puedan ejercer su derecho a una educación de calidad, integral, intercultural y orientada al pleno desarrollo de sus capacidades productivas, culturales y políticas.</v>
      </c>
      <c r="BC11" s="39" t="str">
        <f>IF(ISNA(VLOOKUP(BC$1&amp;" - "&amp;$AC11,Tableau1[[Column2]:[cible]],24,FALSE)),"",VLOOKUP(BC$1&amp;" - "&amp;$AC11,Tableau1[[Column2]:[cible]],24,FALSE))</f>
        <v/>
      </c>
      <c r="BD11" s="39" t="str">
        <f>IF(ISNA(VLOOKUP(BD$1&amp;" - "&amp;$AC11,Tableau1[[Column2]:[cible]],24,FALSE)),"",VLOOKUP(BD$1&amp;" - "&amp;$AC11,Tableau1[[Column2]:[cible]],24,FALSE))</f>
        <v>9 - Garantir et améliorer l’accès à la connaissance, améliorer la qualité de la recherche et stimuler l’innovation, afin de contribuer au développement</v>
      </c>
      <c r="BE11" s="39" t="str">
        <f>IF(ISNA(VLOOKUP(BE$1&amp;" - "&amp;$AC11,Tableau1[[Column2]:[cible]],24,FALSE)),"",VLOOKUP(BE$1&amp;" - "&amp;$AC11,Tableau1[[Column2]:[cible]],24,FALSE))</f>
        <v/>
      </c>
      <c r="BF11" s="39" t="str">
        <f>IF(ISNA(VLOOKUP(BF$1&amp;" - "&amp;$AC11,Tableau1[[Column2]:[cible]],24,FALSE)),"",VLOOKUP(BF$1&amp;" - "&amp;$AC11,Tableau1[[Column2]:[cible]],24,FALSE))</f>
        <v/>
      </c>
      <c r="BG11" s="39" t="str">
        <f>IF(ISNA(VLOOKUP(BG$1&amp;" - "&amp;$AC11,Tableau1[[Column2]:[cible]],24,FALSE)),"",VLOOKUP(BG$1&amp;" - "&amp;$AC11,Tableau1[[Column2]:[cible]],24,FALSE))</f>
        <v/>
      </c>
      <c r="BH11" s="39" t="str">
        <f>IF(ISNA(VLOOKUP(BH$1&amp;" - "&amp;$AC11,Tableau1[[Column2]:[cible]],24,FALSE)),"",VLOOKUP(BH$1&amp;" - "&amp;$AC11,Tableau1[[Column2]:[cible]],24,FALSE))</f>
        <v/>
      </c>
      <c r="BI11" s="39" t="str">
        <f>IF(ISNA(VLOOKUP(BI$1&amp;" - "&amp;$AC11,Tableau1[[Column2]:[cible]],24,FALSE)),"",VLOOKUP(BI$1&amp;" - "&amp;$AC11,Tableau1[[Column2]:[cible]],24,FALSE))</f>
        <v/>
      </c>
      <c r="BJ11" s="39" t="str">
        <f>IF(ISNA(VLOOKUP(BJ$1&amp;" - "&amp;$AC11,Tableau1[[Column2]:[cible]],24,FALSE)),"",VLOOKUP(BJ$1&amp;" - "&amp;$AC11,Tableau1[[Column2]:[cible]],24,FALSE))</f>
        <v/>
      </c>
      <c r="BK11" s="43"/>
    </row>
    <row r="12" spans="1:63" ht="55.2" x14ac:dyDescent="0.3">
      <c r="A12" s="37" t="s">
        <v>52</v>
      </c>
      <c r="B12" s="37" t="str">
        <f>Tableau1[[#This Row],[ctry+r]]</f>
        <v>UNI - 7</v>
      </c>
      <c r="C12" s="37" t="str">
        <f>VLOOKUP(Tableau1[[#This Row],[CSC - GSK]],Table9[[D3]:[afk2]],4,FALSE)</f>
        <v>UNI</v>
      </c>
      <c r="D12" s="38" t="s">
        <v>330</v>
      </c>
      <c r="E12" s="42" t="s">
        <v>309</v>
      </c>
      <c r="F12" s="42" t="s">
        <v>330</v>
      </c>
      <c r="G12" s="38" t="s">
        <v>331</v>
      </c>
      <c r="Y12" s="39" t="str">
        <f>Tableau1[[#This Row],[Column3]]&amp;" - "&amp;Tableau1[[#This Row],[Titre de la Cible - Titel doel]]</f>
        <v>INTERVENTIONS VERS LES PUBLICS DE 1ÈRE ET 2ÈME LIGNE C3 - Renforcer (informer, sensibiliser, former, conscientiser et/ou mobiliser) et/ou collaborer avec les acteurs relais en vue d’un monde équitable, solidaire, durable et égalitaire.</v>
      </c>
      <c r="Z12" s="39">
        <f>COUNTIF($C$2:$C12,Tableau1[[#This Row],[Column1]])</f>
        <v>7</v>
      </c>
      <c r="AA12" s="39" t="str">
        <f>Tableau1[[#This Row],[Column1]]&amp;" - "&amp;Tableau1[[#This Row],[r]]</f>
        <v>UNI - 7</v>
      </c>
      <c r="AC12" s="39">
        <v>10</v>
      </c>
      <c r="AD12" s="39" t="str">
        <f>IF(ISNA(VLOOKUP(AD$1&amp;" - "&amp;$AC12,Tableau1[[Column2]:[cible]],24,FALSE)),"",VLOOKUP(AD$1&amp;" - "&amp;$AC12,Tableau1[[Column2]:[cible]],24,FALSE))</f>
        <v/>
      </c>
      <c r="AE12" s="39" t="str">
        <f>IF(ISNA(VLOOKUP(AE$1&amp;" - "&amp;$AC12,Tableau1[[Column2]:[cible]],24,FALSE)),"",VLOOKUP(AE$1&amp;" - "&amp;$AC12,Tableau1[[Column2]:[cible]],24,FALSE))</f>
        <v>PLAIDOYER D1 - Renforcer la reconnaissance de notre expertise par nos groupes-cibles</v>
      </c>
      <c r="AF12" s="39" t="str">
        <f>IF(ISNA(VLOOKUP(AF$1&amp;" - "&amp;$AC12,Tableau1[[Column2]:[cible]],24,FALSE)),"",VLOOKUP(AF$1&amp;" - "&amp;$AC12,Tableau1[[Column2]:[cible]],24,FALSE))</f>
        <v/>
      </c>
      <c r="AG12" s="39" t="str">
        <f>IF(ISNA(VLOOKUP(AG$1&amp;" - "&amp;$AC12,Tableau1[[Column2]:[cible]],24,FALSE)),"",VLOOKUP(AG$1&amp;" - "&amp;$AC12,Tableau1[[Column2]:[cible]],24,FALSE))</f>
        <v/>
      </c>
      <c r="AH12" s="39" t="str">
        <f>IF(ISNA(VLOOKUP(AH$1&amp;" - "&amp;$AC12,Tableau1[[Column2]:[cible]],24,FALSE)),"",VLOOKUP(AH$1&amp;" - "&amp;$AC12,Tableau1[[Column2]:[cible]],24,FALSE))</f>
        <v/>
      </c>
      <c r="AI12" s="39" t="str">
        <f>IF(ISNA(VLOOKUP(AI$1&amp;" - "&amp;$AC12,Tableau1[[Column2]:[cible]],24,FALSE)),"",VLOOKUP(AI$1&amp;" - "&amp;$AC12,Tableau1[[Column2]:[cible]],24,FALSE))</f>
        <v/>
      </c>
      <c r="AJ12" s="39" t="str">
        <f>IF(ISNA(VLOOKUP(AJ$1&amp;" - "&amp;$AC12,Tableau1[[Column2]:[cible]],24,FALSE)),"",VLOOKUP(AJ$1&amp;" - "&amp;$AC12,Tableau1[[Column2]:[cible]],24,FALSE))</f>
        <v/>
      </c>
      <c r="AK12" s="39" t="str">
        <f>IF(ISNA(VLOOKUP(AK$1&amp;" - "&amp;$AC12,Tableau1[[Column2]:[cible]],24,FALSE)),"",VLOOKUP(AK$1&amp;" - "&amp;$AC12,Tableau1[[Column2]:[cible]],24,FALSE))</f>
        <v/>
      </c>
      <c r="AL12" s="39" t="str">
        <f>IF(ISNA(VLOOKUP(AL$1&amp;" - "&amp;$AC12,Tableau1[[Column2]:[cible]],24,FALSE)),"",VLOOKUP(AL$1&amp;" - "&amp;$AC12,Tableau1[[Column2]:[cible]],24,FALSE))</f>
        <v/>
      </c>
      <c r="AM12" s="39" t="str">
        <f>IF(ISNA(VLOOKUP(AM$1&amp;" - "&amp;$AC12,Tableau1[[Column2]:[cible]],24,FALSE)),"",VLOOKUP(AM$1&amp;" - "&amp;$AC12,Tableau1[[Column2]:[cible]],24,FALSE))</f>
        <v/>
      </c>
      <c r="AN12" s="39" t="str">
        <f>IF(ISNA(VLOOKUP(AN$1&amp;" - "&amp;$AC12,Tableau1[[Column2]:[cible]],24,FALSE)),"",VLOOKUP(AN$1&amp;" - "&amp;$AC12,Tableau1[[Column2]:[cible]],24,FALSE))</f>
        <v/>
      </c>
      <c r="AO12" s="39" t="str">
        <f>IF(ISNA(VLOOKUP(AO$1&amp;" - "&amp;$AC12,Tableau1[[Column2]:[cible]],24,FALSE)),"",VLOOKUP(AO$1&amp;" - "&amp;$AC12,Tableau1[[Column2]:[cible]],24,FALSE))</f>
        <v/>
      </c>
      <c r="AP12" s="39" t="str">
        <f>IF(ISNA(VLOOKUP(AP$1&amp;" - "&amp;$AC12,Tableau1[[Column2]:[cible]],24,FALSE)),"",VLOOKUP(AP$1&amp;" - "&amp;$AC12,Tableau1[[Column2]:[cible]],24,FALSE))</f>
        <v/>
      </c>
      <c r="AQ12" s="39" t="str">
        <f>IF(ISNA(VLOOKUP(AQ$1&amp;" - "&amp;$AC12,Tableau1[[Column2]:[cible]],24,FALSE)),"",VLOOKUP(AQ$1&amp;" - "&amp;$AC12,Tableau1[[Column2]:[cible]],24,FALSE))</f>
        <v/>
      </c>
      <c r="AR12" s="39" t="str">
        <f>IF(ISNA(VLOOKUP(AR$1&amp;" - "&amp;$AC12,Tableau1[[Column2]:[cible]],24,FALSE)),"",VLOOKUP(AR$1&amp;" - "&amp;$AC12,Tableau1[[Column2]:[cible]],24,FALSE))</f>
        <v/>
      </c>
      <c r="AS12" s="39" t="str">
        <f>IF(ISNA(VLOOKUP(AS$1&amp;" - "&amp;$AC12,Tableau1[[Column2]:[cible]],24,FALSE)),"",VLOOKUP(AS$1&amp;" - "&amp;$AC12,Tableau1[[Column2]:[cible]],24,FALSE))</f>
        <v/>
      </c>
      <c r="AT12" s="39" t="str">
        <f>IF(ISNA(VLOOKUP(AT$1&amp;" - "&amp;$AC12,Tableau1[[Column2]:[cible]],24,FALSE)),"",VLOOKUP(AT$1&amp;" - "&amp;$AC12,Tableau1[[Column2]:[cible]],24,FALSE))</f>
        <v/>
      </c>
      <c r="AU12" s="39" t="str">
        <f>IF(ISNA(VLOOKUP(AU$1&amp;" - "&amp;$AC12,Tableau1[[Column2]:[cible]],24,FALSE)),"",VLOOKUP(AU$1&amp;" - "&amp;$AC12,Tableau1[[Column2]:[cible]],24,FALSE))</f>
        <v/>
      </c>
      <c r="AV12" s="39" t="str">
        <f>IF(ISNA(VLOOKUP(AV$1&amp;" - "&amp;$AC12,Tableau1[[Column2]:[cible]],24,FALSE)),"",VLOOKUP(AV$1&amp;" - "&amp;$AC12,Tableau1[[Column2]:[cible]],24,FALSE))</f>
        <v/>
      </c>
      <c r="AW12" s="39" t="str">
        <f>IF(ISNA(VLOOKUP(AW$1&amp;" - "&amp;$AC12,Tableau1[[Column2]:[cible]],24,FALSE)),"",VLOOKUP(AW$1&amp;" - "&amp;$AC12,Tableau1[[Column2]:[cible]],24,FALSE))</f>
        <v/>
      </c>
      <c r="AX12" s="39" t="str">
        <f>IF(ISNA(VLOOKUP(AX$1&amp;" - "&amp;$AC12,Tableau1[[Column2]:[cible]],24,FALSE)),"",VLOOKUP(AX$1&amp;" - "&amp;$AC12,Tableau1[[Column2]:[cible]],24,FALSE))</f>
        <v/>
      </c>
      <c r="AY12" s="39" t="str">
        <f>IF(ISNA(VLOOKUP(AY$1&amp;" - "&amp;$AC12,Tableau1[[Column2]:[cible]],24,FALSE)),"",VLOOKUP(AY$1&amp;" - "&amp;$AC12,Tableau1[[Column2]:[cible]],24,FALSE))</f>
        <v/>
      </c>
      <c r="AZ12" s="39" t="str">
        <f>IF(ISNA(VLOOKUP(AZ$1&amp;" - "&amp;$AC12,Tableau1[[Column2]:[cible]],24,FALSE)),"",VLOOKUP(AZ$1&amp;" - "&amp;$AC12,Tableau1[[Column2]:[cible]],24,FALSE))</f>
        <v/>
      </c>
      <c r="BA12" s="39" t="str">
        <f>IF(ISNA(VLOOKUP(BA$1&amp;" - "&amp;$AC12,Tableau1[[Column2]:[cible]],24,FALSE)),"",VLOOKUP(BA$1&amp;" - "&amp;$AC12,Tableau1[[Column2]:[cible]],24,FALSE))</f>
        <v/>
      </c>
      <c r="BB12" s="39" t="str">
        <f>IF(ISNA(VLOOKUP(BB$1&amp;" - "&amp;$AC12,Tableau1[[Column2]:[cible]],24,FALSE)),"",VLOOKUP(BB$1&amp;" - "&amp;$AC12,Tableau1[[Column2]:[cible]],24,FALSE))</f>
        <v xml:space="preserve">10 - Contribuir a la buena gobernanza local para un desarrollo local sostenible. </v>
      </c>
      <c r="BC12" s="39" t="str">
        <f>IF(ISNA(VLOOKUP(BC$1&amp;" - "&amp;$AC12,Tableau1[[Column2]:[cible]],24,FALSE)),"",VLOOKUP(BC$1&amp;" - "&amp;$AC12,Tableau1[[Column2]:[cible]],24,FALSE))</f>
        <v/>
      </c>
      <c r="BD12" s="39" t="str">
        <f>IF(ISNA(VLOOKUP(BD$1&amp;" - "&amp;$AC12,Tableau1[[Column2]:[cible]],24,FALSE)),"",VLOOKUP(BD$1&amp;" - "&amp;$AC12,Tableau1[[Column2]:[cible]],24,FALSE))</f>
        <v/>
      </c>
      <c r="BE12" s="39" t="str">
        <f>IF(ISNA(VLOOKUP(BE$1&amp;" - "&amp;$AC12,Tableau1[[Column2]:[cible]],24,FALSE)),"",VLOOKUP(BE$1&amp;" - "&amp;$AC12,Tableau1[[Column2]:[cible]],24,FALSE))</f>
        <v/>
      </c>
      <c r="BF12" s="39" t="str">
        <f>IF(ISNA(VLOOKUP(BF$1&amp;" - "&amp;$AC12,Tableau1[[Column2]:[cible]],24,FALSE)),"",VLOOKUP(BF$1&amp;" - "&amp;$AC12,Tableau1[[Column2]:[cible]],24,FALSE))</f>
        <v/>
      </c>
      <c r="BG12" s="39" t="str">
        <f>IF(ISNA(VLOOKUP(BG$1&amp;" - "&amp;$AC12,Tableau1[[Column2]:[cible]],24,FALSE)),"",VLOOKUP(BG$1&amp;" - "&amp;$AC12,Tableau1[[Column2]:[cible]],24,FALSE))</f>
        <v/>
      </c>
      <c r="BH12" s="39" t="str">
        <f>IF(ISNA(VLOOKUP(BH$1&amp;" - "&amp;$AC12,Tableau1[[Column2]:[cible]],24,FALSE)),"",VLOOKUP(BH$1&amp;" - "&amp;$AC12,Tableau1[[Column2]:[cible]],24,FALSE))</f>
        <v/>
      </c>
      <c r="BI12" s="39" t="str">
        <f>IF(ISNA(VLOOKUP(BI$1&amp;" - "&amp;$AC12,Tableau1[[Column2]:[cible]],24,FALSE)),"",VLOOKUP(BI$1&amp;" - "&amp;$AC12,Tableau1[[Column2]:[cible]],24,FALSE))</f>
        <v/>
      </c>
      <c r="BJ12" s="39" t="str">
        <f>IF(ISNA(VLOOKUP(BJ$1&amp;" - "&amp;$AC12,Tableau1[[Column2]:[cible]],24,FALSE)),"",VLOOKUP(BJ$1&amp;" - "&amp;$AC12,Tableau1[[Column2]:[cible]],24,FALSE))</f>
        <v/>
      </c>
      <c r="BK12" s="43"/>
    </row>
    <row r="13" spans="1:63" ht="55.2" x14ac:dyDescent="0.3">
      <c r="A13" s="37" t="s">
        <v>52</v>
      </c>
      <c r="B13" s="37" t="str">
        <f>Tableau1[[#This Row],[ctry+r]]</f>
        <v>UNI - 8</v>
      </c>
      <c r="C13" s="37" t="str">
        <f>VLOOKUP(Tableau1[[#This Row],[CSC - GSK]],Table9[[D3]:[afk2]],4,FALSE)</f>
        <v>UNI</v>
      </c>
      <c r="D13" s="38" t="s">
        <v>332</v>
      </c>
      <c r="E13" s="42" t="s">
        <v>309</v>
      </c>
      <c r="F13" s="42" t="s">
        <v>332</v>
      </c>
      <c r="G13" s="38" t="s">
        <v>333</v>
      </c>
      <c r="Y13" s="39" t="str">
        <f>Tableau1[[#This Row],[Column3]]&amp;" - "&amp;Tableau1[[#This Row],[Titre de la Cible - Titel doel]]</f>
        <v>INTERVENTIONS VERS LES PUBLICS DE 1ÈRE ET 2ÈME LIGNE C4 - La formation des boursiers du Sud pour en faire des change-makers dans leur propre société (et en Belgique) dans, le but de créer un monde juste, solidaire, durable et qui n’est plus inégal.</v>
      </c>
      <c r="Z13" s="39">
        <f>COUNTIF($C$2:$C13,Tableau1[[#This Row],[Column1]])</f>
        <v>8</v>
      </c>
      <c r="AA13" s="39" t="str">
        <f>Tableau1[[#This Row],[Column1]]&amp;" - "&amp;Tableau1[[#This Row],[r]]</f>
        <v>UNI - 8</v>
      </c>
      <c r="AC13" s="39">
        <v>11</v>
      </c>
      <c r="AD13" s="39" t="str">
        <f>IF(ISNA(VLOOKUP(AD$1&amp;" - "&amp;$AC13,Tableau1[[Column2]:[cible]],24,FALSE)),"",VLOOKUP(AD$1&amp;" - "&amp;$AC13,Tableau1[[Column2]:[cible]],24,FALSE))</f>
        <v/>
      </c>
      <c r="AE13" s="39" t="str">
        <f>IF(ISNA(VLOOKUP(AE$1&amp;" - "&amp;$AC13,Tableau1[[Column2]:[cible]],24,FALSE)),"",VLOOKUP(AE$1&amp;" - "&amp;$AC13,Tableau1[[Column2]:[cible]],24,FALSE))</f>
        <v>PLAIDOYER D2 - Conclure, renforcer et/ou influencer des alliances sur des thèmes pertinents pour le développement</v>
      </c>
      <c r="AF13" s="39" t="str">
        <f>IF(ISNA(VLOOKUP(AF$1&amp;" - "&amp;$AC13,Tableau1[[Column2]:[cible]],24,FALSE)),"",VLOOKUP(AF$1&amp;" - "&amp;$AC13,Tableau1[[Column2]:[cible]],24,FALSE))</f>
        <v/>
      </c>
      <c r="AG13" s="39" t="str">
        <f>IF(ISNA(VLOOKUP(AG$1&amp;" - "&amp;$AC13,Tableau1[[Column2]:[cible]],24,FALSE)),"",VLOOKUP(AG$1&amp;" - "&amp;$AC13,Tableau1[[Column2]:[cible]],24,FALSE))</f>
        <v/>
      </c>
      <c r="AH13" s="39" t="str">
        <f>IF(ISNA(VLOOKUP(AH$1&amp;" - "&amp;$AC13,Tableau1[[Column2]:[cible]],24,FALSE)),"",VLOOKUP(AH$1&amp;" - "&amp;$AC13,Tableau1[[Column2]:[cible]],24,FALSE))</f>
        <v/>
      </c>
      <c r="AI13" s="39" t="str">
        <f>IF(ISNA(VLOOKUP(AI$1&amp;" - "&amp;$AC13,Tableau1[[Column2]:[cible]],24,FALSE)),"",VLOOKUP(AI$1&amp;" - "&amp;$AC13,Tableau1[[Column2]:[cible]],24,FALSE))</f>
        <v/>
      </c>
      <c r="AJ13" s="39" t="str">
        <f>IF(ISNA(VLOOKUP(AJ$1&amp;" - "&amp;$AC13,Tableau1[[Column2]:[cible]],24,FALSE)),"",VLOOKUP(AJ$1&amp;" - "&amp;$AC13,Tableau1[[Column2]:[cible]],24,FALSE))</f>
        <v/>
      </c>
      <c r="AK13" s="39" t="str">
        <f>IF(ISNA(VLOOKUP(AK$1&amp;" - "&amp;$AC13,Tableau1[[Column2]:[cible]],24,FALSE)),"",VLOOKUP(AK$1&amp;" - "&amp;$AC13,Tableau1[[Column2]:[cible]],24,FALSE))</f>
        <v/>
      </c>
      <c r="AL13" s="39" t="str">
        <f>IF(ISNA(VLOOKUP(AL$1&amp;" - "&amp;$AC13,Tableau1[[Column2]:[cible]],24,FALSE)),"",VLOOKUP(AL$1&amp;" - "&amp;$AC13,Tableau1[[Column2]:[cible]],24,FALSE))</f>
        <v/>
      </c>
      <c r="AM13" s="39" t="str">
        <f>IF(ISNA(VLOOKUP(AM$1&amp;" - "&amp;$AC13,Tableau1[[Column2]:[cible]],24,FALSE)),"",VLOOKUP(AM$1&amp;" - "&amp;$AC13,Tableau1[[Column2]:[cible]],24,FALSE))</f>
        <v/>
      </c>
      <c r="AN13" s="39" t="str">
        <f>IF(ISNA(VLOOKUP(AN$1&amp;" - "&amp;$AC13,Tableau1[[Column2]:[cible]],24,FALSE)),"",VLOOKUP(AN$1&amp;" - "&amp;$AC13,Tableau1[[Column2]:[cible]],24,FALSE))</f>
        <v/>
      </c>
      <c r="AO13" s="39" t="str">
        <f>IF(ISNA(VLOOKUP(AO$1&amp;" - "&amp;$AC13,Tableau1[[Column2]:[cible]],24,FALSE)),"",VLOOKUP(AO$1&amp;" - "&amp;$AC13,Tableau1[[Column2]:[cible]],24,FALSE))</f>
        <v/>
      </c>
      <c r="AP13" s="39" t="str">
        <f>IF(ISNA(VLOOKUP(AP$1&amp;" - "&amp;$AC13,Tableau1[[Column2]:[cible]],24,FALSE)),"",VLOOKUP(AP$1&amp;" - "&amp;$AC13,Tableau1[[Column2]:[cible]],24,FALSE))</f>
        <v/>
      </c>
      <c r="AQ13" s="39" t="str">
        <f>IF(ISNA(VLOOKUP(AQ$1&amp;" - "&amp;$AC13,Tableau1[[Column2]:[cible]],24,FALSE)),"",VLOOKUP(AQ$1&amp;" - "&amp;$AC13,Tableau1[[Column2]:[cible]],24,FALSE))</f>
        <v/>
      </c>
      <c r="AR13" s="39" t="str">
        <f>IF(ISNA(VLOOKUP(AR$1&amp;" - "&amp;$AC13,Tableau1[[Column2]:[cible]],24,FALSE)),"",VLOOKUP(AR$1&amp;" - "&amp;$AC13,Tableau1[[Column2]:[cible]],24,FALSE))</f>
        <v/>
      </c>
      <c r="AS13" s="39" t="str">
        <f>IF(ISNA(VLOOKUP(AS$1&amp;" - "&amp;$AC13,Tableau1[[Column2]:[cible]],24,FALSE)),"",VLOOKUP(AS$1&amp;" - "&amp;$AC13,Tableau1[[Column2]:[cible]],24,FALSE))</f>
        <v/>
      </c>
      <c r="AT13" s="39" t="str">
        <f>IF(ISNA(VLOOKUP(AT$1&amp;" - "&amp;$AC13,Tableau1[[Column2]:[cible]],24,FALSE)),"",VLOOKUP(AT$1&amp;" - "&amp;$AC13,Tableau1[[Column2]:[cible]],24,FALSE))</f>
        <v/>
      </c>
      <c r="AU13" s="39" t="str">
        <f>IF(ISNA(VLOOKUP(AU$1&amp;" - "&amp;$AC13,Tableau1[[Column2]:[cible]],24,FALSE)),"",VLOOKUP(AU$1&amp;" - "&amp;$AC13,Tableau1[[Column2]:[cible]],24,FALSE))</f>
        <v/>
      </c>
      <c r="AV13" s="39" t="str">
        <f>IF(ISNA(VLOOKUP(AV$1&amp;" - "&amp;$AC13,Tableau1[[Column2]:[cible]],24,FALSE)),"",VLOOKUP(AV$1&amp;" - "&amp;$AC13,Tableau1[[Column2]:[cible]],24,FALSE))</f>
        <v/>
      </c>
      <c r="AW13" s="39" t="str">
        <f>IF(ISNA(VLOOKUP(AW$1&amp;" - "&amp;$AC13,Tableau1[[Column2]:[cible]],24,FALSE)),"",VLOOKUP(AW$1&amp;" - "&amp;$AC13,Tableau1[[Column2]:[cible]],24,FALSE))</f>
        <v/>
      </c>
      <c r="AX13" s="39" t="str">
        <f>IF(ISNA(VLOOKUP(AX$1&amp;" - "&amp;$AC13,Tableau1[[Column2]:[cible]],24,FALSE)),"",VLOOKUP(AX$1&amp;" - "&amp;$AC13,Tableau1[[Column2]:[cible]],24,FALSE))</f>
        <v/>
      </c>
      <c r="AY13" s="39" t="str">
        <f>IF(ISNA(VLOOKUP(AY$1&amp;" - "&amp;$AC13,Tableau1[[Column2]:[cible]],24,FALSE)),"",VLOOKUP(AY$1&amp;" - "&amp;$AC13,Tableau1[[Column2]:[cible]],24,FALSE))</f>
        <v/>
      </c>
      <c r="AZ13" s="39" t="str">
        <f>IF(ISNA(VLOOKUP(AZ$1&amp;" - "&amp;$AC13,Tableau1[[Column2]:[cible]],24,FALSE)),"",VLOOKUP(AZ$1&amp;" - "&amp;$AC13,Tableau1[[Column2]:[cible]],24,FALSE))</f>
        <v/>
      </c>
      <c r="BA13" s="39" t="str">
        <f>IF(ISNA(VLOOKUP(BA$1&amp;" - "&amp;$AC13,Tableau1[[Column2]:[cible]],24,FALSE)),"",VLOOKUP(BA$1&amp;" - "&amp;$AC13,Tableau1[[Column2]:[cible]],24,FALSE))</f>
        <v/>
      </c>
      <c r="BB13" s="39" t="str">
        <f>IF(ISNA(VLOOKUP(BB$1&amp;" - "&amp;$AC13,Tableau1[[Column2]:[cible]],24,FALSE)),"",VLOOKUP(BB$1&amp;" - "&amp;$AC13,Tableau1[[Column2]:[cible]],24,FALSE))</f>
        <v xml:space="preserve">11 - Fortalecer a las OSC para que puedan cumplir su función, tal como fue definida en Busan  y en la Hoja de Ruta de la UE. </v>
      </c>
      <c r="BC13" s="39" t="str">
        <f>IF(ISNA(VLOOKUP(BC$1&amp;" - "&amp;$AC13,Tableau1[[Column2]:[cible]],24,FALSE)),"",VLOOKUP(BC$1&amp;" - "&amp;$AC13,Tableau1[[Column2]:[cible]],24,FALSE))</f>
        <v/>
      </c>
      <c r="BD13" s="39" t="str">
        <f>IF(ISNA(VLOOKUP(BD$1&amp;" - "&amp;$AC13,Tableau1[[Column2]:[cible]],24,FALSE)),"",VLOOKUP(BD$1&amp;" - "&amp;$AC13,Tableau1[[Column2]:[cible]],24,FALSE))</f>
        <v/>
      </c>
      <c r="BE13" s="39" t="str">
        <f>IF(ISNA(VLOOKUP(BE$1&amp;" - "&amp;$AC13,Tableau1[[Column2]:[cible]],24,FALSE)),"",VLOOKUP(BE$1&amp;" - "&amp;$AC13,Tableau1[[Column2]:[cible]],24,FALSE))</f>
        <v/>
      </c>
      <c r="BF13" s="39" t="str">
        <f>IF(ISNA(VLOOKUP(BF$1&amp;" - "&amp;$AC13,Tableau1[[Column2]:[cible]],24,FALSE)),"",VLOOKUP(BF$1&amp;" - "&amp;$AC13,Tableau1[[Column2]:[cible]],24,FALSE))</f>
        <v/>
      </c>
      <c r="BG13" s="39" t="str">
        <f>IF(ISNA(VLOOKUP(BG$1&amp;" - "&amp;$AC13,Tableau1[[Column2]:[cible]],24,FALSE)),"",VLOOKUP(BG$1&amp;" - "&amp;$AC13,Tableau1[[Column2]:[cible]],24,FALSE))</f>
        <v/>
      </c>
      <c r="BH13" s="39" t="str">
        <f>IF(ISNA(VLOOKUP(BH$1&amp;" - "&amp;$AC13,Tableau1[[Column2]:[cible]],24,FALSE)),"",VLOOKUP(BH$1&amp;" - "&amp;$AC13,Tableau1[[Column2]:[cible]],24,FALSE))</f>
        <v/>
      </c>
      <c r="BI13" s="39" t="str">
        <f>IF(ISNA(VLOOKUP(BI$1&amp;" - "&amp;$AC13,Tableau1[[Column2]:[cible]],24,FALSE)),"",VLOOKUP(BI$1&amp;" - "&amp;$AC13,Tableau1[[Column2]:[cible]],24,FALSE))</f>
        <v/>
      </c>
      <c r="BJ13" s="39" t="str">
        <f>IF(ISNA(VLOOKUP(BJ$1&amp;" - "&amp;$AC13,Tableau1[[Column2]:[cible]],24,FALSE)),"",VLOOKUP(BJ$1&amp;" - "&amp;$AC13,Tableau1[[Column2]:[cible]],24,FALSE))</f>
        <v/>
      </c>
      <c r="BK13" s="43"/>
    </row>
    <row r="14" spans="1:63" ht="55.2" x14ac:dyDescent="0.3">
      <c r="A14" s="37" t="s">
        <v>52</v>
      </c>
      <c r="B14" s="37" t="str">
        <f>Tableau1[[#This Row],[ctry+r]]</f>
        <v>UNI - 9</v>
      </c>
      <c r="C14" s="37" t="str">
        <f>VLOOKUP(Tableau1[[#This Row],[CSC - GSK]],Table9[[D3]:[afk2]],4,FALSE)</f>
        <v>UNI</v>
      </c>
      <c r="D14" s="38" t="s">
        <v>334</v>
      </c>
      <c r="E14" s="42" t="s">
        <v>309</v>
      </c>
      <c r="F14" s="42" t="s">
        <v>334</v>
      </c>
      <c r="G14" s="38" t="s">
        <v>335</v>
      </c>
      <c r="Y14" s="39" t="str">
        <f>Tableau1[[#This Row],[Column3]]&amp;" - "&amp;Tableau1[[#This Row],[Titre de la Cible - Titel doel]]</f>
        <v>INTERVENTIONS VERS LES PUBLICS DE 1ÈRE ET 2ÈME LIGNE C5 - Renforcer les OSC/AI active dans la coopération au développement  (y compris l’ECM) en vue d’améliorer la contribution des organisations à l’avènement d’un monde équitable, solidaire, durable et égalitaire</v>
      </c>
      <c r="Z14" s="39">
        <f>COUNTIF($C$2:$C14,Tableau1[[#This Row],[Column1]])</f>
        <v>9</v>
      </c>
      <c r="AA14" s="39" t="str">
        <f>Tableau1[[#This Row],[Column1]]&amp;" - "&amp;Tableau1[[#This Row],[r]]</f>
        <v>UNI - 9</v>
      </c>
      <c r="AC14" s="39">
        <v>12</v>
      </c>
      <c r="AD14" s="39" t="str">
        <f>IF(ISNA(VLOOKUP(AD$1&amp;" - "&amp;$AC14,Tableau1[[Column2]:[cible]],24,FALSE)),"",VLOOKUP(AD$1&amp;" - "&amp;$AC14,Tableau1[[Column2]:[cible]],24,FALSE))</f>
        <v/>
      </c>
      <c r="AE14" s="39" t="str">
        <f>IF(ISNA(VLOOKUP(AE$1&amp;" - "&amp;$AC14,Tableau1[[Column2]:[cible]],24,FALSE)),"",VLOOKUP(AE$1&amp;" - "&amp;$AC14,Tableau1[[Column2]:[cible]],24,FALSE))</f>
        <v>PLAIDOYER D3 - Influencer et appuyer les décideurs politiques nationaux, européens et internationaux et les acteurs privés en faveur du développement durable et des droits humains</v>
      </c>
      <c r="AF14" s="39" t="str">
        <f>IF(ISNA(VLOOKUP(AF$1&amp;" - "&amp;$AC14,Tableau1[[Column2]:[cible]],24,FALSE)),"",VLOOKUP(AF$1&amp;" - "&amp;$AC14,Tableau1[[Column2]:[cible]],24,FALSE))</f>
        <v/>
      </c>
      <c r="AG14" s="39" t="str">
        <f>IF(ISNA(VLOOKUP(AG$1&amp;" - "&amp;$AC14,Tableau1[[Column2]:[cible]],24,FALSE)),"",VLOOKUP(AG$1&amp;" - "&amp;$AC14,Tableau1[[Column2]:[cible]],24,FALSE))</f>
        <v/>
      </c>
      <c r="AH14" s="39" t="str">
        <f>IF(ISNA(VLOOKUP(AH$1&amp;" - "&amp;$AC14,Tableau1[[Column2]:[cible]],24,FALSE)),"",VLOOKUP(AH$1&amp;" - "&amp;$AC14,Tableau1[[Column2]:[cible]],24,FALSE))</f>
        <v/>
      </c>
      <c r="AI14" s="39" t="str">
        <f>IF(ISNA(VLOOKUP(AI$1&amp;" - "&amp;$AC14,Tableau1[[Column2]:[cible]],24,FALSE)),"",VLOOKUP(AI$1&amp;" - "&amp;$AC14,Tableau1[[Column2]:[cible]],24,FALSE))</f>
        <v/>
      </c>
      <c r="AJ14" s="39" t="str">
        <f>IF(ISNA(VLOOKUP(AJ$1&amp;" - "&amp;$AC14,Tableau1[[Column2]:[cible]],24,FALSE)),"",VLOOKUP(AJ$1&amp;" - "&amp;$AC14,Tableau1[[Column2]:[cible]],24,FALSE))</f>
        <v/>
      </c>
      <c r="AK14" s="39" t="str">
        <f>IF(ISNA(VLOOKUP(AK$1&amp;" - "&amp;$AC14,Tableau1[[Column2]:[cible]],24,FALSE)),"",VLOOKUP(AK$1&amp;" - "&amp;$AC14,Tableau1[[Column2]:[cible]],24,FALSE))</f>
        <v/>
      </c>
      <c r="AL14" s="39" t="str">
        <f>IF(ISNA(VLOOKUP(AL$1&amp;" - "&amp;$AC14,Tableau1[[Column2]:[cible]],24,FALSE)),"",VLOOKUP(AL$1&amp;" - "&amp;$AC14,Tableau1[[Column2]:[cible]],24,FALSE))</f>
        <v/>
      </c>
      <c r="AM14" s="39" t="str">
        <f>IF(ISNA(VLOOKUP(AM$1&amp;" - "&amp;$AC14,Tableau1[[Column2]:[cible]],24,FALSE)),"",VLOOKUP(AM$1&amp;" - "&amp;$AC14,Tableau1[[Column2]:[cible]],24,FALSE))</f>
        <v/>
      </c>
      <c r="AN14" s="39" t="str">
        <f>IF(ISNA(VLOOKUP(AN$1&amp;" - "&amp;$AC14,Tableau1[[Column2]:[cible]],24,FALSE)),"",VLOOKUP(AN$1&amp;" - "&amp;$AC14,Tableau1[[Column2]:[cible]],24,FALSE))</f>
        <v/>
      </c>
      <c r="AO14" s="39" t="str">
        <f>IF(ISNA(VLOOKUP(AO$1&amp;" - "&amp;$AC14,Tableau1[[Column2]:[cible]],24,FALSE)),"",VLOOKUP(AO$1&amp;" - "&amp;$AC14,Tableau1[[Column2]:[cible]],24,FALSE))</f>
        <v/>
      </c>
      <c r="AP14" s="39" t="str">
        <f>IF(ISNA(VLOOKUP(AP$1&amp;" - "&amp;$AC14,Tableau1[[Column2]:[cible]],24,FALSE)),"",VLOOKUP(AP$1&amp;" - "&amp;$AC14,Tableau1[[Column2]:[cible]],24,FALSE))</f>
        <v/>
      </c>
      <c r="AQ14" s="39" t="str">
        <f>IF(ISNA(VLOOKUP(AQ$1&amp;" - "&amp;$AC14,Tableau1[[Column2]:[cible]],24,FALSE)),"",VLOOKUP(AQ$1&amp;" - "&amp;$AC14,Tableau1[[Column2]:[cible]],24,FALSE))</f>
        <v/>
      </c>
      <c r="AR14" s="39" t="str">
        <f>IF(ISNA(VLOOKUP(AR$1&amp;" - "&amp;$AC14,Tableau1[[Column2]:[cible]],24,FALSE)),"",VLOOKUP(AR$1&amp;" - "&amp;$AC14,Tableau1[[Column2]:[cible]],24,FALSE))</f>
        <v/>
      </c>
      <c r="AS14" s="39" t="str">
        <f>IF(ISNA(VLOOKUP(AS$1&amp;" - "&amp;$AC14,Tableau1[[Column2]:[cible]],24,FALSE)),"",VLOOKUP(AS$1&amp;" - "&amp;$AC14,Tableau1[[Column2]:[cible]],24,FALSE))</f>
        <v/>
      </c>
      <c r="AT14" s="39" t="str">
        <f>IF(ISNA(VLOOKUP(AT$1&amp;" - "&amp;$AC14,Tableau1[[Column2]:[cible]],24,FALSE)),"",VLOOKUP(AT$1&amp;" - "&amp;$AC14,Tableau1[[Column2]:[cible]],24,FALSE))</f>
        <v/>
      </c>
      <c r="AU14" s="39" t="str">
        <f>IF(ISNA(VLOOKUP(AU$1&amp;" - "&amp;$AC14,Tableau1[[Column2]:[cible]],24,FALSE)),"",VLOOKUP(AU$1&amp;" - "&amp;$AC14,Tableau1[[Column2]:[cible]],24,FALSE))</f>
        <v/>
      </c>
      <c r="AV14" s="39" t="str">
        <f>IF(ISNA(VLOOKUP(AV$1&amp;" - "&amp;$AC14,Tableau1[[Column2]:[cible]],24,FALSE)),"",VLOOKUP(AV$1&amp;" - "&amp;$AC14,Tableau1[[Column2]:[cible]],24,FALSE))</f>
        <v/>
      </c>
      <c r="AW14" s="39" t="str">
        <f>IF(ISNA(VLOOKUP(AW$1&amp;" - "&amp;$AC14,Tableau1[[Column2]:[cible]],24,FALSE)),"",VLOOKUP(AW$1&amp;" - "&amp;$AC14,Tableau1[[Column2]:[cible]],24,FALSE))</f>
        <v/>
      </c>
      <c r="AX14" s="39" t="str">
        <f>IF(ISNA(VLOOKUP(AX$1&amp;" - "&amp;$AC14,Tableau1[[Column2]:[cible]],24,FALSE)),"",VLOOKUP(AX$1&amp;" - "&amp;$AC14,Tableau1[[Column2]:[cible]],24,FALSE))</f>
        <v/>
      </c>
      <c r="AY14" s="39" t="str">
        <f>IF(ISNA(VLOOKUP(AY$1&amp;" - "&amp;$AC14,Tableau1[[Column2]:[cible]],24,FALSE)),"",VLOOKUP(AY$1&amp;" - "&amp;$AC14,Tableau1[[Column2]:[cible]],24,FALSE))</f>
        <v/>
      </c>
      <c r="AZ14" s="39" t="str">
        <f>IF(ISNA(VLOOKUP(AZ$1&amp;" - "&amp;$AC14,Tableau1[[Column2]:[cible]],24,FALSE)),"",VLOOKUP(AZ$1&amp;" - "&amp;$AC14,Tableau1[[Column2]:[cible]],24,FALSE))</f>
        <v/>
      </c>
      <c r="BA14" s="39" t="str">
        <f>IF(ISNA(VLOOKUP(BA$1&amp;" - "&amp;$AC14,Tableau1[[Column2]:[cible]],24,FALSE)),"",VLOOKUP(BA$1&amp;" - "&amp;$AC14,Tableau1[[Column2]:[cible]],24,FALSE))</f>
        <v/>
      </c>
      <c r="BB14" s="39" t="str">
        <f>IF(ISNA(VLOOKUP(BB$1&amp;" - "&amp;$AC14,Tableau1[[Column2]:[cible]],24,FALSE)),"",VLOOKUP(BB$1&amp;" - "&amp;$AC14,Tableau1[[Column2]:[cible]],24,FALSE))</f>
        <v xml:space="preserve">12 - Garantizar y mejorar el acceso a los conocimientos, mejorar la investigación y estimular la innovación con el fin de contribuir al desarrollo (cfr. SDG 4 y 9). </v>
      </c>
      <c r="BC14" s="39" t="str">
        <f>IF(ISNA(VLOOKUP(BC$1&amp;" - "&amp;$AC14,Tableau1[[Column2]:[cible]],24,FALSE)),"",VLOOKUP(BC$1&amp;" - "&amp;$AC14,Tableau1[[Column2]:[cible]],24,FALSE))</f>
        <v/>
      </c>
      <c r="BD14" s="39" t="str">
        <f>IF(ISNA(VLOOKUP(BD$1&amp;" - "&amp;$AC14,Tableau1[[Column2]:[cible]],24,FALSE)),"",VLOOKUP(BD$1&amp;" - "&amp;$AC14,Tableau1[[Column2]:[cible]],24,FALSE))</f>
        <v/>
      </c>
      <c r="BE14" s="39" t="str">
        <f>IF(ISNA(VLOOKUP(BE$1&amp;" - "&amp;$AC14,Tableau1[[Column2]:[cible]],24,FALSE)),"",VLOOKUP(BE$1&amp;" - "&amp;$AC14,Tableau1[[Column2]:[cible]],24,FALSE))</f>
        <v/>
      </c>
      <c r="BF14" s="39" t="str">
        <f>IF(ISNA(VLOOKUP(BF$1&amp;" - "&amp;$AC14,Tableau1[[Column2]:[cible]],24,FALSE)),"",VLOOKUP(BF$1&amp;" - "&amp;$AC14,Tableau1[[Column2]:[cible]],24,FALSE))</f>
        <v/>
      </c>
      <c r="BG14" s="39" t="str">
        <f>IF(ISNA(VLOOKUP(BG$1&amp;" - "&amp;$AC14,Tableau1[[Column2]:[cible]],24,FALSE)),"",VLOOKUP(BG$1&amp;" - "&amp;$AC14,Tableau1[[Column2]:[cible]],24,FALSE))</f>
        <v/>
      </c>
      <c r="BH14" s="39" t="str">
        <f>IF(ISNA(VLOOKUP(BH$1&amp;" - "&amp;$AC14,Tableau1[[Column2]:[cible]],24,FALSE)),"",VLOOKUP(BH$1&amp;" - "&amp;$AC14,Tableau1[[Column2]:[cible]],24,FALSE))</f>
        <v/>
      </c>
      <c r="BI14" s="39" t="str">
        <f>IF(ISNA(VLOOKUP(BI$1&amp;" - "&amp;$AC14,Tableau1[[Column2]:[cible]],24,FALSE)),"",VLOOKUP(BI$1&amp;" - "&amp;$AC14,Tableau1[[Column2]:[cible]],24,FALSE))</f>
        <v/>
      </c>
      <c r="BJ14" s="39" t="str">
        <f>IF(ISNA(VLOOKUP(BJ$1&amp;" - "&amp;$AC14,Tableau1[[Column2]:[cible]],24,FALSE)),"",VLOOKUP(BJ$1&amp;" - "&amp;$AC14,Tableau1[[Column2]:[cible]],24,FALSE))</f>
        <v/>
      </c>
      <c r="BK14" s="43"/>
    </row>
    <row r="15" spans="1:63" x14ac:dyDescent="0.3">
      <c r="A15" s="37" t="s">
        <v>52</v>
      </c>
      <c r="B15" s="37" t="str">
        <f>Tableau1[[#This Row],[ctry+r]]</f>
        <v>UNI - 10</v>
      </c>
      <c r="C15" s="37" t="str">
        <f>VLOOKUP(Tableau1[[#This Row],[CSC - GSK]],Table9[[D3]:[afk2]],4,FALSE)</f>
        <v>UNI</v>
      </c>
      <c r="D15" s="38" t="s">
        <v>336</v>
      </c>
      <c r="E15" s="42" t="s">
        <v>309</v>
      </c>
      <c r="F15" s="42" t="s">
        <v>336</v>
      </c>
      <c r="G15" s="38" t="s">
        <v>337</v>
      </c>
      <c r="Y15" s="39" t="str">
        <f>Tableau1[[#This Row],[Column3]]&amp;" - "&amp;Tableau1[[#This Row],[Titre de la Cible - Titel doel]]</f>
        <v>PLAIDOYER D1 - Renforcer la reconnaissance de notre expertise par nos groupes-cibles</v>
      </c>
      <c r="Z15" s="39">
        <f>COUNTIF($C$2:$C15,Tableau1[[#This Row],[Column1]])</f>
        <v>10</v>
      </c>
      <c r="AA15" s="39" t="str">
        <f>Tableau1[[#This Row],[Column1]]&amp;" - "&amp;Tableau1[[#This Row],[r]]</f>
        <v>UNI - 10</v>
      </c>
      <c r="AC15" s="39">
        <v>13</v>
      </c>
      <c r="AD15" s="39" t="str">
        <f>IF(ISNA(VLOOKUP(AD$1&amp;" - "&amp;$AC15,Tableau1[[Column2]:[cible]],24,FALSE)),"",VLOOKUP(AD$1&amp;" - "&amp;$AC15,Tableau1[[Column2]:[cible]],24,FALSE))</f>
        <v/>
      </c>
      <c r="AE15" s="39" t="str">
        <f>IF(ISNA(VLOOKUP(AE$1&amp;" - "&amp;$AC15,Tableau1[[Column2]:[cible]],24,FALSE)),"",VLOOKUP(AE$1&amp;" - "&amp;$AC15,Tableau1[[Column2]:[cible]],24,FALSE))</f>
        <v/>
      </c>
      <c r="AF15" s="39" t="str">
        <f>IF(ISNA(VLOOKUP(AF$1&amp;" - "&amp;$AC15,Tableau1[[Column2]:[cible]],24,FALSE)),"",VLOOKUP(AF$1&amp;" - "&amp;$AC15,Tableau1[[Column2]:[cible]],24,FALSE))</f>
        <v/>
      </c>
      <c r="AG15" s="39" t="str">
        <f>IF(ISNA(VLOOKUP(AG$1&amp;" - "&amp;$AC15,Tableau1[[Column2]:[cible]],24,FALSE)),"",VLOOKUP(AG$1&amp;" - "&amp;$AC15,Tableau1[[Column2]:[cible]],24,FALSE))</f>
        <v/>
      </c>
      <c r="AH15" s="39" t="str">
        <f>IF(ISNA(VLOOKUP(AH$1&amp;" - "&amp;$AC15,Tableau1[[Column2]:[cible]],24,FALSE)),"",VLOOKUP(AH$1&amp;" - "&amp;$AC15,Tableau1[[Column2]:[cible]],24,FALSE))</f>
        <v/>
      </c>
      <c r="AI15" s="39" t="str">
        <f>IF(ISNA(VLOOKUP(AI$1&amp;" - "&amp;$AC15,Tableau1[[Column2]:[cible]],24,FALSE)),"",VLOOKUP(AI$1&amp;" - "&amp;$AC15,Tableau1[[Column2]:[cible]],24,FALSE))</f>
        <v/>
      </c>
      <c r="AJ15" s="39" t="str">
        <f>IF(ISNA(VLOOKUP(AJ$1&amp;" - "&amp;$AC15,Tableau1[[Column2]:[cible]],24,FALSE)),"",VLOOKUP(AJ$1&amp;" - "&amp;$AC15,Tableau1[[Column2]:[cible]],24,FALSE))</f>
        <v/>
      </c>
      <c r="AK15" s="39" t="str">
        <f>IF(ISNA(VLOOKUP(AK$1&amp;" - "&amp;$AC15,Tableau1[[Column2]:[cible]],24,FALSE)),"",VLOOKUP(AK$1&amp;" - "&amp;$AC15,Tableau1[[Column2]:[cible]],24,FALSE))</f>
        <v/>
      </c>
      <c r="AL15" s="39" t="str">
        <f>IF(ISNA(VLOOKUP(AL$1&amp;" - "&amp;$AC15,Tableau1[[Column2]:[cible]],24,FALSE)),"",VLOOKUP(AL$1&amp;" - "&amp;$AC15,Tableau1[[Column2]:[cible]],24,FALSE))</f>
        <v/>
      </c>
      <c r="AM15" s="39" t="str">
        <f>IF(ISNA(VLOOKUP(AM$1&amp;" - "&amp;$AC15,Tableau1[[Column2]:[cible]],24,FALSE)),"",VLOOKUP(AM$1&amp;" - "&amp;$AC15,Tableau1[[Column2]:[cible]],24,FALSE))</f>
        <v/>
      </c>
      <c r="AN15" s="39" t="str">
        <f>IF(ISNA(VLOOKUP(AN$1&amp;" - "&amp;$AC15,Tableau1[[Column2]:[cible]],24,FALSE)),"",VLOOKUP(AN$1&amp;" - "&amp;$AC15,Tableau1[[Column2]:[cible]],24,FALSE))</f>
        <v/>
      </c>
      <c r="AO15" s="39" t="str">
        <f>IF(ISNA(VLOOKUP(AO$1&amp;" - "&amp;$AC15,Tableau1[[Column2]:[cible]],24,FALSE)),"",VLOOKUP(AO$1&amp;" - "&amp;$AC15,Tableau1[[Column2]:[cible]],24,FALSE))</f>
        <v/>
      </c>
      <c r="AP15" s="39" t="str">
        <f>IF(ISNA(VLOOKUP(AP$1&amp;" - "&amp;$AC15,Tableau1[[Column2]:[cible]],24,FALSE)),"",VLOOKUP(AP$1&amp;" - "&amp;$AC15,Tableau1[[Column2]:[cible]],24,FALSE))</f>
        <v/>
      </c>
      <c r="AQ15" s="39" t="str">
        <f>IF(ISNA(VLOOKUP(AQ$1&amp;" - "&amp;$AC15,Tableau1[[Column2]:[cible]],24,FALSE)),"",VLOOKUP(AQ$1&amp;" - "&amp;$AC15,Tableau1[[Column2]:[cible]],24,FALSE))</f>
        <v/>
      </c>
      <c r="AR15" s="39" t="str">
        <f>IF(ISNA(VLOOKUP(AR$1&amp;" - "&amp;$AC15,Tableau1[[Column2]:[cible]],24,FALSE)),"",VLOOKUP(AR$1&amp;" - "&amp;$AC15,Tableau1[[Column2]:[cible]],24,FALSE))</f>
        <v/>
      </c>
      <c r="AS15" s="39" t="str">
        <f>IF(ISNA(VLOOKUP(AS$1&amp;" - "&amp;$AC15,Tableau1[[Column2]:[cible]],24,FALSE)),"",VLOOKUP(AS$1&amp;" - "&amp;$AC15,Tableau1[[Column2]:[cible]],24,FALSE))</f>
        <v/>
      </c>
      <c r="AT15" s="39" t="str">
        <f>IF(ISNA(VLOOKUP(AT$1&amp;" - "&amp;$AC15,Tableau1[[Column2]:[cible]],24,FALSE)),"",VLOOKUP(AT$1&amp;" - "&amp;$AC15,Tableau1[[Column2]:[cible]],24,FALSE))</f>
        <v/>
      </c>
      <c r="AU15" s="39" t="str">
        <f>IF(ISNA(VLOOKUP(AU$1&amp;" - "&amp;$AC15,Tableau1[[Column2]:[cible]],24,FALSE)),"",VLOOKUP(AU$1&amp;" - "&amp;$AC15,Tableau1[[Column2]:[cible]],24,FALSE))</f>
        <v/>
      </c>
      <c r="AV15" s="39" t="str">
        <f>IF(ISNA(VLOOKUP(AV$1&amp;" - "&amp;$AC15,Tableau1[[Column2]:[cible]],24,FALSE)),"",VLOOKUP(AV$1&amp;" - "&amp;$AC15,Tableau1[[Column2]:[cible]],24,FALSE))</f>
        <v/>
      </c>
      <c r="AW15" s="39" t="str">
        <f>IF(ISNA(VLOOKUP(AW$1&amp;" - "&amp;$AC15,Tableau1[[Column2]:[cible]],24,FALSE)),"",VLOOKUP(AW$1&amp;" - "&amp;$AC15,Tableau1[[Column2]:[cible]],24,FALSE))</f>
        <v/>
      </c>
      <c r="AX15" s="39" t="str">
        <f>IF(ISNA(VLOOKUP(AX$1&amp;" - "&amp;$AC15,Tableau1[[Column2]:[cible]],24,FALSE)),"",VLOOKUP(AX$1&amp;" - "&amp;$AC15,Tableau1[[Column2]:[cible]],24,FALSE))</f>
        <v/>
      </c>
      <c r="AY15" s="39" t="str">
        <f>IF(ISNA(VLOOKUP(AY$1&amp;" - "&amp;$AC15,Tableau1[[Column2]:[cible]],24,FALSE)),"",VLOOKUP(AY$1&amp;" - "&amp;$AC15,Tableau1[[Column2]:[cible]],24,FALSE))</f>
        <v/>
      </c>
      <c r="AZ15" s="39" t="str">
        <f>IF(ISNA(VLOOKUP(AZ$1&amp;" - "&amp;$AC15,Tableau1[[Column2]:[cible]],24,FALSE)),"",VLOOKUP(AZ$1&amp;" - "&amp;$AC15,Tableau1[[Column2]:[cible]],24,FALSE))</f>
        <v/>
      </c>
      <c r="BA15" s="39" t="str">
        <f>IF(ISNA(VLOOKUP(BA$1&amp;" - "&amp;$AC15,Tableau1[[Column2]:[cible]],24,FALSE)),"",VLOOKUP(BA$1&amp;" - "&amp;$AC15,Tableau1[[Column2]:[cible]],24,FALSE))</f>
        <v/>
      </c>
      <c r="BB15" s="39" t="str">
        <f>IF(ISNA(VLOOKUP(BB$1&amp;" - "&amp;$AC15,Tableau1[[Column2]:[cible]],24,FALSE)),"",VLOOKUP(BB$1&amp;" - "&amp;$AC15,Tableau1[[Column2]:[cible]],24,FALSE))</f>
        <v/>
      </c>
      <c r="BC15" s="39" t="str">
        <f>IF(ISNA(VLOOKUP(BC$1&amp;" - "&amp;$AC15,Tableau1[[Column2]:[cible]],24,FALSE)),"",VLOOKUP(BC$1&amp;" - "&amp;$AC15,Tableau1[[Column2]:[cible]],24,FALSE))</f>
        <v/>
      </c>
      <c r="BD15" s="39" t="str">
        <f>IF(ISNA(VLOOKUP(BD$1&amp;" - "&amp;$AC15,Tableau1[[Column2]:[cible]],24,FALSE)),"",VLOOKUP(BD$1&amp;" - "&amp;$AC15,Tableau1[[Column2]:[cible]],24,FALSE))</f>
        <v/>
      </c>
      <c r="BE15" s="39" t="str">
        <f>IF(ISNA(VLOOKUP(BE$1&amp;" - "&amp;$AC15,Tableau1[[Column2]:[cible]],24,FALSE)),"",VLOOKUP(BE$1&amp;" - "&amp;$AC15,Tableau1[[Column2]:[cible]],24,FALSE))</f>
        <v/>
      </c>
      <c r="BF15" s="39" t="str">
        <f>IF(ISNA(VLOOKUP(BF$1&amp;" - "&amp;$AC15,Tableau1[[Column2]:[cible]],24,FALSE)),"",VLOOKUP(BF$1&amp;" - "&amp;$AC15,Tableau1[[Column2]:[cible]],24,FALSE))</f>
        <v/>
      </c>
      <c r="BG15" s="39" t="str">
        <f>IF(ISNA(VLOOKUP(BG$1&amp;" - "&amp;$AC15,Tableau1[[Column2]:[cible]],24,FALSE)),"",VLOOKUP(BG$1&amp;" - "&amp;$AC15,Tableau1[[Column2]:[cible]],24,FALSE))</f>
        <v/>
      </c>
      <c r="BH15" s="39" t="str">
        <f>IF(ISNA(VLOOKUP(BH$1&amp;" - "&amp;$AC15,Tableau1[[Column2]:[cible]],24,FALSE)),"",VLOOKUP(BH$1&amp;" - "&amp;$AC15,Tableau1[[Column2]:[cible]],24,FALSE))</f>
        <v/>
      </c>
      <c r="BI15" s="39" t="str">
        <f>IF(ISNA(VLOOKUP(BI$1&amp;" - "&amp;$AC15,Tableau1[[Column2]:[cible]],24,FALSE)),"",VLOOKUP(BI$1&amp;" - "&amp;$AC15,Tableau1[[Column2]:[cible]],24,FALSE))</f>
        <v/>
      </c>
      <c r="BJ15" s="39" t="str">
        <f>IF(ISNA(VLOOKUP(BJ$1&amp;" - "&amp;$AC15,Tableau1[[Column2]:[cible]],24,FALSE)),"",VLOOKUP(BJ$1&amp;" - "&amp;$AC15,Tableau1[[Column2]:[cible]],24,FALSE))</f>
        <v/>
      </c>
      <c r="BK15" s="43"/>
    </row>
    <row r="16" spans="1:63" x14ac:dyDescent="0.3">
      <c r="A16" s="37" t="s">
        <v>52</v>
      </c>
      <c r="B16" s="37" t="str">
        <f>Tableau1[[#This Row],[ctry+r]]</f>
        <v>UNI - 11</v>
      </c>
      <c r="C16" s="37" t="str">
        <f>VLOOKUP(Tableau1[[#This Row],[CSC - GSK]],Table9[[D3]:[afk2]],4,FALSE)</f>
        <v>UNI</v>
      </c>
      <c r="D16" s="38" t="s">
        <v>338</v>
      </c>
      <c r="E16" s="42" t="s">
        <v>309</v>
      </c>
      <c r="F16" s="42" t="s">
        <v>338</v>
      </c>
      <c r="G16" s="38" t="s">
        <v>339</v>
      </c>
      <c r="Y16" s="39" t="str">
        <f>Tableau1[[#This Row],[Column3]]&amp;" - "&amp;Tableau1[[#This Row],[Titre de la Cible - Titel doel]]</f>
        <v>PLAIDOYER D2 - Conclure, renforcer et/ou influencer des alliances sur des thèmes pertinents pour le développement</v>
      </c>
      <c r="Z16" s="39">
        <f>COUNTIF($C$2:$C16,Tableau1[[#This Row],[Column1]])</f>
        <v>11</v>
      </c>
      <c r="AA16" s="39" t="str">
        <f>Tableau1[[#This Row],[Column1]]&amp;" - "&amp;Tableau1[[#This Row],[r]]</f>
        <v>UNI - 11</v>
      </c>
      <c r="AC16" s="39">
        <v>14</v>
      </c>
      <c r="AD16" s="39" t="str">
        <f>IF(ISNA(VLOOKUP(AD$1&amp;" - "&amp;$AC16,Tableau1[[Column2]:[cible]],24,FALSE)),"",VLOOKUP(AD$1&amp;" - "&amp;$AC16,Tableau1[[Column2]:[cible]],24,FALSE))</f>
        <v/>
      </c>
      <c r="AE16" s="39" t="str">
        <f>IF(ISNA(VLOOKUP(AE$1&amp;" - "&amp;$AC16,Tableau1[[Column2]:[cible]],24,FALSE)),"",VLOOKUP(AE$1&amp;" - "&amp;$AC16,Tableau1[[Column2]:[cible]],24,FALSE))</f>
        <v/>
      </c>
      <c r="AF16" s="39" t="str">
        <f>IF(ISNA(VLOOKUP(AF$1&amp;" - "&amp;$AC16,Tableau1[[Column2]:[cible]],24,FALSE)),"",VLOOKUP(AF$1&amp;" - "&amp;$AC16,Tableau1[[Column2]:[cible]],24,FALSE))</f>
        <v/>
      </c>
      <c r="AG16" s="39" t="str">
        <f>IF(ISNA(VLOOKUP(AG$1&amp;" - "&amp;$AC16,Tableau1[[Column2]:[cible]],24,FALSE)),"",VLOOKUP(AG$1&amp;" - "&amp;$AC16,Tableau1[[Column2]:[cible]],24,FALSE))</f>
        <v/>
      </c>
      <c r="AH16" s="39" t="str">
        <f>IF(ISNA(VLOOKUP(AH$1&amp;" - "&amp;$AC16,Tableau1[[Column2]:[cible]],24,FALSE)),"",VLOOKUP(AH$1&amp;" - "&amp;$AC16,Tableau1[[Column2]:[cible]],24,FALSE))</f>
        <v/>
      </c>
      <c r="AI16" s="39" t="str">
        <f>IF(ISNA(VLOOKUP(AI$1&amp;" - "&amp;$AC16,Tableau1[[Column2]:[cible]],24,FALSE)),"",VLOOKUP(AI$1&amp;" - "&amp;$AC16,Tableau1[[Column2]:[cible]],24,FALSE))</f>
        <v/>
      </c>
      <c r="AJ16" s="39" t="str">
        <f>IF(ISNA(VLOOKUP(AJ$1&amp;" - "&amp;$AC16,Tableau1[[Column2]:[cible]],24,FALSE)),"",VLOOKUP(AJ$1&amp;" - "&amp;$AC16,Tableau1[[Column2]:[cible]],24,FALSE))</f>
        <v/>
      </c>
      <c r="AK16" s="39" t="str">
        <f>IF(ISNA(VLOOKUP(AK$1&amp;" - "&amp;$AC16,Tableau1[[Column2]:[cible]],24,FALSE)),"",VLOOKUP(AK$1&amp;" - "&amp;$AC16,Tableau1[[Column2]:[cible]],24,FALSE))</f>
        <v/>
      </c>
      <c r="AL16" s="39" t="str">
        <f>IF(ISNA(VLOOKUP(AL$1&amp;" - "&amp;$AC16,Tableau1[[Column2]:[cible]],24,FALSE)),"",VLOOKUP(AL$1&amp;" - "&amp;$AC16,Tableau1[[Column2]:[cible]],24,FALSE))</f>
        <v/>
      </c>
      <c r="AM16" s="39" t="str">
        <f>IF(ISNA(VLOOKUP(AM$1&amp;" - "&amp;$AC16,Tableau1[[Column2]:[cible]],24,FALSE)),"",VLOOKUP(AM$1&amp;" - "&amp;$AC16,Tableau1[[Column2]:[cible]],24,FALSE))</f>
        <v/>
      </c>
      <c r="AN16" s="39" t="str">
        <f>IF(ISNA(VLOOKUP(AN$1&amp;" - "&amp;$AC16,Tableau1[[Column2]:[cible]],24,FALSE)),"",VLOOKUP(AN$1&amp;" - "&amp;$AC16,Tableau1[[Column2]:[cible]],24,FALSE))</f>
        <v/>
      </c>
      <c r="AO16" s="39" t="str">
        <f>IF(ISNA(VLOOKUP(AO$1&amp;" - "&amp;$AC16,Tableau1[[Column2]:[cible]],24,FALSE)),"",VLOOKUP(AO$1&amp;" - "&amp;$AC16,Tableau1[[Column2]:[cible]],24,FALSE))</f>
        <v/>
      </c>
      <c r="AP16" s="39" t="str">
        <f>IF(ISNA(VLOOKUP(AP$1&amp;" - "&amp;$AC16,Tableau1[[Column2]:[cible]],24,FALSE)),"",VLOOKUP(AP$1&amp;" - "&amp;$AC16,Tableau1[[Column2]:[cible]],24,FALSE))</f>
        <v/>
      </c>
      <c r="AQ16" s="39" t="str">
        <f>IF(ISNA(VLOOKUP(AQ$1&amp;" - "&amp;$AC16,Tableau1[[Column2]:[cible]],24,FALSE)),"",VLOOKUP(AQ$1&amp;" - "&amp;$AC16,Tableau1[[Column2]:[cible]],24,FALSE))</f>
        <v/>
      </c>
      <c r="AR16" s="39" t="str">
        <f>IF(ISNA(VLOOKUP(AR$1&amp;" - "&amp;$AC16,Tableau1[[Column2]:[cible]],24,FALSE)),"",VLOOKUP(AR$1&amp;" - "&amp;$AC16,Tableau1[[Column2]:[cible]],24,FALSE))</f>
        <v/>
      </c>
      <c r="AS16" s="39" t="str">
        <f>IF(ISNA(VLOOKUP(AS$1&amp;" - "&amp;$AC16,Tableau1[[Column2]:[cible]],24,FALSE)),"",VLOOKUP(AS$1&amp;" - "&amp;$AC16,Tableau1[[Column2]:[cible]],24,FALSE))</f>
        <v/>
      </c>
      <c r="AT16" s="39" t="str">
        <f>IF(ISNA(VLOOKUP(AT$1&amp;" - "&amp;$AC16,Tableau1[[Column2]:[cible]],24,FALSE)),"",VLOOKUP(AT$1&amp;" - "&amp;$AC16,Tableau1[[Column2]:[cible]],24,FALSE))</f>
        <v/>
      </c>
      <c r="AU16" s="39" t="str">
        <f>IF(ISNA(VLOOKUP(AU$1&amp;" - "&amp;$AC16,Tableau1[[Column2]:[cible]],24,FALSE)),"",VLOOKUP(AU$1&amp;" - "&amp;$AC16,Tableau1[[Column2]:[cible]],24,FALSE))</f>
        <v/>
      </c>
      <c r="AV16" s="39" t="str">
        <f>IF(ISNA(VLOOKUP(AV$1&amp;" - "&amp;$AC16,Tableau1[[Column2]:[cible]],24,FALSE)),"",VLOOKUP(AV$1&amp;" - "&amp;$AC16,Tableau1[[Column2]:[cible]],24,FALSE))</f>
        <v/>
      </c>
      <c r="AW16" s="39" t="str">
        <f>IF(ISNA(VLOOKUP(AW$1&amp;" - "&amp;$AC16,Tableau1[[Column2]:[cible]],24,FALSE)),"",VLOOKUP(AW$1&amp;" - "&amp;$AC16,Tableau1[[Column2]:[cible]],24,FALSE))</f>
        <v/>
      </c>
      <c r="AX16" s="39" t="str">
        <f>IF(ISNA(VLOOKUP(AX$1&amp;" - "&amp;$AC16,Tableau1[[Column2]:[cible]],24,FALSE)),"",VLOOKUP(AX$1&amp;" - "&amp;$AC16,Tableau1[[Column2]:[cible]],24,FALSE))</f>
        <v/>
      </c>
      <c r="AY16" s="39" t="str">
        <f>IF(ISNA(VLOOKUP(AY$1&amp;" - "&amp;$AC16,Tableau1[[Column2]:[cible]],24,FALSE)),"",VLOOKUP(AY$1&amp;" - "&amp;$AC16,Tableau1[[Column2]:[cible]],24,FALSE))</f>
        <v/>
      </c>
      <c r="AZ16" s="39" t="str">
        <f>IF(ISNA(VLOOKUP(AZ$1&amp;" - "&amp;$AC16,Tableau1[[Column2]:[cible]],24,FALSE)),"",VLOOKUP(AZ$1&amp;" - "&amp;$AC16,Tableau1[[Column2]:[cible]],24,FALSE))</f>
        <v/>
      </c>
      <c r="BA16" s="39" t="str">
        <f>IF(ISNA(VLOOKUP(BA$1&amp;" - "&amp;$AC16,Tableau1[[Column2]:[cible]],24,FALSE)),"",VLOOKUP(BA$1&amp;" - "&amp;$AC16,Tableau1[[Column2]:[cible]],24,FALSE))</f>
        <v/>
      </c>
      <c r="BB16" s="39" t="str">
        <f>IF(ISNA(VLOOKUP(BB$1&amp;" - "&amp;$AC16,Tableau1[[Column2]:[cible]],24,FALSE)),"",VLOOKUP(BB$1&amp;" - "&amp;$AC16,Tableau1[[Column2]:[cible]],24,FALSE))</f>
        <v/>
      </c>
      <c r="BC16" s="39" t="str">
        <f>IF(ISNA(VLOOKUP(BC$1&amp;" - "&amp;$AC16,Tableau1[[Column2]:[cible]],24,FALSE)),"",VLOOKUP(BC$1&amp;" - "&amp;$AC16,Tableau1[[Column2]:[cible]],24,FALSE))</f>
        <v/>
      </c>
      <c r="BD16" s="39" t="str">
        <f>IF(ISNA(VLOOKUP(BD$1&amp;" - "&amp;$AC16,Tableau1[[Column2]:[cible]],24,FALSE)),"",VLOOKUP(BD$1&amp;" - "&amp;$AC16,Tableau1[[Column2]:[cible]],24,FALSE))</f>
        <v/>
      </c>
      <c r="BE16" s="39" t="str">
        <f>IF(ISNA(VLOOKUP(BE$1&amp;" - "&amp;$AC16,Tableau1[[Column2]:[cible]],24,FALSE)),"",VLOOKUP(BE$1&amp;" - "&amp;$AC16,Tableau1[[Column2]:[cible]],24,FALSE))</f>
        <v/>
      </c>
      <c r="BF16" s="39" t="str">
        <f>IF(ISNA(VLOOKUP(BF$1&amp;" - "&amp;$AC16,Tableau1[[Column2]:[cible]],24,FALSE)),"",VLOOKUP(BF$1&amp;" - "&amp;$AC16,Tableau1[[Column2]:[cible]],24,FALSE))</f>
        <v/>
      </c>
      <c r="BG16" s="39" t="str">
        <f>IF(ISNA(VLOOKUP(BG$1&amp;" - "&amp;$AC16,Tableau1[[Column2]:[cible]],24,FALSE)),"",VLOOKUP(BG$1&amp;" - "&amp;$AC16,Tableau1[[Column2]:[cible]],24,FALSE))</f>
        <v/>
      </c>
      <c r="BH16" s="39" t="str">
        <f>IF(ISNA(VLOOKUP(BH$1&amp;" - "&amp;$AC16,Tableau1[[Column2]:[cible]],24,FALSE)),"",VLOOKUP(BH$1&amp;" - "&amp;$AC16,Tableau1[[Column2]:[cible]],24,FALSE))</f>
        <v/>
      </c>
      <c r="BI16" s="39" t="str">
        <f>IF(ISNA(VLOOKUP(BI$1&amp;" - "&amp;$AC16,Tableau1[[Column2]:[cible]],24,FALSE)),"",VLOOKUP(BI$1&amp;" - "&amp;$AC16,Tableau1[[Column2]:[cible]],24,FALSE))</f>
        <v/>
      </c>
      <c r="BJ16" s="39" t="str">
        <f>IF(ISNA(VLOOKUP(BJ$1&amp;" - "&amp;$AC16,Tableau1[[Column2]:[cible]],24,FALSE)),"",VLOOKUP(BJ$1&amp;" - "&amp;$AC16,Tableau1[[Column2]:[cible]],24,FALSE))</f>
        <v/>
      </c>
      <c r="BK16" s="43"/>
    </row>
    <row r="17" spans="1:63" ht="27.6" x14ac:dyDescent="0.3">
      <c r="A17" s="37" t="s">
        <v>52</v>
      </c>
      <c r="B17" s="37" t="str">
        <f>Tableau1[[#This Row],[ctry+r]]</f>
        <v>UNI - 12</v>
      </c>
      <c r="C17" s="37" t="str">
        <f>VLOOKUP(Tableau1[[#This Row],[CSC - GSK]],Table9[[D3]:[afk2]],4,FALSE)</f>
        <v>UNI</v>
      </c>
      <c r="D17" s="38" t="s">
        <v>340</v>
      </c>
      <c r="E17" s="42" t="s">
        <v>309</v>
      </c>
      <c r="F17" s="42" t="s">
        <v>340</v>
      </c>
      <c r="G17" s="38" t="s">
        <v>341</v>
      </c>
      <c r="Y17" s="39" t="str">
        <f>Tableau1[[#This Row],[Column3]]&amp;" - "&amp;Tableau1[[#This Row],[Titre de la Cible - Titel doel]]</f>
        <v>PLAIDOYER D3 - Influencer et appuyer les décideurs politiques nationaux, européens et internationaux et les acteurs privés en faveur du développement durable et des droits humains</v>
      </c>
      <c r="Z17" s="39">
        <f>COUNTIF($C$2:$C17,Tableau1[[#This Row],[Column1]])</f>
        <v>12</v>
      </c>
      <c r="AA17" s="39" t="str">
        <f>Tableau1[[#This Row],[Column1]]&amp;" - "&amp;Tableau1[[#This Row],[r]]</f>
        <v>UNI - 12</v>
      </c>
      <c r="AC17" s="39">
        <v>15</v>
      </c>
      <c r="AD17" s="39" t="str">
        <f>IF(ISNA(VLOOKUP(AD$1&amp;" - "&amp;$AC17,Tableau1[[Column2]:[cible]],24,FALSE)),"",VLOOKUP(AD$1&amp;" - "&amp;$AC17,Tableau1[[Column2]:[cible]],24,FALSE))</f>
        <v/>
      </c>
      <c r="AE17" s="39" t="str">
        <f>IF(ISNA(VLOOKUP(AE$1&amp;" - "&amp;$AC17,Tableau1[[Column2]:[cible]],24,FALSE)),"",VLOOKUP(AE$1&amp;" - "&amp;$AC17,Tableau1[[Column2]:[cible]],24,FALSE))</f>
        <v/>
      </c>
      <c r="AF17" s="39" t="str">
        <f>IF(ISNA(VLOOKUP(AF$1&amp;" - "&amp;$AC17,Tableau1[[Column2]:[cible]],24,FALSE)),"",VLOOKUP(AF$1&amp;" - "&amp;$AC17,Tableau1[[Column2]:[cible]],24,FALSE))</f>
        <v/>
      </c>
      <c r="AG17" s="39" t="str">
        <f>IF(ISNA(VLOOKUP(AG$1&amp;" - "&amp;$AC17,Tableau1[[Column2]:[cible]],24,FALSE)),"",VLOOKUP(AG$1&amp;" - "&amp;$AC17,Tableau1[[Column2]:[cible]],24,FALSE))</f>
        <v/>
      </c>
      <c r="AH17" s="39" t="str">
        <f>IF(ISNA(VLOOKUP(AH$1&amp;" - "&amp;$AC17,Tableau1[[Column2]:[cible]],24,FALSE)),"",VLOOKUP(AH$1&amp;" - "&amp;$AC17,Tableau1[[Column2]:[cible]],24,FALSE))</f>
        <v/>
      </c>
      <c r="AI17" s="39" t="str">
        <f>IF(ISNA(VLOOKUP(AI$1&amp;" - "&amp;$AC17,Tableau1[[Column2]:[cible]],24,FALSE)),"",VLOOKUP(AI$1&amp;" - "&amp;$AC17,Tableau1[[Column2]:[cible]],24,FALSE))</f>
        <v/>
      </c>
      <c r="AJ17" s="39" t="str">
        <f>IF(ISNA(VLOOKUP(AJ$1&amp;" - "&amp;$AC17,Tableau1[[Column2]:[cible]],24,FALSE)),"",VLOOKUP(AJ$1&amp;" - "&amp;$AC17,Tableau1[[Column2]:[cible]],24,FALSE))</f>
        <v/>
      </c>
      <c r="AK17" s="39" t="str">
        <f>IF(ISNA(VLOOKUP(AK$1&amp;" - "&amp;$AC17,Tableau1[[Column2]:[cible]],24,FALSE)),"",VLOOKUP(AK$1&amp;" - "&amp;$AC17,Tableau1[[Column2]:[cible]],24,FALSE))</f>
        <v/>
      </c>
      <c r="AL17" s="39" t="str">
        <f>IF(ISNA(VLOOKUP(AL$1&amp;" - "&amp;$AC17,Tableau1[[Column2]:[cible]],24,FALSE)),"",VLOOKUP(AL$1&amp;" - "&amp;$AC17,Tableau1[[Column2]:[cible]],24,FALSE))</f>
        <v/>
      </c>
      <c r="AM17" s="39" t="str">
        <f>IF(ISNA(VLOOKUP(AM$1&amp;" - "&amp;$AC17,Tableau1[[Column2]:[cible]],24,FALSE)),"",VLOOKUP(AM$1&amp;" - "&amp;$AC17,Tableau1[[Column2]:[cible]],24,FALSE))</f>
        <v/>
      </c>
      <c r="AN17" s="39" t="str">
        <f>IF(ISNA(VLOOKUP(AN$1&amp;" - "&amp;$AC17,Tableau1[[Column2]:[cible]],24,FALSE)),"",VLOOKUP(AN$1&amp;" - "&amp;$AC17,Tableau1[[Column2]:[cible]],24,FALSE))</f>
        <v/>
      </c>
      <c r="AO17" s="39" t="str">
        <f>IF(ISNA(VLOOKUP(AO$1&amp;" - "&amp;$AC17,Tableau1[[Column2]:[cible]],24,FALSE)),"",VLOOKUP(AO$1&amp;" - "&amp;$AC17,Tableau1[[Column2]:[cible]],24,FALSE))</f>
        <v/>
      </c>
      <c r="AP17" s="39" t="str">
        <f>IF(ISNA(VLOOKUP(AP$1&amp;" - "&amp;$AC17,Tableau1[[Column2]:[cible]],24,FALSE)),"",VLOOKUP(AP$1&amp;" - "&amp;$AC17,Tableau1[[Column2]:[cible]],24,FALSE))</f>
        <v/>
      </c>
      <c r="AQ17" s="39" t="str">
        <f>IF(ISNA(VLOOKUP(AQ$1&amp;" - "&amp;$AC17,Tableau1[[Column2]:[cible]],24,FALSE)),"",VLOOKUP(AQ$1&amp;" - "&amp;$AC17,Tableau1[[Column2]:[cible]],24,FALSE))</f>
        <v/>
      </c>
      <c r="AR17" s="39" t="str">
        <f>IF(ISNA(VLOOKUP(AR$1&amp;" - "&amp;$AC17,Tableau1[[Column2]:[cible]],24,FALSE)),"",VLOOKUP(AR$1&amp;" - "&amp;$AC17,Tableau1[[Column2]:[cible]],24,FALSE))</f>
        <v/>
      </c>
      <c r="AS17" s="39" t="str">
        <f>IF(ISNA(VLOOKUP(AS$1&amp;" - "&amp;$AC17,Tableau1[[Column2]:[cible]],24,FALSE)),"",VLOOKUP(AS$1&amp;" - "&amp;$AC17,Tableau1[[Column2]:[cible]],24,FALSE))</f>
        <v/>
      </c>
      <c r="AT17" s="39" t="str">
        <f>IF(ISNA(VLOOKUP(AT$1&amp;" - "&amp;$AC17,Tableau1[[Column2]:[cible]],24,FALSE)),"",VLOOKUP(AT$1&amp;" - "&amp;$AC17,Tableau1[[Column2]:[cible]],24,FALSE))</f>
        <v/>
      </c>
      <c r="AU17" s="39" t="str">
        <f>IF(ISNA(VLOOKUP(AU$1&amp;" - "&amp;$AC17,Tableau1[[Column2]:[cible]],24,FALSE)),"",VLOOKUP(AU$1&amp;" - "&amp;$AC17,Tableau1[[Column2]:[cible]],24,FALSE))</f>
        <v/>
      </c>
      <c r="AV17" s="39" t="str">
        <f>IF(ISNA(VLOOKUP(AV$1&amp;" - "&amp;$AC17,Tableau1[[Column2]:[cible]],24,FALSE)),"",VLOOKUP(AV$1&amp;" - "&amp;$AC17,Tableau1[[Column2]:[cible]],24,FALSE))</f>
        <v/>
      </c>
      <c r="AW17" s="39" t="str">
        <f>IF(ISNA(VLOOKUP(AW$1&amp;" - "&amp;$AC17,Tableau1[[Column2]:[cible]],24,FALSE)),"",VLOOKUP(AW$1&amp;" - "&amp;$AC17,Tableau1[[Column2]:[cible]],24,FALSE))</f>
        <v/>
      </c>
      <c r="AX17" s="39" t="str">
        <f>IF(ISNA(VLOOKUP(AX$1&amp;" - "&amp;$AC17,Tableau1[[Column2]:[cible]],24,FALSE)),"",VLOOKUP(AX$1&amp;" - "&amp;$AC17,Tableau1[[Column2]:[cible]],24,FALSE))</f>
        <v/>
      </c>
      <c r="AY17" s="39" t="str">
        <f>IF(ISNA(VLOOKUP(AY$1&amp;" - "&amp;$AC17,Tableau1[[Column2]:[cible]],24,FALSE)),"",VLOOKUP(AY$1&amp;" - "&amp;$AC17,Tableau1[[Column2]:[cible]],24,FALSE))</f>
        <v/>
      </c>
      <c r="AZ17" s="39" t="str">
        <f>IF(ISNA(VLOOKUP(AZ$1&amp;" - "&amp;$AC17,Tableau1[[Column2]:[cible]],24,FALSE)),"",VLOOKUP(AZ$1&amp;" - "&amp;$AC17,Tableau1[[Column2]:[cible]],24,FALSE))</f>
        <v/>
      </c>
      <c r="BA17" s="39" t="str">
        <f>IF(ISNA(VLOOKUP(BA$1&amp;" - "&amp;$AC17,Tableau1[[Column2]:[cible]],24,FALSE)),"",VLOOKUP(BA$1&amp;" - "&amp;$AC17,Tableau1[[Column2]:[cible]],24,FALSE))</f>
        <v/>
      </c>
      <c r="BB17" s="39" t="str">
        <f>IF(ISNA(VLOOKUP(BB$1&amp;" - "&amp;$AC17,Tableau1[[Column2]:[cible]],24,FALSE)),"",VLOOKUP(BB$1&amp;" - "&amp;$AC17,Tableau1[[Column2]:[cible]],24,FALSE))</f>
        <v/>
      </c>
      <c r="BC17" s="39" t="str">
        <f>IF(ISNA(VLOOKUP(BC$1&amp;" - "&amp;$AC17,Tableau1[[Column2]:[cible]],24,FALSE)),"",VLOOKUP(BC$1&amp;" - "&amp;$AC17,Tableau1[[Column2]:[cible]],24,FALSE))</f>
        <v/>
      </c>
      <c r="BD17" s="39" t="str">
        <f>IF(ISNA(VLOOKUP(BD$1&amp;" - "&amp;$AC17,Tableau1[[Column2]:[cible]],24,FALSE)),"",VLOOKUP(BD$1&amp;" - "&amp;$AC17,Tableau1[[Column2]:[cible]],24,FALSE))</f>
        <v/>
      </c>
      <c r="BE17" s="39" t="str">
        <f>IF(ISNA(VLOOKUP(BE$1&amp;" - "&amp;$AC17,Tableau1[[Column2]:[cible]],24,FALSE)),"",VLOOKUP(BE$1&amp;" - "&amp;$AC17,Tableau1[[Column2]:[cible]],24,FALSE))</f>
        <v/>
      </c>
      <c r="BF17" s="39" t="str">
        <f>IF(ISNA(VLOOKUP(BF$1&amp;" - "&amp;$AC17,Tableau1[[Column2]:[cible]],24,FALSE)),"",VLOOKUP(BF$1&amp;" - "&amp;$AC17,Tableau1[[Column2]:[cible]],24,FALSE))</f>
        <v/>
      </c>
      <c r="BG17" s="39" t="str">
        <f>IF(ISNA(VLOOKUP(BG$1&amp;" - "&amp;$AC17,Tableau1[[Column2]:[cible]],24,FALSE)),"",VLOOKUP(BG$1&amp;" - "&amp;$AC17,Tableau1[[Column2]:[cible]],24,FALSE))</f>
        <v/>
      </c>
      <c r="BH17" s="39" t="str">
        <f>IF(ISNA(VLOOKUP(BH$1&amp;" - "&amp;$AC17,Tableau1[[Column2]:[cible]],24,FALSE)),"",VLOOKUP(BH$1&amp;" - "&amp;$AC17,Tableau1[[Column2]:[cible]],24,FALSE))</f>
        <v/>
      </c>
      <c r="BI17" s="39" t="str">
        <f>IF(ISNA(VLOOKUP(BI$1&amp;" - "&amp;$AC17,Tableau1[[Column2]:[cible]],24,FALSE)),"",VLOOKUP(BI$1&amp;" - "&amp;$AC17,Tableau1[[Column2]:[cible]],24,FALSE))</f>
        <v/>
      </c>
      <c r="BJ17" s="39" t="str">
        <f>IF(ISNA(VLOOKUP(BJ$1&amp;" - "&amp;$AC17,Tableau1[[Column2]:[cible]],24,FALSE)),"",VLOOKUP(BJ$1&amp;" - "&amp;$AC17,Tableau1[[Column2]:[cible]],24,FALSE))</f>
        <v/>
      </c>
      <c r="BK17" s="43"/>
    </row>
    <row r="18" spans="1:63" ht="27.6" x14ac:dyDescent="0.3">
      <c r="A18" s="37" t="s">
        <v>53</v>
      </c>
      <c r="B18" s="37" t="str">
        <f>Tableau1[[#This Row],[ctry+r]]</f>
        <v>BEN - 1</v>
      </c>
      <c r="C18" s="37" t="str">
        <f>VLOOKUP(Tableau1[[#This Row],[CSC - GSK]],Table9[[D3]:[afk2]],4,FALSE)</f>
        <v>BEN</v>
      </c>
      <c r="D18" s="38" t="s">
        <v>308</v>
      </c>
      <c r="E18" s="42" t="s">
        <v>309</v>
      </c>
      <c r="F18" s="42">
        <v>1</v>
      </c>
      <c r="G18" s="38" t="s">
        <v>342</v>
      </c>
      <c r="Y18" s="39" t="str">
        <f>Tableau1[[#This Row],[Column3]]&amp;" - "&amp;Tableau1[[#This Row],[Titre de la Cible - Titel doel]]</f>
        <v xml:space="preserve">1 - Promouvoir, à tous les niveaux, la mise en place d’institutions responsables, efficaces et ouvertes à tous, ainsi que l’accès à la justice pour tous, au sein d’une société pacifique et respectueuse des droits humains.   </v>
      </c>
      <c r="Z18" s="39">
        <f>COUNTIF($C$2:$C18,Tableau1[[#This Row],[Column1]])</f>
        <v>1</v>
      </c>
      <c r="AA18" s="39" t="str">
        <f>Tableau1[[#This Row],[Column1]]&amp;" - "&amp;Tableau1[[#This Row],[r]]</f>
        <v>BEN - 1</v>
      </c>
      <c r="AC18" s="39">
        <v>16</v>
      </c>
      <c r="AD18" s="39" t="str">
        <f>IF(ISNA(VLOOKUP(AD$1&amp;" - "&amp;$AC18,Tableau1[[Column2]:[cible]],24,FALSE)),"",VLOOKUP(AD$1&amp;" - "&amp;$AC18,Tableau1[[Column2]:[cible]],24,FALSE))</f>
        <v/>
      </c>
      <c r="AE18" s="39" t="str">
        <f>IF(ISNA(VLOOKUP(AE$1&amp;" - "&amp;$AC18,Tableau1[[Column2]:[cible]],24,FALSE)),"",VLOOKUP(AE$1&amp;" - "&amp;$AC18,Tableau1[[Column2]:[cible]],24,FALSE))</f>
        <v/>
      </c>
      <c r="AF18" s="39" t="str">
        <f>IF(ISNA(VLOOKUP(AF$1&amp;" - "&amp;$AC18,Tableau1[[Column2]:[cible]],24,FALSE)),"",VLOOKUP(AF$1&amp;" - "&amp;$AC18,Tableau1[[Column2]:[cible]],24,FALSE))</f>
        <v/>
      </c>
      <c r="AG18" s="39" t="str">
        <f>IF(ISNA(VLOOKUP(AG$1&amp;" - "&amp;$AC18,Tableau1[[Column2]:[cible]],24,FALSE)),"",VLOOKUP(AG$1&amp;" - "&amp;$AC18,Tableau1[[Column2]:[cible]],24,FALSE))</f>
        <v/>
      </c>
      <c r="AH18" s="39" t="str">
        <f>IF(ISNA(VLOOKUP(AH$1&amp;" - "&amp;$AC18,Tableau1[[Column2]:[cible]],24,FALSE)),"",VLOOKUP(AH$1&amp;" - "&amp;$AC18,Tableau1[[Column2]:[cible]],24,FALSE))</f>
        <v/>
      </c>
      <c r="AI18" s="39" t="str">
        <f>IF(ISNA(VLOOKUP(AI$1&amp;" - "&amp;$AC18,Tableau1[[Column2]:[cible]],24,FALSE)),"",VLOOKUP(AI$1&amp;" - "&amp;$AC18,Tableau1[[Column2]:[cible]],24,FALSE))</f>
        <v/>
      </c>
      <c r="AJ18" s="39" t="str">
        <f>IF(ISNA(VLOOKUP(AJ$1&amp;" - "&amp;$AC18,Tableau1[[Column2]:[cible]],24,FALSE)),"",VLOOKUP(AJ$1&amp;" - "&amp;$AC18,Tableau1[[Column2]:[cible]],24,FALSE))</f>
        <v/>
      </c>
      <c r="AK18" s="39" t="str">
        <f>IF(ISNA(VLOOKUP(AK$1&amp;" - "&amp;$AC18,Tableau1[[Column2]:[cible]],24,FALSE)),"",VLOOKUP(AK$1&amp;" - "&amp;$AC18,Tableau1[[Column2]:[cible]],24,FALSE))</f>
        <v/>
      </c>
      <c r="AL18" s="39" t="str">
        <f>IF(ISNA(VLOOKUP(AL$1&amp;" - "&amp;$AC18,Tableau1[[Column2]:[cible]],24,FALSE)),"",VLOOKUP(AL$1&amp;" - "&amp;$AC18,Tableau1[[Column2]:[cible]],24,FALSE))</f>
        <v/>
      </c>
      <c r="AM18" s="39" t="str">
        <f>IF(ISNA(VLOOKUP(AM$1&amp;" - "&amp;$AC18,Tableau1[[Column2]:[cible]],24,FALSE)),"",VLOOKUP(AM$1&amp;" - "&amp;$AC18,Tableau1[[Column2]:[cible]],24,FALSE))</f>
        <v/>
      </c>
      <c r="AN18" s="39" t="str">
        <f>IF(ISNA(VLOOKUP(AN$1&amp;" - "&amp;$AC18,Tableau1[[Column2]:[cible]],24,FALSE)),"",VLOOKUP(AN$1&amp;" - "&amp;$AC18,Tableau1[[Column2]:[cible]],24,FALSE))</f>
        <v/>
      </c>
      <c r="AO18" s="39" t="str">
        <f>IF(ISNA(VLOOKUP(AO$1&amp;" - "&amp;$AC18,Tableau1[[Column2]:[cible]],24,FALSE)),"",VLOOKUP(AO$1&amp;" - "&amp;$AC18,Tableau1[[Column2]:[cible]],24,FALSE))</f>
        <v/>
      </c>
      <c r="AP18" s="39" t="str">
        <f>IF(ISNA(VLOOKUP(AP$1&amp;" - "&amp;$AC18,Tableau1[[Column2]:[cible]],24,FALSE)),"",VLOOKUP(AP$1&amp;" - "&amp;$AC18,Tableau1[[Column2]:[cible]],24,FALSE))</f>
        <v/>
      </c>
      <c r="AQ18" s="39" t="str">
        <f>IF(ISNA(VLOOKUP(AQ$1&amp;" - "&amp;$AC18,Tableau1[[Column2]:[cible]],24,FALSE)),"",VLOOKUP(AQ$1&amp;" - "&amp;$AC18,Tableau1[[Column2]:[cible]],24,FALSE))</f>
        <v/>
      </c>
      <c r="AR18" s="39" t="str">
        <f>IF(ISNA(VLOOKUP(AR$1&amp;" - "&amp;$AC18,Tableau1[[Column2]:[cible]],24,FALSE)),"",VLOOKUP(AR$1&amp;" - "&amp;$AC18,Tableau1[[Column2]:[cible]],24,FALSE))</f>
        <v/>
      </c>
      <c r="AS18" s="39" t="str">
        <f>IF(ISNA(VLOOKUP(AS$1&amp;" - "&amp;$AC18,Tableau1[[Column2]:[cible]],24,FALSE)),"",VLOOKUP(AS$1&amp;" - "&amp;$AC18,Tableau1[[Column2]:[cible]],24,FALSE))</f>
        <v/>
      </c>
      <c r="AT18" s="39" t="str">
        <f>IF(ISNA(VLOOKUP(AT$1&amp;" - "&amp;$AC18,Tableau1[[Column2]:[cible]],24,FALSE)),"",VLOOKUP(AT$1&amp;" - "&amp;$AC18,Tableau1[[Column2]:[cible]],24,FALSE))</f>
        <v/>
      </c>
      <c r="AU18" s="39" t="str">
        <f>IF(ISNA(VLOOKUP(AU$1&amp;" - "&amp;$AC18,Tableau1[[Column2]:[cible]],24,FALSE)),"",VLOOKUP(AU$1&amp;" - "&amp;$AC18,Tableau1[[Column2]:[cible]],24,FALSE))</f>
        <v/>
      </c>
      <c r="AV18" s="39" t="str">
        <f>IF(ISNA(VLOOKUP(AV$1&amp;" - "&amp;$AC18,Tableau1[[Column2]:[cible]],24,FALSE)),"",VLOOKUP(AV$1&amp;" - "&amp;$AC18,Tableau1[[Column2]:[cible]],24,FALSE))</f>
        <v/>
      </c>
      <c r="AW18" s="39" t="str">
        <f>IF(ISNA(VLOOKUP(AW$1&amp;" - "&amp;$AC18,Tableau1[[Column2]:[cible]],24,FALSE)),"",VLOOKUP(AW$1&amp;" - "&amp;$AC18,Tableau1[[Column2]:[cible]],24,FALSE))</f>
        <v/>
      </c>
      <c r="AX18" s="39" t="str">
        <f>IF(ISNA(VLOOKUP(AX$1&amp;" - "&amp;$AC18,Tableau1[[Column2]:[cible]],24,FALSE)),"",VLOOKUP(AX$1&amp;" - "&amp;$AC18,Tableau1[[Column2]:[cible]],24,FALSE))</f>
        <v/>
      </c>
      <c r="AY18" s="39" t="str">
        <f>IF(ISNA(VLOOKUP(AY$1&amp;" - "&amp;$AC18,Tableau1[[Column2]:[cible]],24,FALSE)),"",VLOOKUP(AY$1&amp;" - "&amp;$AC18,Tableau1[[Column2]:[cible]],24,FALSE))</f>
        <v/>
      </c>
      <c r="AZ18" s="39" t="str">
        <f>IF(ISNA(VLOOKUP(AZ$1&amp;" - "&amp;$AC18,Tableau1[[Column2]:[cible]],24,FALSE)),"",VLOOKUP(AZ$1&amp;" - "&amp;$AC18,Tableau1[[Column2]:[cible]],24,FALSE))</f>
        <v/>
      </c>
      <c r="BA18" s="39" t="str">
        <f>IF(ISNA(VLOOKUP(BA$1&amp;" - "&amp;$AC18,Tableau1[[Column2]:[cible]],24,FALSE)),"",VLOOKUP(BA$1&amp;" - "&amp;$AC18,Tableau1[[Column2]:[cible]],24,FALSE))</f>
        <v/>
      </c>
      <c r="BB18" s="39" t="str">
        <f>IF(ISNA(VLOOKUP(BB$1&amp;" - "&amp;$AC18,Tableau1[[Column2]:[cible]],24,FALSE)),"",VLOOKUP(BB$1&amp;" - "&amp;$AC18,Tableau1[[Column2]:[cible]],24,FALSE))</f>
        <v/>
      </c>
      <c r="BC18" s="39" t="str">
        <f>IF(ISNA(VLOOKUP(BC$1&amp;" - "&amp;$AC18,Tableau1[[Column2]:[cible]],24,FALSE)),"",VLOOKUP(BC$1&amp;" - "&amp;$AC18,Tableau1[[Column2]:[cible]],24,FALSE))</f>
        <v/>
      </c>
      <c r="BD18" s="39" t="str">
        <f>IF(ISNA(VLOOKUP(BD$1&amp;" - "&amp;$AC18,Tableau1[[Column2]:[cible]],24,FALSE)),"",VLOOKUP(BD$1&amp;" - "&amp;$AC18,Tableau1[[Column2]:[cible]],24,FALSE))</f>
        <v/>
      </c>
      <c r="BE18" s="39" t="str">
        <f>IF(ISNA(VLOOKUP(BE$1&amp;" - "&amp;$AC18,Tableau1[[Column2]:[cible]],24,FALSE)),"",VLOOKUP(BE$1&amp;" - "&amp;$AC18,Tableau1[[Column2]:[cible]],24,FALSE))</f>
        <v/>
      </c>
      <c r="BF18" s="39" t="str">
        <f>IF(ISNA(VLOOKUP(BF$1&amp;" - "&amp;$AC18,Tableau1[[Column2]:[cible]],24,FALSE)),"",VLOOKUP(BF$1&amp;" - "&amp;$AC18,Tableau1[[Column2]:[cible]],24,FALSE))</f>
        <v/>
      </c>
      <c r="BG18" s="39" t="str">
        <f>IF(ISNA(VLOOKUP(BG$1&amp;" - "&amp;$AC18,Tableau1[[Column2]:[cible]],24,FALSE)),"",VLOOKUP(BG$1&amp;" - "&amp;$AC18,Tableau1[[Column2]:[cible]],24,FALSE))</f>
        <v/>
      </c>
      <c r="BH18" s="39" t="str">
        <f>IF(ISNA(VLOOKUP(BH$1&amp;" - "&amp;$AC18,Tableau1[[Column2]:[cible]],24,FALSE)),"",VLOOKUP(BH$1&amp;" - "&amp;$AC18,Tableau1[[Column2]:[cible]],24,FALSE))</f>
        <v/>
      </c>
      <c r="BI18" s="39" t="str">
        <f>IF(ISNA(VLOOKUP(BI$1&amp;" - "&amp;$AC18,Tableau1[[Column2]:[cible]],24,FALSE)),"",VLOOKUP(BI$1&amp;" - "&amp;$AC18,Tableau1[[Column2]:[cible]],24,FALSE))</f>
        <v/>
      </c>
      <c r="BJ18" s="39" t="str">
        <f>IF(ISNA(VLOOKUP(BJ$1&amp;" - "&amp;$AC18,Tableau1[[Column2]:[cible]],24,FALSE)),"",VLOOKUP(BJ$1&amp;" - "&amp;$AC18,Tableau1[[Column2]:[cible]],24,FALSE))</f>
        <v/>
      </c>
      <c r="BK18" s="43"/>
    </row>
    <row r="19" spans="1:63" ht="27.6" x14ac:dyDescent="0.3">
      <c r="A19" s="37" t="s">
        <v>53</v>
      </c>
      <c r="B19" s="37" t="str">
        <f>Tableau1[[#This Row],[ctry+r]]</f>
        <v>BEN - 2</v>
      </c>
      <c r="C19" s="37" t="str">
        <f>VLOOKUP(Tableau1[[#This Row],[CSC - GSK]],Table9[[D3]:[afk2]],4,FALSE)</f>
        <v>BEN</v>
      </c>
      <c r="D19" s="38" t="s">
        <v>312</v>
      </c>
      <c r="E19" s="42" t="s">
        <v>309</v>
      </c>
      <c r="F19" s="42">
        <v>2</v>
      </c>
      <c r="G19" s="38" t="s">
        <v>343</v>
      </c>
      <c r="Y19" s="39" t="str">
        <f>Tableau1[[#This Row],[Column3]]&amp;" - "&amp;Tableau1[[#This Row],[Titre de la Cible - Titel doel]]</f>
        <v>2 - Améliorer la qualité, la disponibilité et l’accessibilité (financière, géographique et culturelle) des soins de santé pour tous.</v>
      </c>
      <c r="Z19" s="39">
        <f>COUNTIF($C$2:$C19,Tableau1[[#This Row],[Column1]])</f>
        <v>2</v>
      </c>
      <c r="AA19" s="39" t="str">
        <f>Tableau1[[#This Row],[Column1]]&amp;" - "&amp;Tableau1[[#This Row],[r]]</f>
        <v>BEN - 2</v>
      </c>
      <c r="AC19" s="39">
        <v>17</v>
      </c>
      <c r="AD19" s="39" t="str">
        <f>IF(ISNA(VLOOKUP(AD$1&amp;" - "&amp;$AC19,Tableau1[[Column2]:[cible]],24,FALSE)),"",VLOOKUP(AD$1&amp;" - "&amp;$AC19,Tableau1[[Column2]:[cible]],24,FALSE))</f>
        <v/>
      </c>
      <c r="AE19" s="39" t="str">
        <f>IF(ISNA(VLOOKUP(AE$1&amp;" - "&amp;$AC19,Tableau1[[Column2]:[cible]],24,FALSE)),"",VLOOKUP(AE$1&amp;" - "&amp;$AC19,Tableau1[[Column2]:[cible]],24,FALSE))</f>
        <v/>
      </c>
      <c r="AF19" s="39" t="str">
        <f>IF(ISNA(VLOOKUP(AF$1&amp;" - "&amp;$AC19,Tableau1[[Column2]:[cible]],24,FALSE)),"",VLOOKUP(AF$1&amp;" - "&amp;$AC19,Tableau1[[Column2]:[cible]],24,FALSE))</f>
        <v/>
      </c>
      <c r="AG19" s="39" t="str">
        <f>IF(ISNA(VLOOKUP(AG$1&amp;" - "&amp;$AC19,Tableau1[[Column2]:[cible]],24,FALSE)),"",VLOOKUP(AG$1&amp;" - "&amp;$AC19,Tableau1[[Column2]:[cible]],24,FALSE))</f>
        <v/>
      </c>
      <c r="AH19" s="39" t="str">
        <f>IF(ISNA(VLOOKUP(AH$1&amp;" - "&amp;$AC19,Tableau1[[Column2]:[cible]],24,FALSE)),"",VLOOKUP(AH$1&amp;" - "&amp;$AC19,Tableau1[[Column2]:[cible]],24,FALSE))</f>
        <v/>
      </c>
      <c r="AI19" s="39" t="str">
        <f>IF(ISNA(VLOOKUP(AI$1&amp;" - "&amp;$AC19,Tableau1[[Column2]:[cible]],24,FALSE)),"",VLOOKUP(AI$1&amp;" - "&amp;$AC19,Tableau1[[Column2]:[cible]],24,FALSE))</f>
        <v/>
      </c>
      <c r="AJ19" s="39" t="str">
        <f>IF(ISNA(VLOOKUP(AJ$1&amp;" - "&amp;$AC19,Tableau1[[Column2]:[cible]],24,FALSE)),"",VLOOKUP(AJ$1&amp;" - "&amp;$AC19,Tableau1[[Column2]:[cible]],24,FALSE))</f>
        <v/>
      </c>
      <c r="AK19" s="39" t="str">
        <f>IF(ISNA(VLOOKUP(AK$1&amp;" - "&amp;$AC19,Tableau1[[Column2]:[cible]],24,FALSE)),"",VLOOKUP(AK$1&amp;" - "&amp;$AC19,Tableau1[[Column2]:[cible]],24,FALSE))</f>
        <v/>
      </c>
      <c r="AL19" s="39" t="str">
        <f>IF(ISNA(VLOOKUP(AL$1&amp;" - "&amp;$AC19,Tableau1[[Column2]:[cible]],24,FALSE)),"",VLOOKUP(AL$1&amp;" - "&amp;$AC19,Tableau1[[Column2]:[cible]],24,FALSE))</f>
        <v/>
      </c>
      <c r="AM19" s="39" t="str">
        <f>IF(ISNA(VLOOKUP(AM$1&amp;" - "&amp;$AC19,Tableau1[[Column2]:[cible]],24,FALSE)),"",VLOOKUP(AM$1&amp;" - "&amp;$AC19,Tableau1[[Column2]:[cible]],24,FALSE))</f>
        <v/>
      </c>
      <c r="AN19" s="39" t="str">
        <f>IF(ISNA(VLOOKUP(AN$1&amp;" - "&amp;$AC19,Tableau1[[Column2]:[cible]],24,FALSE)),"",VLOOKUP(AN$1&amp;" - "&amp;$AC19,Tableau1[[Column2]:[cible]],24,FALSE))</f>
        <v/>
      </c>
      <c r="AO19" s="39" t="str">
        <f>IF(ISNA(VLOOKUP(AO$1&amp;" - "&amp;$AC19,Tableau1[[Column2]:[cible]],24,FALSE)),"",VLOOKUP(AO$1&amp;" - "&amp;$AC19,Tableau1[[Column2]:[cible]],24,FALSE))</f>
        <v/>
      </c>
      <c r="AP19" s="39" t="str">
        <f>IF(ISNA(VLOOKUP(AP$1&amp;" - "&amp;$AC19,Tableau1[[Column2]:[cible]],24,FALSE)),"",VLOOKUP(AP$1&amp;" - "&amp;$AC19,Tableau1[[Column2]:[cible]],24,FALSE))</f>
        <v/>
      </c>
      <c r="AQ19" s="39" t="str">
        <f>IF(ISNA(VLOOKUP(AQ$1&amp;" - "&amp;$AC19,Tableau1[[Column2]:[cible]],24,FALSE)),"",VLOOKUP(AQ$1&amp;" - "&amp;$AC19,Tableau1[[Column2]:[cible]],24,FALSE))</f>
        <v/>
      </c>
      <c r="AR19" s="39" t="str">
        <f>IF(ISNA(VLOOKUP(AR$1&amp;" - "&amp;$AC19,Tableau1[[Column2]:[cible]],24,FALSE)),"",VLOOKUP(AR$1&amp;" - "&amp;$AC19,Tableau1[[Column2]:[cible]],24,FALSE))</f>
        <v/>
      </c>
      <c r="AS19" s="39" t="str">
        <f>IF(ISNA(VLOOKUP(AS$1&amp;" - "&amp;$AC19,Tableau1[[Column2]:[cible]],24,FALSE)),"",VLOOKUP(AS$1&amp;" - "&amp;$AC19,Tableau1[[Column2]:[cible]],24,FALSE))</f>
        <v/>
      </c>
      <c r="AT19" s="39" t="str">
        <f>IF(ISNA(VLOOKUP(AT$1&amp;" - "&amp;$AC19,Tableau1[[Column2]:[cible]],24,FALSE)),"",VLOOKUP(AT$1&amp;" - "&amp;$AC19,Tableau1[[Column2]:[cible]],24,FALSE))</f>
        <v/>
      </c>
      <c r="AU19" s="39" t="str">
        <f>IF(ISNA(VLOOKUP(AU$1&amp;" - "&amp;$AC19,Tableau1[[Column2]:[cible]],24,FALSE)),"",VLOOKUP(AU$1&amp;" - "&amp;$AC19,Tableau1[[Column2]:[cible]],24,FALSE))</f>
        <v/>
      </c>
      <c r="AV19" s="39" t="str">
        <f>IF(ISNA(VLOOKUP(AV$1&amp;" - "&amp;$AC19,Tableau1[[Column2]:[cible]],24,FALSE)),"",VLOOKUP(AV$1&amp;" - "&amp;$AC19,Tableau1[[Column2]:[cible]],24,FALSE))</f>
        <v/>
      </c>
      <c r="AW19" s="39" t="str">
        <f>IF(ISNA(VLOOKUP(AW$1&amp;" - "&amp;$AC19,Tableau1[[Column2]:[cible]],24,FALSE)),"",VLOOKUP(AW$1&amp;" - "&amp;$AC19,Tableau1[[Column2]:[cible]],24,FALSE))</f>
        <v/>
      </c>
      <c r="AX19" s="39" t="str">
        <f>IF(ISNA(VLOOKUP(AX$1&amp;" - "&amp;$AC19,Tableau1[[Column2]:[cible]],24,FALSE)),"",VLOOKUP(AX$1&amp;" - "&amp;$AC19,Tableau1[[Column2]:[cible]],24,FALSE))</f>
        <v/>
      </c>
      <c r="AY19" s="39" t="str">
        <f>IF(ISNA(VLOOKUP(AY$1&amp;" - "&amp;$AC19,Tableau1[[Column2]:[cible]],24,FALSE)),"",VLOOKUP(AY$1&amp;" - "&amp;$AC19,Tableau1[[Column2]:[cible]],24,FALSE))</f>
        <v/>
      </c>
      <c r="AZ19" s="39" t="str">
        <f>IF(ISNA(VLOOKUP(AZ$1&amp;" - "&amp;$AC19,Tableau1[[Column2]:[cible]],24,FALSE)),"",VLOOKUP(AZ$1&amp;" - "&amp;$AC19,Tableau1[[Column2]:[cible]],24,FALSE))</f>
        <v/>
      </c>
      <c r="BA19" s="39" t="str">
        <f>IF(ISNA(VLOOKUP(BA$1&amp;" - "&amp;$AC19,Tableau1[[Column2]:[cible]],24,FALSE)),"",VLOOKUP(BA$1&amp;" - "&amp;$AC19,Tableau1[[Column2]:[cible]],24,FALSE))</f>
        <v/>
      </c>
      <c r="BB19" s="39" t="str">
        <f>IF(ISNA(VLOOKUP(BB$1&amp;" - "&amp;$AC19,Tableau1[[Column2]:[cible]],24,FALSE)),"",VLOOKUP(BB$1&amp;" - "&amp;$AC19,Tableau1[[Column2]:[cible]],24,FALSE))</f>
        <v/>
      </c>
      <c r="BC19" s="39" t="str">
        <f>IF(ISNA(VLOOKUP(BC$1&amp;" - "&amp;$AC19,Tableau1[[Column2]:[cible]],24,FALSE)),"",VLOOKUP(BC$1&amp;" - "&amp;$AC19,Tableau1[[Column2]:[cible]],24,FALSE))</f>
        <v/>
      </c>
      <c r="BD19" s="39" t="str">
        <f>IF(ISNA(VLOOKUP(BD$1&amp;" - "&amp;$AC19,Tableau1[[Column2]:[cible]],24,FALSE)),"",VLOOKUP(BD$1&amp;" - "&amp;$AC19,Tableau1[[Column2]:[cible]],24,FALSE))</f>
        <v/>
      </c>
      <c r="BE19" s="39" t="str">
        <f>IF(ISNA(VLOOKUP(BE$1&amp;" - "&amp;$AC19,Tableau1[[Column2]:[cible]],24,FALSE)),"",VLOOKUP(BE$1&amp;" - "&amp;$AC19,Tableau1[[Column2]:[cible]],24,FALSE))</f>
        <v/>
      </c>
      <c r="BF19" s="39" t="str">
        <f>IF(ISNA(VLOOKUP(BF$1&amp;" - "&amp;$AC19,Tableau1[[Column2]:[cible]],24,FALSE)),"",VLOOKUP(BF$1&amp;" - "&amp;$AC19,Tableau1[[Column2]:[cible]],24,FALSE))</f>
        <v/>
      </c>
      <c r="BG19" s="39" t="str">
        <f>IF(ISNA(VLOOKUP(BG$1&amp;" - "&amp;$AC19,Tableau1[[Column2]:[cible]],24,FALSE)),"",VLOOKUP(BG$1&amp;" - "&amp;$AC19,Tableau1[[Column2]:[cible]],24,FALSE))</f>
        <v/>
      </c>
      <c r="BH19" s="39" t="str">
        <f>IF(ISNA(VLOOKUP(BH$1&amp;" - "&amp;$AC19,Tableau1[[Column2]:[cible]],24,FALSE)),"",VLOOKUP(BH$1&amp;" - "&amp;$AC19,Tableau1[[Column2]:[cible]],24,FALSE))</f>
        <v/>
      </c>
      <c r="BI19" s="39" t="str">
        <f>IF(ISNA(VLOOKUP(BI$1&amp;" - "&amp;$AC19,Tableau1[[Column2]:[cible]],24,FALSE)),"",VLOOKUP(BI$1&amp;" - "&amp;$AC19,Tableau1[[Column2]:[cible]],24,FALSE))</f>
        <v/>
      </c>
      <c r="BJ19" s="39" t="str">
        <f>IF(ISNA(VLOOKUP(BJ$1&amp;" - "&amp;$AC19,Tableau1[[Column2]:[cible]],24,FALSE)),"",VLOOKUP(BJ$1&amp;" - "&amp;$AC19,Tableau1[[Column2]:[cible]],24,FALSE))</f>
        <v/>
      </c>
      <c r="BK19" s="43"/>
    </row>
    <row r="20" spans="1:63" ht="27.6" x14ac:dyDescent="0.3">
      <c r="A20" s="37" t="s">
        <v>53</v>
      </c>
      <c r="B20" s="37" t="str">
        <f>Tableau1[[#This Row],[ctry+r]]</f>
        <v>BEN - 3</v>
      </c>
      <c r="C20" s="37" t="str">
        <f>VLOOKUP(Tableau1[[#This Row],[CSC - GSK]],Table9[[D3]:[afk2]],4,FALSE)</f>
        <v>BEN</v>
      </c>
      <c r="D20" s="38" t="s">
        <v>314</v>
      </c>
      <c r="E20" s="42" t="s">
        <v>309</v>
      </c>
      <c r="F20" s="42">
        <v>3</v>
      </c>
      <c r="G20" s="38" t="s">
        <v>344</v>
      </c>
      <c r="Y20" s="39" t="str">
        <f>Tableau1[[#This Row],[Column3]]&amp;" - "&amp;Tableau1[[#This Row],[Titre de la Cible - Titel doel]]</f>
        <v>3 - Assurer l'accès pour tous, la gestion et l'utilisation durable, équitable et participative de l'eau potable et de l'assainissement.</v>
      </c>
      <c r="Z20" s="39">
        <f>COUNTIF($C$2:$C20,Tableau1[[#This Row],[Column1]])</f>
        <v>3</v>
      </c>
      <c r="AA20" s="39" t="str">
        <f>Tableau1[[#This Row],[Column1]]&amp;" - "&amp;Tableau1[[#This Row],[r]]</f>
        <v>BEN - 3</v>
      </c>
      <c r="AC20" s="39">
        <v>18</v>
      </c>
      <c r="AD20" s="39" t="str">
        <f>IF(ISNA(VLOOKUP(AD$1&amp;" - "&amp;$AC20,Tableau1[[Column2]:[cible]],24,FALSE)),"",VLOOKUP(AD$1&amp;" - "&amp;$AC20,Tableau1[[Column2]:[cible]],24,FALSE))</f>
        <v/>
      </c>
      <c r="AE20" s="39" t="str">
        <f>IF(ISNA(VLOOKUP(AE$1&amp;" - "&amp;$AC20,Tableau1[[Column2]:[cible]],24,FALSE)),"",VLOOKUP(AE$1&amp;" - "&amp;$AC20,Tableau1[[Column2]:[cible]],24,FALSE))</f>
        <v/>
      </c>
      <c r="AF20" s="39" t="str">
        <f>IF(ISNA(VLOOKUP(AF$1&amp;" - "&amp;$AC20,Tableau1[[Column2]:[cible]],24,FALSE)),"",VLOOKUP(AF$1&amp;" - "&amp;$AC20,Tableau1[[Column2]:[cible]],24,FALSE))</f>
        <v/>
      </c>
      <c r="AG20" s="39" t="str">
        <f>IF(ISNA(VLOOKUP(AG$1&amp;" - "&amp;$AC20,Tableau1[[Column2]:[cible]],24,FALSE)),"",VLOOKUP(AG$1&amp;" - "&amp;$AC20,Tableau1[[Column2]:[cible]],24,FALSE))</f>
        <v/>
      </c>
      <c r="AH20" s="39" t="str">
        <f>IF(ISNA(VLOOKUP(AH$1&amp;" - "&amp;$AC20,Tableau1[[Column2]:[cible]],24,FALSE)),"",VLOOKUP(AH$1&amp;" - "&amp;$AC20,Tableau1[[Column2]:[cible]],24,FALSE))</f>
        <v/>
      </c>
      <c r="AI20" s="39" t="str">
        <f>IF(ISNA(VLOOKUP(AI$1&amp;" - "&amp;$AC20,Tableau1[[Column2]:[cible]],24,FALSE)),"",VLOOKUP(AI$1&amp;" - "&amp;$AC20,Tableau1[[Column2]:[cible]],24,FALSE))</f>
        <v/>
      </c>
      <c r="AJ20" s="39" t="str">
        <f>IF(ISNA(VLOOKUP(AJ$1&amp;" - "&amp;$AC20,Tableau1[[Column2]:[cible]],24,FALSE)),"",VLOOKUP(AJ$1&amp;" - "&amp;$AC20,Tableau1[[Column2]:[cible]],24,FALSE))</f>
        <v/>
      </c>
      <c r="AK20" s="39" t="str">
        <f>IF(ISNA(VLOOKUP(AK$1&amp;" - "&amp;$AC20,Tableau1[[Column2]:[cible]],24,FALSE)),"",VLOOKUP(AK$1&amp;" - "&amp;$AC20,Tableau1[[Column2]:[cible]],24,FALSE))</f>
        <v/>
      </c>
      <c r="AL20" s="39" t="str">
        <f>IF(ISNA(VLOOKUP(AL$1&amp;" - "&amp;$AC20,Tableau1[[Column2]:[cible]],24,FALSE)),"",VLOOKUP(AL$1&amp;" - "&amp;$AC20,Tableau1[[Column2]:[cible]],24,FALSE))</f>
        <v/>
      </c>
      <c r="AM20" s="39" t="str">
        <f>IF(ISNA(VLOOKUP(AM$1&amp;" - "&amp;$AC20,Tableau1[[Column2]:[cible]],24,FALSE)),"",VLOOKUP(AM$1&amp;" - "&amp;$AC20,Tableau1[[Column2]:[cible]],24,FALSE))</f>
        <v/>
      </c>
      <c r="AN20" s="39" t="str">
        <f>IF(ISNA(VLOOKUP(AN$1&amp;" - "&amp;$AC20,Tableau1[[Column2]:[cible]],24,FALSE)),"",VLOOKUP(AN$1&amp;" - "&amp;$AC20,Tableau1[[Column2]:[cible]],24,FALSE))</f>
        <v/>
      </c>
      <c r="AO20" s="39" t="str">
        <f>IF(ISNA(VLOOKUP(AO$1&amp;" - "&amp;$AC20,Tableau1[[Column2]:[cible]],24,FALSE)),"",VLOOKUP(AO$1&amp;" - "&amp;$AC20,Tableau1[[Column2]:[cible]],24,FALSE))</f>
        <v/>
      </c>
      <c r="AP20" s="39" t="str">
        <f>IF(ISNA(VLOOKUP(AP$1&amp;" - "&amp;$AC20,Tableau1[[Column2]:[cible]],24,FALSE)),"",VLOOKUP(AP$1&amp;" - "&amp;$AC20,Tableau1[[Column2]:[cible]],24,FALSE))</f>
        <v/>
      </c>
      <c r="AQ20" s="39" t="str">
        <f>IF(ISNA(VLOOKUP(AQ$1&amp;" - "&amp;$AC20,Tableau1[[Column2]:[cible]],24,FALSE)),"",VLOOKUP(AQ$1&amp;" - "&amp;$AC20,Tableau1[[Column2]:[cible]],24,FALSE))</f>
        <v/>
      </c>
      <c r="AR20" s="39" t="str">
        <f>IF(ISNA(VLOOKUP(AR$1&amp;" - "&amp;$AC20,Tableau1[[Column2]:[cible]],24,FALSE)),"",VLOOKUP(AR$1&amp;" - "&amp;$AC20,Tableau1[[Column2]:[cible]],24,FALSE))</f>
        <v/>
      </c>
      <c r="AS20" s="39" t="str">
        <f>IF(ISNA(VLOOKUP(AS$1&amp;" - "&amp;$AC20,Tableau1[[Column2]:[cible]],24,FALSE)),"",VLOOKUP(AS$1&amp;" - "&amp;$AC20,Tableau1[[Column2]:[cible]],24,FALSE))</f>
        <v/>
      </c>
      <c r="AT20" s="39" t="str">
        <f>IF(ISNA(VLOOKUP(AT$1&amp;" - "&amp;$AC20,Tableau1[[Column2]:[cible]],24,FALSE)),"",VLOOKUP(AT$1&amp;" - "&amp;$AC20,Tableau1[[Column2]:[cible]],24,FALSE))</f>
        <v/>
      </c>
      <c r="AU20" s="39" t="str">
        <f>IF(ISNA(VLOOKUP(AU$1&amp;" - "&amp;$AC20,Tableau1[[Column2]:[cible]],24,FALSE)),"",VLOOKUP(AU$1&amp;" - "&amp;$AC20,Tableau1[[Column2]:[cible]],24,FALSE))</f>
        <v/>
      </c>
      <c r="AV20" s="39" t="str">
        <f>IF(ISNA(VLOOKUP(AV$1&amp;" - "&amp;$AC20,Tableau1[[Column2]:[cible]],24,FALSE)),"",VLOOKUP(AV$1&amp;" - "&amp;$AC20,Tableau1[[Column2]:[cible]],24,FALSE))</f>
        <v/>
      </c>
      <c r="AW20" s="39" t="str">
        <f>IF(ISNA(VLOOKUP(AW$1&amp;" - "&amp;$AC20,Tableau1[[Column2]:[cible]],24,FALSE)),"",VLOOKUP(AW$1&amp;" - "&amp;$AC20,Tableau1[[Column2]:[cible]],24,FALSE))</f>
        <v/>
      </c>
      <c r="AX20" s="39" t="str">
        <f>IF(ISNA(VLOOKUP(AX$1&amp;" - "&amp;$AC20,Tableau1[[Column2]:[cible]],24,FALSE)),"",VLOOKUP(AX$1&amp;" - "&amp;$AC20,Tableau1[[Column2]:[cible]],24,FALSE))</f>
        <v/>
      </c>
      <c r="AY20" s="39" t="str">
        <f>IF(ISNA(VLOOKUP(AY$1&amp;" - "&amp;$AC20,Tableau1[[Column2]:[cible]],24,FALSE)),"",VLOOKUP(AY$1&amp;" - "&amp;$AC20,Tableau1[[Column2]:[cible]],24,FALSE))</f>
        <v/>
      </c>
      <c r="AZ20" s="39" t="str">
        <f>IF(ISNA(VLOOKUP(AZ$1&amp;" - "&amp;$AC20,Tableau1[[Column2]:[cible]],24,FALSE)),"",VLOOKUP(AZ$1&amp;" - "&amp;$AC20,Tableau1[[Column2]:[cible]],24,FALSE))</f>
        <v/>
      </c>
      <c r="BA20" s="39" t="str">
        <f>IF(ISNA(VLOOKUP(BA$1&amp;" - "&amp;$AC20,Tableau1[[Column2]:[cible]],24,FALSE)),"",VLOOKUP(BA$1&amp;" - "&amp;$AC20,Tableau1[[Column2]:[cible]],24,FALSE))</f>
        <v/>
      </c>
      <c r="BB20" s="39" t="str">
        <f>IF(ISNA(VLOOKUP(BB$1&amp;" - "&amp;$AC20,Tableau1[[Column2]:[cible]],24,FALSE)),"",VLOOKUP(BB$1&amp;" - "&amp;$AC20,Tableau1[[Column2]:[cible]],24,FALSE))</f>
        <v/>
      </c>
      <c r="BC20" s="39" t="str">
        <f>IF(ISNA(VLOOKUP(BC$1&amp;" - "&amp;$AC20,Tableau1[[Column2]:[cible]],24,FALSE)),"",VLOOKUP(BC$1&amp;" - "&amp;$AC20,Tableau1[[Column2]:[cible]],24,FALSE))</f>
        <v/>
      </c>
      <c r="BD20" s="39" t="str">
        <f>IF(ISNA(VLOOKUP(BD$1&amp;" - "&amp;$AC20,Tableau1[[Column2]:[cible]],24,FALSE)),"",VLOOKUP(BD$1&amp;" - "&amp;$AC20,Tableau1[[Column2]:[cible]],24,FALSE))</f>
        <v/>
      </c>
      <c r="BE20" s="39" t="str">
        <f>IF(ISNA(VLOOKUP(BE$1&amp;" - "&amp;$AC20,Tableau1[[Column2]:[cible]],24,FALSE)),"",VLOOKUP(BE$1&amp;" - "&amp;$AC20,Tableau1[[Column2]:[cible]],24,FALSE))</f>
        <v/>
      </c>
      <c r="BF20" s="39" t="str">
        <f>IF(ISNA(VLOOKUP(BF$1&amp;" - "&amp;$AC20,Tableau1[[Column2]:[cible]],24,FALSE)),"",VLOOKUP(BF$1&amp;" - "&amp;$AC20,Tableau1[[Column2]:[cible]],24,FALSE))</f>
        <v/>
      </c>
      <c r="BG20" s="39" t="str">
        <f>IF(ISNA(VLOOKUP(BG$1&amp;" - "&amp;$AC20,Tableau1[[Column2]:[cible]],24,FALSE)),"",VLOOKUP(BG$1&amp;" - "&amp;$AC20,Tableau1[[Column2]:[cible]],24,FALSE))</f>
        <v/>
      </c>
      <c r="BH20" s="39" t="str">
        <f>IF(ISNA(VLOOKUP(BH$1&amp;" - "&amp;$AC20,Tableau1[[Column2]:[cible]],24,FALSE)),"",VLOOKUP(BH$1&amp;" - "&amp;$AC20,Tableau1[[Column2]:[cible]],24,FALSE))</f>
        <v/>
      </c>
      <c r="BI20" s="39" t="str">
        <f>IF(ISNA(VLOOKUP(BI$1&amp;" - "&amp;$AC20,Tableau1[[Column2]:[cible]],24,FALSE)),"",VLOOKUP(BI$1&amp;" - "&amp;$AC20,Tableau1[[Column2]:[cible]],24,FALSE))</f>
        <v/>
      </c>
      <c r="BJ20" s="39" t="str">
        <f>IF(ISNA(VLOOKUP(BJ$1&amp;" - "&amp;$AC20,Tableau1[[Column2]:[cible]],24,FALSE)),"",VLOOKUP(BJ$1&amp;" - "&amp;$AC20,Tableau1[[Column2]:[cible]],24,FALSE))</f>
        <v/>
      </c>
      <c r="BK20" s="43"/>
    </row>
    <row r="21" spans="1:63" ht="41.4" x14ac:dyDescent="0.3">
      <c r="A21" s="37" t="s">
        <v>53</v>
      </c>
      <c r="B21" s="37" t="str">
        <f>Tableau1[[#This Row],[ctry+r]]</f>
        <v>BEN - 4</v>
      </c>
      <c r="C21" s="37" t="str">
        <f>VLOOKUP(Tableau1[[#This Row],[CSC - GSK]],Table9[[D3]:[afk2]],4,FALSE)</f>
        <v>BEN</v>
      </c>
      <c r="D21" s="38" t="s">
        <v>316</v>
      </c>
      <c r="E21" s="42" t="s">
        <v>309</v>
      </c>
      <c r="F21" s="42">
        <v>4</v>
      </c>
      <c r="G21" s="38" t="s">
        <v>345</v>
      </c>
      <c r="Y21" s="39" t="str">
        <f>Tableau1[[#This Row],[Column3]]&amp;" - "&amp;Tableau1[[#This Row],[Titre de la Cible - Titel doel]]</f>
        <v>4 - Contribuer à un développement rural respectueux de l’environnement et basé sur le modèle de l’agriculture familiale, garantissant la sécurité alimentaire et permettant aux ménages de vivre dignement de leurs activités rurales et agricoles.</v>
      </c>
      <c r="Z21" s="39">
        <f>COUNTIF($C$2:$C21,Tableau1[[#This Row],[Column1]])</f>
        <v>4</v>
      </c>
      <c r="AA21" s="39" t="str">
        <f>Tableau1[[#This Row],[Column1]]&amp;" - "&amp;Tableau1[[#This Row],[r]]</f>
        <v>BEN - 4</v>
      </c>
    </row>
    <row r="22" spans="1:63" ht="27.6" x14ac:dyDescent="0.3">
      <c r="A22" s="37" t="s">
        <v>53</v>
      </c>
      <c r="B22" s="37" t="str">
        <f>Tableau1[[#This Row],[ctry+r]]</f>
        <v>BEN - 5</v>
      </c>
      <c r="C22" s="37" t="str">
        <f>VLOOKUP(Tableau1[[#This Row],[CSC - GSK]],Table9[[D3]:[afk2]],4,FALSE)</f>
        <v>BEN</v>
      </c>
      <c r="D22" s="38" t="s">
        <v>3382</v>
      </c>
      <c r="E22" s="42" t="s">
        <v>309</v>
      </c>
      <c r="F22" s="42" t="s">
        <v>3386</v>
      </c>
      <c r="G22" s="38" t="s">
        <v>346</v>
      </c>
      <c r="Y22" s="39" t="str">
        <f>Tableau1[[#This Row],[Column3]]&amp;" - "&amp;Tableau1[[#This Row],[Titre de la Cible - Titel doel]]</f>
        <v>5.a - Améliorer l’accès, la qualité et l’équité de l’enseignement à tous les niveaux (du maternel au supérieur), des possibilités d’apprentissage et de la culture.</v>
      </c>
      <c r="Z22" s="39">
        <f>COUNTIF($C$2:$C22,Tableau1[[#This Row],[Column1]])</f>
        <v>5</v>
      </c>
      <c r="AA22" s="39" t="str">
        <f>Tableau1[[#This Row],[Column1]]&amp;" - "&amp;Tableau1[[#This Row],[r]]</f>
        <v>BEN - 5</v>
      </c>
    </row>
    <row r="23" spans="1:63" ht="27.6" x14ac:dyDescent="0.3">
      <c r="A23" s="37" t="s">
        <v>53</v>
      </c>
      <c r="B23" s="37" t="str">
        <f>Tableau1[[#This Row],[ctry+r]]</f>
        <v>BEN - 6</v>
      </c>
      <c r="C23" s="37" t="str">
        <f>VLOOKUP(Tableau1[[#This Row],[CSC - GSK]],Table9[[D3]:[afk2]],4,FALSE)</f>
        <v>BEN</v>
      </c>
      <c r="D23" s="38" t="s">
        <v>3383</v>
      </c>
      <c r="E23" s="42" t="s">
        <v>309</v>
      </c>
      <c r="F23" s="42" t="s">
        <v>3387</v>
      </c>
      <c r="G23" s="38" t="s">
        <v>347</v>
      </c>
      <c r="Y23" s="39" t="str">
        <f>Tableau1[[#This Row],[Column3]]&amp;" - "&amp;Tableau1[[#This Row],[Titre de la Cible - Titel doel]]</f>
        <v>5.b - Garantir et améliorer l’accès à la connaissance, améliorer la qualité de la recherche académique et stimuler l’innovation par le renforcement des capacités locales afin de contribuer au développement.</v>
      </c>
      <c r="Z23" s="39">
        <f>COUNTIF($C$2:$C23,Tableau1[[#This Row],[Column1]])</f>
        <v>6</v>
      </c>
      <c r="AA23" s="39" t="str">
        <f>Tableau1[[#This Row],[Column1]]&amp;" - "&amp;Tableau1[[#This Row],[r]]</f>
        <v>BEN - 6</v>
      </c>
    </row>
    <row r="24" spans="1:63" ht="41.4" x14ac:dyDescent="0.3">
      <c r="A24" s="37" t="s">
        <v>53</v>
      </c>
      <c r="B24" s="37" t="str">
        <f>Tableau1[[#This Row],[ctry+r]]</f>
        <v>BEN - 7</v>
      </c>
      <c r="C24" s="37" t="str">
        <f>VLOOKUP(Tableau1[[#This Row],[CSC - GSK]],Table9[[D3]:[afk2]],4,FALSE)</f>
        <v>BEN</v>
      </c>
      <c r="D24" s="38" t="s">
        <v>348</v>
      </c>
      <c r="E24" s="42" t="s">
        <v>309</v>
      </c>
      <c r="F24" s="42">
        <v>6</v>
      </c>
      <c r="G24" s="38" t="s">
        <v>349</v>
      </c>
      <c r="Y24" s="39" t="str">
        <f>Tableau1[[#This Row],[Column3]]&amp;" - "&amp;Tableau1[[#This Row],[Titre de la Cible - Titel doel]]</f>
        <v>6 - Renforcer les capacités des populations béninoises à subvenir à leurs besoins et à accéder à leurs droits fondamentaux grâce à la promotion de l’entreprenariat et d’une approche d’économie sociale centrée sur l’humain et sans discrimination.</v>
      </c>
      <c r="Z24" s="39">
        <f>COUNTIF($C$2:$C24,Tableau1[[#This Row],[Column1]])</f>
        <v>7</v>
      </c>
      <c r="AA24" s="39" t="str">
        <f>Tableau1[[#This Row],[Column1]]&amp;" - "&amp;Tableau1[[#This Row],[r]]</f>
        <v>BEN - 7</v>
      </c>
    </row>
    <row r="25" spans="1:63" ht="41.4" x14ac:dyDescent="0.3">
      <c r="A25" s="37" t="s">
        <v>53</v>
      </c>
      <c r="B25" s="37" t="str">
        <f>Tableau1[[#This Row],[ctry+r]]</f>
        <v>BEN - 8</v>
      </c>
      <c r="C25" s="37" t="str">
        <f>VLOOKUP(Tableau1[[#This Row],[CSC - GSK]],Table9[[D3]:[afk2]],4,FALSE)</f>
        <v>BEN</v>
      </c>
      <c r="D25" s="38" t="s">
        <v>350</v>
      </c>
      <c r="E25" s="42" t="s">
        <v>309</v>
      </c>
      <c r="F25" s="42">
        <v>7</v>
      </c>
      <c r="G25" s="38" t="s">
        <v>351</v>
      </c>
      <c r="Y25" s="39" t="str">
        <f>Tableau1[[#This Row],[Column3]]&amp;" - "&amp;Tableau1[[#This Row],[Titre de la Cible - Titel doel]]</f>
        <v>7 - Aspects transversaux à toutes les thématiques, dans l’optique de contribuer à la construction d’une société béninoise démocratique, où chaque citoyen – hommes, femmes et enfants – a accès à ses droits fondamentaux et à une vie digne et épanouie, dans un environnement préservé.</v>
      </c>
      <c r="Z25" s="39">
        <f>COUNTIF($C$2:$C25,Tableau1[[#This Row],[Column1]])</f>
        <v>8</v>
      </c>
      <c r="AA25" s="39" t="str">
        <f>Tableau1[[#This Row],[Column1]]&amp;" - "&amp;Tableau1[[#This Row],[r]]</f>
        <v>BEN - 8</v>
      </c>
    </row>
    <row r="26" spans="1:63" ht="27.6" x14ac:dyDescent="0.3">
      <c r="A26" s="37" t="s">
        <v>54</v>
      </c>
      <c r="B26" s="37" t="str">
        <f>Tableau1[[#This Row],[ctry+r]]</f>
        <v>BOL - 1</v>
      </c>
      <c r="C26" s="37" t="str">
        <f>VLOOKUP(Tableau1[[#This Row],[CSC - GSK]],Table9[[D3]:[afk2]],4,FALSE)</f>
        <v>BOL</v>
      </c>
      <c r="D26" s="38" t="s">
        <v>308</v>
      </c>
      <c r="E26" s="42" t="s">
        <v>309</v>
      </c>
      <c r="F26" s="42">
        <v>1</v>
      </c>
      <c r="G26" s="38" t="s">
        <v>352</v>
      </c>
      <c r="Y26" s="39" t="str">
        <f>Tableau1[[#This Row],[Column3]]&amp;" - "&amp;Tableau1[[#This Row],[Titre de la Cible - Titel doel]]</f>
        <v>1 - Contribuir a la protección, el respeto y la promoción de los derechos humanos en su integralidad e interdependencia, al fortalecimiento de la democracia y del estado de derecho en Bolivia</v>
      </c>
      <c r="Z26" s="39">
        <f>COUNTIF($C$2:$C26,Tableau1[[#This Row],[Column1]])</f>
        <v>1</v>
      </c>
      <c r="AA26" s="39" t="str">
        <f>Tableau1[[#This Row],[Column1]]&amp;" - "&amp;Tableau1[[#This Row],[r]]</f>
        <v>BOL - 1</v>
      </c>
    </row>
    <row r="27" spans="1:63" ht="27.6" x14ac:dyDescent="0.3">
      <c r="A27" s="37" t="s">
        <v>54</v>
      </c>
      <c r="B27" s="37" t="str">
        <f>Tableau1[[#This Row],[ctry+r]]</f>
        <v>BOL - 2</v>
      </c>
      <c r="C27" s="37" t="str">
        <f>VLOOKUP(Tableau1[[#This Row],[CSC - GSK]],Table9[[D3]:[afk2]],4,FALSE)</f>
        <v>BOL</v>
      </c>
      <c r="D27" s="38" t="s">
        <v>312</v>
      </c>
      <c r="E27" s="42" t="s">
        <v>309</v>
      </c>
      <c r="F27" s="42">
        <v>2</v>
      </c>
      <c r="G27" s="38" t="s">
        <v>353</v>
      </c>
      <c r="Y27" s="39" t="str">
        <f>Tableau1[[#This Row],[Column3]]&amp;" - "&amp;Tableau1[[#This Row],[Titre de la Cible - Titel doel]]</f>
        <v>2 - Contribuir al reconocimiento, el respeto y la promoción de los derechos de las mujeres y niñas en todos los campos, incluyendo los derechos sexuales y reproductivos</v>
      </c>
      <c r="Z27" s="39">
        <f>COUNTIF($C$2:$C27,Tableau1[[#This Row],[Column1]])</f>
        <v>2</v>
      </c>
      <c r="AA27" s="39" t="str">
        <f>Tableau1[[#This Row],[Column1]]&amp;" - "&amp;Tableau1[[#This Row],[r]]</f>
        <v>BOL - 2</v>
      </c>
    </row>
    <row r="28" spans="1:63" x14ac:dyDescent="0.3">
      <c r="A28" s="37" t="s">
        <v>54</v>
      </c>
      <c r="B28" s="37" t="str">
        <f>Tableau1[[#This Row],[ctry+r]]</f>
        <v>BOL - 3</v>
      </c>
      <c r="C28" s="37" t="str">
        <f>VLOOKUP(Tableau1[[#This Row],[CSC - GSK]],Table9[[D3]:[afk2]],4,FALSE)</f>
        <v>BOL</v>
      </c>
      <c r="D28" s="38" t="s">
        <v>314</v>
      </c>
      <c r="E28" s="42" t="s">
        <v>309</v>
      </c>
      <c r="F28" s="42">
        <v>3</v>
      </c>
      <c r="G28" s="38" t="s">
        <v>354</v>
      </c>
      <c r="Y28" s="39" t="str">
        <f>Tableau1[[#This Row],[Column3]]&amp;" - "&amp;Tableau1[[#This Row],[Titre de la Cible - Titel doel]]</f>
        <v>3 - Contribuir a la buena gobernanza local para un desarrollo local sostenible</v>
      </c>
      <c r="Z28" s="39">
        <f>COUNTIF($C$2:$C28,Tableau1[[#This Row],[Column1]])</f>
        <v>3</v>
      </c>
      <c r="AA28" s="39" t="str">
        <f>Tableau1[[#This Row],[Column1]]&amp;" - "&amp;Tableau1[[#This Row],[r]]</f>
        <v>BOL - 3</v>
      </c>
    </row>
    <row r="29" spans="1:63" ht="27.6" x14ac:dyDescent="0.3">
      <c r="A29" s="37" t="s">
        <v>54</v>
      </c>
      <c r="B29" s="37" t="str">
        <f>Tableau1[[#This Row],[ctry+r]]</f>
        <v>BOL - 4</v>
      </c>
      <c r="C29" s="37" t="str">
        <f>VLOOKUP(Tableau1[[#This Row],[CSC - GSK]],Table9[[D3]:[afk2]],4,FALSE)</f>
        <v>BOL</v>
      </c>
      <c r="D29" s="38" t="s">
        <v>316</v>
      </c>
      <c r="E29" s="42" t="s">
        <v>309</v>
      </c>
      <c r="F29" s="42">
        <v>4</v>
      </c>
      <c r="G29" s="38" t="s">
        <v>355</v>
      </c>
      <c r="Y29" s="39" t="str">
        <f>Tableau1[[#This Row],[Column3]]&amp;" - "&amp;Tableau1[[#This Row],[Titre de la Cible - Titel doel]]</f>
        <v>4 - Contribuir a la protección del medio ambiente, la gestión sostenible de los recursos naturales y a la mitigación de y la adaptación al cambio climático incluyendo una perspectiva de genero</v>
      </c>
      <c r="Z29" s="39">
        <f>COUNTIF($C$2:$C29,Tableau1[[#This Row],[Column1]])</f>
        <v>4</v>
      </c>
      <c r="AA29" s="39" t="str">
        <f>Tableau1[[#This Row],[Column1]]&amp;" - "&amp;Tableau1[[#This Row],[r]]</f>
        <v>BOL - 4</v>
      </c>
    </row>
    <row r="30" spans="1:63" ht="55.2" x14ac:dyDescent="0.3">
      <c r="A30" s="37" t="s">
        <v>54</v>
      </c>
      <c r="B30" s="37" t="str">
        <f>Tableau1[[#This Row],[ctry+r]]</f>
        <v>BOL - 5</v>
      </c>
      <c r="C30" s="37" t="str">
        <f>VLOOKUP(Tableau1[[#This Row],[CSC - GSK]],Table9[[D3]:[afk2]],4,FALSE)</f>
        <v>BOL</v>
      </c>
      <c r="D30" s="38" t="s">
        <v>356</v>
      </c>
      <c r="E30" s="42" t="s">
        <v>309</v>
      </c>
      <c r="F30" s="42">
        <v>5</v>
      </c>
      <c r="G30" s="38" t="s">
        <v>357</v>
      </c>
      <c r="Y30" s="39" t="str">
        <f>Tableau1[[#This Row],[Column3]]&amp;" - "&amp;Tableau1[[#This Row],[Titre de la Cible - Titel doel]]</f>
        <v>5 - Fortalecer a las familias campesinas e indígenas y sus organizaciones para que garanticen su derecho de acceso soberano y sostenible a una alimentación suficiente y nutritiva, a ingresos decentes, a los recursos necesarios para producir (suelo, agua, semilla, servicios …), y que puedan participar en la toma de decisión y la reglamentación que rigen su futuro</v>
      </c>
      <c r="Z30" s="39">
        <f>COUNTIF($C$2:$C30,Tableau1[[#This Row],[Column1]])</f>
        <v>5</v>
      </c>
      <c r="AA30" s="39" t="str">
        <f>Tableau1[[#This Row],[Column1]]&amp;" - "&amp;Tableau1[[#This Row],[r]]</f>
        <v>BOL - 5</v>
      </c>
    </row>
    <row r="31" spans="1:63" ht="27.6" x14ac:dyDescent="0.3">
      <c r="A31" s="37" t="s">
        <v>54</v>
      </c>
      <c r="B31" s="37" t="str">
        <f>Tableau1[[#This Row],[ctry+r]]</f>
        <v>BOL - 6</v>
      </c>
      <c r="C31" s="37" t="str">
        <f>VLOOKUP(Tableau1[[#This Row],[CSC - GSK]],Table9[[D3]:[afk2]],4,FALSE)</f>
        <v>BOL</v>
      </c>
      <c r="D31" s="38" t="s">
        <v>348</v>
      </c>
      <c r="E31" s="42" t="s">
        <v>309</v>
      </c>
      <c r="F31" s="42">
        <v>6</v>
      </c>
      <c r="G31" s="38" t="s">
        <v>358</v>
      </c>
      <c r="Y31" s="39" t="str">
        <f>Tableau1[[#This Row],[Column3]]&amp;" - "&amp;Tableau1[[#This Row],[Titre de la Cible - Titel doel]]</f>
        <v>6 - Contribuir a un proceso de desarrollo más sostenible, basado en una distribución de recursos equitativa y en equilibrio con la naturaleza, y en una economía social y solidaria</v>
      </c>
      <c r="Z31" s="39">
        <f>COUNTIF($C$2:$C31,Tableau1[[#This Row],[Column1]])</f>
        <v>6</v>
      </c>
      <c r="AA31" s="39" t="str">
        <f>Tableau1[[#This Row],[Column1]]&amp;" - "&amp;Tableau1[[#This Row],[r]]</f>
        <v>BOL - 6</v>
      </c>
    </row>
    <row r="32" spans="1:63" ht="27.6" x14ac:dyDescent="0.3">
      <c r="A32" s="37" t="s">
        <v>54</v>
      </c>
      <c r="B32" s="37" t="str">
        <f>Tableau1[[#This Row],[ctry+r]]</f>
        <v>BOL - 7</v>
      </c>
      <c r="C32" s="37" t="str">
        <f>VLOOKUP(Tableau1[[#This Row],[CSC - GSK]],Table9[[D3]:[afk2]],4,FALSE)</f>
        <v>BOL</v>
      </c>
      <c r="D32" s="38" t="s">
        <v>350</v>
      </c>
      <c r="E32" s="42" t="s">
        <v>309</v>
      </c>
      <c r="F32" s="42">
        <v>7</v>
      </c>
      <c r="G32" s="38" t="s">
        <v>359</v>
      </c>
      <c r="Y32" s="39" t="str">
        <f>Tableau1[[#This Row],[Column3]]&amp;" - "&amp;Tableau1[[#This Row],[Titre de la Cible - Titel doel]]</f>
        <v>7 - Contribuir al derecho a una educación inclusiva, equitativa y de calidad, promover oportunidades de aprendizaje durante toda la vida para todas y todos, mejorar la calidad de la investigación y estimular la innovación</v>
      </c>
      <c r="Z32" s="39">
        <f>COUNTIF($C$2:$C32,Tableau1[[#This Row],[Column1]])</f>
        <v>7</v>
      </c>
      <c r="AA32" s="39" t="str">
        <f>Tableau1[[#This Row],[Column1]]&amp;" - "&amp;Tableau1[[#This Row],[r]]</f>
        <v>BOL - 7</v>
      </c>
    </row>
    <row r="33" spans="1:27" ht="27.6" x14ac:dyDescent="0.3">
      <c r="A33" s="37" t="s">
        <v>54</v>
      </c>
      <c r="B33" s="37" t="str">
        <f>Tableau1[[#This Row],[ctry+r]]</f>
        <v>BOL - 8</v>
      </c>
      <c r="C33" s="37" t="str">
        <f>VLOOKUP(Tableau1[[#This Row],[CSC - GSK]],Table9[[D3]:[afk2]],4,FALSE)</f>
        <v>BOL</v>
      </c>
      <c r="D33" s="38" t="s">
        <v>360</v>
      </c>
      <c r="E33" s="42" t="s">
        <v>309</v>
      </c>
      <c r="F33" s="42">
        <v>8</v>
      </c>
      <c r="G33" s="38" t="s">
        <v>361</v>
      </c>
      <c r="Y33" s="39" t="str">
        <f>Tableau1[[#This Row],[Column3]]&amp;" - "&amp;Tableau1[[#This Row],[Titre de la Cible - Titel doel]]</f>
        <v>8 - Contribuir al reconocimiento, respeto y promoción del derecho a una vida sana y al bienestar para mujeres y hombres en todas las edades</v>
      </c>
      <c r="Z33" s="39">
        <f>COUNTIF($C$2:$C33,Tableau1[[#This Row],[Column1]])</f>
        <v>8</v>
      </c>
      <c r="AA33" s="39" t="str">
        <f>Tableau1[[#This Row],[Column1]]&amp;" - "&amp;Tableau1[[#This Row],[r]]</f>
        <v>BOL - 8</v>
      </c>
    </row>
    <row r="34" spans="1:27" ht="27.6" x14ac:dyDescent="0.3">
      <c r="A34" s="37" t="s">
        <v>56</v>
      </c>
      <c r="B34" s="37" t="str">
        <f>Tableau1[[#This Row],[ctry+r]]</f>
        <v>BKF - 1</v>
      </c>
      <c r="C34" s="37" t="str">
        <f>VLOOKUP(Tableau1[[#This Row],[CSC - GSK]],Table9[[D3]:[afk2]],4,FALSE)</f>
        <v>BKF</v>
      </c>
      <c r="D34" s="38" t="s">
        <v>308</v>
      </c>
      <c r="E34" s="42" t="s">
        <v>309</v>
      </c>
      <c r="F34" s="42">
        <v>1</v>
      </c>
      <c r="G34" s="38" t="s">
        <v>362</v>
      </c>
      <c r="Y34" s="39" t="str">
        <f>Tableau1[[#This Row],[Column3]]&amp;" - "&amp;Tableau1[[#This Row],[Titre de la Cible - Titel doel]]</f>
        <v xml:space="preserve">1 - Promouvoir avec la participation des femmes et des jeunes un secteur agricole performant, durable et basé sur l’agriculture familiale au sein d’une économie rurale inclusive et assurer la sécurité alimentaire </v>
      </c>
      <c r="Z34" s="39">
        <f>COUNTIF($C$2:$C34,Tableau1[[#This Row],[Column1]])</f>
        <v>1</v>
      </c>
      <c r="AA34" s="39" t="str">
        <f>Tableau1[[#This Row],[Column1]]&amp;" - "&amp;Tableau1[[#This Row],[r]]</f>
        <v>BKF - 1</v>
      </c>
    </row>
    <row r="35" spans="1:27" ht="41.4" x14ac:dyDescent="0.3">
      <c r="A35" s="37" t="s">
        <v>56</v>
      </c>
      <c r="B35" s="37" t="str">
        <f>Tableau1[[#This Row],[ctry+r]]</f>
        <v>BKF - 2</v>
      </c>
      <c r="C35" s="37" t="str">
        <f>VLOOKUP(Tableau1[[#This Row],[CSC - GSK]],Table9[[D3]:[afk2]],4,FALSE)</f>
        <v>BKF</v>
      </c>
      <c r="D35" s="38" t="s">
        <v>312</v>
      </c>
      <c r="E35" s="42" t="s">
        <v>309</v>
      </c>
      <c r="F35" s="42">
        <v>2</v>
      </c>
      <c r="G35" s="38" t="s">
        <v>363</v>
      </c>
      <c r="Y35" s="39" t="str">
        <f>Tableau1[[#This Row],[Column3]]&amp;" - "&amp;Tableau1[[#This Row],[Titre de la Cible - Titel doel]]</f>
        <v xml:space="preserve">2 - Promouvoir les dynamiques émergentes, notamment celles intégrant la participation des femmes et des jeunes, pour une prise en compte des questions environnementales et la gestion des ressources naturelles par les organisations communautaires, les autorités décentralisées et les pouvoirs publics </v>
      </c>
      <c r="Z35" s="39">
        <f>COUNTIF($C$2:$C35,Tableau1[[#This Row],[Column1]])</f>
        <v>2</v>
      </c>
      <c r="AA35" s="39" t="str">
        <f>Tableau1[[#This Row],[Column1]]&amp;" - "&amp;Tableau1[[#This Row],[r]]</f>
        <v>BKF - 2</v>
      </c>
    </row>
    <row r="36" spans="1:27" ht="27.6" x14ac:dyDescent="0.3">
      <c r="A36" s="37" t="s">
        <v>56</v>
      </c>
      <c r="B36" s="37" t="str">
        <f>Tableau1[[#This Row],[ctry+r]]</f>
        <v>BKF - 3</v>
      </c>
      <c r="C36" s="37" t="str">
        <f>VLOOKUP(Tableau1[[#This Row],[CSC - GSK]],Table9[[D3]:[afk2]],4,FALSE)</f>
        <v>BKF</v>
      </c>
      <c r="D36" s="38" t="s">
        <v>314</v>
      </c>
      <c r="E36" s="42" t="s">
        <v>309</v>
      </c>
      <c r="F36" s="42">
        <v>3</v>
      </c>
      <c r="G36" s="38" t="s">
        <v>364</v>
      </c>
      <c r="Y36" s="39" t="str">
        <f>Tableau1[[#This Row],[Column3]]&amp;" - "&amp;Tableau1[[#This Row],[Titre de la Cible - Titel doel]]</f>
        <v xml:space="preserve">3 - Améliorer  l’état de santé de la population burkinabè, en particulier des catégories les plus vulnérables et des femmes par un meilleur accès aux soins de santé de qualité et à des conditions d’hygiène acceptables </v>
      </c>
      <c r="Z36" s="39">
        <f>COUNTIF($C$2:$C36,Tableau1[[#This Row],[Column1]])</f>
        <v>3</v>
      </c>
      <c r="AA36" s="39" t="str">
        <f>Tableau1[[#This Row],[Column1]]&amp;" - "&amp;Tableau1[[#This Row],[r]]</f>
        <v>BKF - 3</v>
      </c>
    </row>
    <row r="37" spans="1:27" ht="27.6" x14ac:dyDescent="0.3">
      <c r="A37" s="37" t="s">
        <v>56</v>
      </c>
      <c r="B37" s="37" t="str">
        <f>Tableau1[[#This Row],[ctry+r]]</f>
        <v>BKF - 4</v>
      </c>
      <c r="C37" s="37" t="str">
        <f>VLOOKUP(Tableau1[[#This Row],[CSC - GSK]],Table9[[D3]:[afk2]],4,FALSE)</f>
        <v>BKF</v>
      </c>
      <c r="D37" s="38" t="s">
        <v>316</v>
      </c>
      <c r="E37" s="42" t="s">
        <v>309</v>
      </c>
      <c r="F37" s="42">
        <v>4</v>
      </c>
      <c r="G37" s="38" t="s">
        <v>365</v>
      </c>
      <c r="Y37" s="39" t="str">
        <f>Tableau1[[#This Row],[Column3]]&amp;" - "&amp;Tableau1[[#This Row],[Titre de la Cible - Titel doel]]</f>
        <v xml:space="preserve">4 - Garantir et améliorer l’accès à la culture, à la connaissance, améliorer la qualité de la recherche et stimuler l’innovation par le renforcement du capital humain local, en tenant compte du genre,  afin de contribuer au développement </v>
      </c>
      <c r="Z37" s="39">
        <f>COUNTIF($C$2:$C37,Tableau1[[#This Row],[Column1]])</f>
        <v>4</v>
      </c>
      <c r="AA37" s="39" t="str">
        <f>Tableau1[[#This Row],[Column1]]&amp;" - "&amp;Tableau1[[#This Row],[r]]</f>
        <v>BKF - 4</v>
      </c>
    </row>
    <row r="38" spans="1:27" ht="27.6" x14ac:dyDescent="0.3">
      <c r="A38" s="37" t="s">
        <v>56</v>
      </c>
      <c r="B38" s="37" t="str">
        <f>Tableau1[[#This Row],[ctry+r]]</f>
        <v>BKF - 5</v>
      </c>
      <c r="C38" s="37" t="str">
        <f>VLOOKUP(Tableau1[[#This Row],[CSC - GSK]],Table9[[D3]:[afk2]],4,FALSE)</f>
        <v>BKF</v>
      </c>
      <c r="D38" s="38" t="s">
        <v>356</v>
      </c>
      <c r="E38" s="42" t="s">
        <v>309</v>
      </c>
      <c r="F38" s="42">
        <v>5</v>
      </c>
      <c r="G38" s="38" t="s">
        <v>366</v>
      </c>
      <c r="Y38" s="39" t="str">
        <f>Tableau1[[#This Row],[Column3]]&amp;" - "&amp;Tableau1[[#This Row],[Titre de la Cible - Titel doel]]</f>
        <v xml:space="preserve">5 - Améliorer les capacités de maîtrise concertée du territoire pour un accès adéquat de la population, et en particulier des femmes,  à la citoyenneté et aux biens et services publics en particulier de proximité </v>
      </c>
      <c r="Z38" s="39">
        <f>COUNTIF($C$2:$C38,Tableau1[[#This Row],[Column1]])</f>
        <v>5</v>
      </c>
      <c r="AA38" s="39" t="str">
        <f>Tableau1[[#This Row],[Column1]]&amp;" - "&amp;Tableau1[[#This Row],[r]]</f>
        <v>BKF - 5</v>
      </c>
    </row>
    <row r="39" spans="1:27" x14ac:dyDescent="0.3">
      <c r="A39" s="37" t="s">
        <v>57</v>
      </c>
      <c r="B39" s="37" t="str">
        <f>Tableau1[[#This Row],[ctry+r]]</f>
        <v>BDI - 1</v>
      </c>
      <c r="C39" s="37" t="str">
        <f>VLOOKUP(Tableau1[[#This Row],[CSC - GSK]],Table9[[D3]:[afk2]],4,FALSE)</f>
        <v>BDI</v>
      </c>
      <c r="D39" s="38" t="s">
        <v>308</v>
      </c>
      <c r="E39" s="42" t="s">
        <v>309</v>
      </c>
      <c r="F39" s="42">
        <v>1</v>
      </c>
      <c r="G39" s="38" t="s">
        <v>367</v>
      </c>
      <c r="Y39" s="39" t="str">
        <f>Tableau1[[#This Row],[Column3]]&amp;" - "&amp;Tableau1[[#This Row],[Titre de la Cible - Titel doel]]</f>
        <v xml:space="preserve">1 - Contribuer à l’émergence d’une société civile indépendante, forte, compétente et redevable. </v>
      </c>
      <c r="Z39" s="39">
        <f>COUNTIF($C$2:$C39,Tableau1[[#This Row],[Column1]])</f>
        <v>1</v>
      </c>
      <c r="AA39" s="39" t="str">
        <f>Tableau1[[#This Row],[Column1]]&amp;" - "&amp;Tableau1[[#This Row],[r]]</f>
        <v>BDI - 1</v>
      </c>
    </row>
    <row r="40" spans="1:27" ht="27.6" x14ac:dyDescent="0.3">
      <c r="A40" s="37" t="s">
        <v>57</v>
      </c>
      <c r="B40" s="37" t="str">
        <f>Tableau1[[#This Row],[ctry+r]]</f>
        <v>BDI - 2</v>
      </c>
      <c r="C40" s="37" t="str">
        <f>VLOOKUP(Tableau1[[#This Row],[CSC - GSK]],Table9[[D3]:[afk2]],4,FALSE)</f>
        <v>BDI</v>
      </c>
      <c r="D40" s="38" t="s">
        <v>312</v>
      </c>
      <c r="E40" s="42" t="s">
        <v>309</v>
      </c>
      <c r="F40" s="42">
        <v>2</v>
      </c>
      <c r="G40" s="38" t="s">
        <v>368</v>
      </c>
      <c r="Y40" s="39" t="str">
        <f>Tableau1[[#This Row],[Column3]]&amp;" - "&amp;Tableau1[[#This Row],[Titre de la Cible - Titel doel]]</f>
        <v>2 - Contribuer à l’émergence d’institutions efficaces, redevables, responsables et ouvertes à tous (bonne gouvernance), en premier lieu au niveau des autorités décentralisées</v>
      </c>
      <c r="Z40" s="39">
        <f>COUNTIF($C$2:$C40,Tableau1[[#This Row],[Column1]])</f>
        <v>2</v>
      </c>
      <c r="AA40" s="39" t="str">
        <f>Tableau1[[#This Row],[Column1]]&amp;" - "&amp;Tableau1[[#This Row],[r]]</f>
        <v>BDI - 2</v>
      </c>
    </row>
    <row r="41" spans="1:27" ht="27.6" x14ac:dyDescent="0.3">
      <c r="A41" s="37" t="s">
        <v>57</v>
      </c>
      <c r="B41" s="37" t="str">
        <f>Tableau1[[#This Row],[ctry+r]]</f>
        <v>BDI - 3</v>
      </c>
      <c r="C41" s="37" t="str">
        <f>VLOOKUP(Tableau1[[#This Row],[CSC - GSK]],Table9[[D3]:[afk2]],4,FALSE)</f>
        <v>BDI</v>
      </c>
      <c r="D41" s="38" t="s">
        <v>314</v>
      </c>
      <c r="E41" s="42" t="s">
        <v>309</v>
      </c>
      <c r="F41" s="42">
        <v>3</v>
      </c>
      <c r="G41" s="38" t="s">
        <v>369</v>
      </c>
      <c r="Y41" s="39" t="str">
        <f>Tableau1[[#This Row],[Column3]]&amp;" - "&amp;Tableau1[[#This Row],[Titre de la Cible - Titel doel]]</f>
        <v xml:space="preserve">3 - Garantir et améliorer l’accès à la connaissance, améliorer la qualité de la recherche et stimuler l’innovation par le renforcement des capacités locales, afin de contribuer au développement  </v>
      </c>
      <c r="Z41" s="39">
        <f>COUNTIF($C$2:$C41,Tableau1[[#This Row],[Column1]])</f>
        <v>3</v>
      </c>
      <c r="AA41" s="39" t="str">
        <f>Tableau1[[#This Row],[Column1]]&amp;" - "&amp;Tableau1[[#This Row],[r]]</f>
        <v>BDI - 3</v>
      </c>
    </row>
    <row r="42" spans="1:27" ht="27.6" x14ac:dyDescent="0.3">
      <c r="A42" s="37" t="s">
        <v>57</v>
      </c>
      <c r="B42" s="37" t="str">
        <f>Tableau1[[#This Row],[ctry+r]]</f>
        <v>BDI - 4</v>
      </c>
      <c r="C42" s="37" t="str">
        <f>VLOOKUP(Tableau1[[#This Row],[CSC - GSK]],Table9[[D3]:[afk2]],4,FALSE)</f>
        <v>BDI</v>
      </c>
      <c r="D42" s="38" t="s">
        <v>316</v>
      </c>
      <c r="E42" s="42" t="s">
        <v>309</v>
      </c>
      <c r="F42" s="42">
        <v>4</v>
      </c>
      <c r="G42" s="38" t="s">
        <v>370</v>
      </c>
      <c r="Y42" s="39" t="str">
        <f>Tableau1[[#This Row],[Column3]]&amp;" - "&amp;Tableau1[[#This Row],[Titre de la Cible - Titel doel]]</f>
        <v xml:space="preserve">4 - Assurer/Améliorer la qualité, la disponibilité et l’accessibilité aux soins de santé pour tous (Préventifs, Curatifs, Réadaptatifs et de promotion de la santé) </v>
      </c>
      <c r="Z42" s="39">
        <f>COUNTIF($C$2:$C42,Tableau1[[#This Row],[Column1]])</f>
        <v>4</v>
      </c>
      <c r="AA42" s="39" t="str">
        <f>Tableau1[[#This Row],[Column1]]&amp;" - "&amp;Tableau1[[#This Row],[r]]</f>
        <v>BDI - 4</v>
      </c>
    </row>
    <row r="43" spans="1:27" x14ac:dyDescent="0.3">
      <c r="A43" s="37" t="s">
        <v>57</v>
      </c>
      <c r="B43" s="37" t="str">
        <f>Tableau1[[#This Row],[ctry+r]]</f>
        <v>BDI - 5</v>
      </c>
      <c r="C43" s="37" t="str">
        <f>VLOOKUP(Tableau1[[#This Row],[CSC - GSK]],Table9[[D3]:[afk2]],4,FALSE)</f>
        <v>BDI</v>
      </c>
      <c r="D43" s="38" t="s">
        <v>356</v>
      </c>
      <c r="E43" s="42" t="s">
        <v>309</v>
      </c>
      <c r="F43" s="42">
        <v>5</v>
      </c>
      <c r="G43" s="38" t="s">
        <v>371</v>
      </c>
      <c r="Y43" s="39" t="str">
        <f>Tableau1[[#This Row],[Column3]]&amp;" - "&amp;Tableau1[[#This Row],[Titre de la Cible - Titel doel]]</f>
        <v xml:space="preserve">5 - Contribuer à la sécurité alimentaire, améliorer la nutrition et promouvoir l’agriculture et élevage durable </v>
      </c>
      <c r="Z43" s="39">
        <f>COUNTIF($C$2:$C43,Tableau1[[#This Row],[Column1]])</f>
        <v>5</v>
      </c>
      <c r="AA43" s="39" t="str">
        <f>Tableau1[[#This Row],[Column1]]&amp;" - "&amp;Tableau1[[#This Row],[r]]</f>
        <v>BDI - 5</v>
      </c>
    </row>
    <row r="44" spans="1:27" ht="27.6" x14ac:dyDescent="0.3">
      <c r="A44" s="37" t="s">
        <v>57</v>
      </c>
      <c r="B44" s="37" t="str">
        <f>Tableau1[[#This Row],[ctry+r]]</f>
        <v>BDI - 6</v>
      </c>
      <c r="C44" s="37" t="str">
        <f>VLOOKUP(Tableau1[[#This Row],[CSC - GSK]],Table9[[D3]:[afk2]],4,FALSE)</f>
        <v>BDI</v>
      </c>
      <c r="D44" s="38" t="s">
        <v>348</v>
      </c>
      <c r="E44" s="42" t="s">
        <v>309</v>
      </c>
      <c r="F44" s="42">
        <v>6</v>
      </c>
      <c r="G44" s="38" t="s">
        <v>372</v>
      </c>
      <c r="Y44" s="39" t="str">
        <f>Tableau1[[#This Row],[Column3]]&amp;" - "&amp;Tableau1[[#This Row],[Titre de la Cible - Titel doel]]</f>
        <v xml:space="preserve">6 - Améliorer l’accès de tous à l’eau et à l’assainissement et assurer une gestion participative et durable des ressources en eau </v>
      </c>
      <c r="Z44" s="39">
        <f>COUNTIF($C$2:$C44,Tableau1[[#This Row],[Column1]])</f>
        <v>6</v>
      </c>
      <c r="AA44" s="39" t="str">
        <f>Tableau1[[#This Row],[Column1]]&amp;" - "&amp;Tableau1[[#This Row],[r]]</f>
        <v>BDI - 6</v>
      </c>
    </row>
    <row r="45" spans="1:27" ht="27.6" x14ac:dyDescent="0.3">
      <c r="A45" s="37" t="s">
        <v>57</v>
      </c>
      <c r="B45" s="37" t="str">
        <f>Tableau1[[#This Row],[ctry+r]]</f>
        <v>BDI - 7</v>
      </c>
      <c r="C45" s="37" t="str">
        <f>VLOOKUP(Tableau1[[#This Row],[CSC - GSK]],Table9[[D3]:[afk2]],4,FALSE)</f>
        <v>BDI</v>
      </c>
      <c r="D45" s="38" t="s">
        <v>350</v>
      </c>
      <c r="E45" s="42" t="s">
        <v>309</v>
      </c>
      <c r="F45" s="42">
        <v>7</v>
      </c>
      <c r="G45" s="38" t="s">
        <v>373</v>
      </c>
      <c r="Y45" s="39" t="str">
        <f>Tableau1[[#This Row],[Column3]]&amp;" - "&amp;Tableau1[[#This Row],[Titre de la Cible - Titel doel]]</f>
        <v>7 - Promouvoir l’avènement d’une société pacifique et d’un Etat de droit en contribuant au respect des droits humains et au règlement des conflits par des processus de justice garant de ces droits</v>
      </c>
      <c r="Z45" s="39">
        <f>COUNTIF($C$2:$C45,Tableau1[[#This Row],[Column1]])</f>
        <v>7</v>
      </c>
      <c r="AA45" s="39" t="str">
        <f>Tableau1[[#This Row],[Column1]]&amp;" - "&amp;Tableau1[[#This Row],[r]]</f>
        <v>BDI - 7</v>
      </c>
    </row>
    <row r="46" spans="1:27" x14ac:dyDescent="0.3">
      <c r="A46" s="37" t="s">
        <v>58</v>
      </c>
      <c r="B46" s="37" t="str">
        <f>Tableau1[[#This Row],[ctry+r]]</f>
        <v>KAM - 1</v>
      </c>
      <c r="C46" s="37" t="str">
        <f>VLOOKUP(Tableau1[[#This Row],[CSC - GSK]],Table9[[D3]:[afk2]],4,FALSE)</f>
        <v>KAM</v>
      </c>
      <c r="D46" s="38" t="s">
        <v>308</v>
      </c>
      <c r="E46" s="42" t="s">
        <v>309</v>
      </c>
      <c r="F46" s="42">
        <v>1</v>
      </c>
      <c r="G46" s="38" t="s">
        <v>374</v>
      </c>
      <c r="Y46" s="39" t="str">
        <f>Tableau1[[#This Row],[Column3]]&amp;" - "&amp;Tableau1[[#This Row],[Titre de la Cible - Titel doel]]</f>
        <v>1 - Contribute to rural development and to food, nutritional and economic security of vulnerable rural populations</v>
      </c>
      <c r="Z46" s="39">
        <f>COUNTIF($C$2:$C46,Tableau1[[#This Row],[Column1]])</f>
        <v>1</v>
      </c>
      <c r="AA46" s="39" t="str">
        <f>Tableau1[[#This Row],[Column1]]&amp;" - "&amp;Tableau1[[#This Row],[r]]</f>
        <v>KAM - 1</v>
      </c>
    </row>
    <row r="47" spans="1:27" x14ac:dyDescent="0.3">
      <c r="A47" s="37" t="s">
        <v>58</v>
      </c>
      <c r="B47" s="37" t="str">
        <f>Tableau1[[#This Row],[ctry+r]]</f>
        <v>KAM - 2</v>
      </c>
      <c r="C47" s="37" t="str">
        <f>VLOOKUP(Tableau1[[#This Row],[CSC - GSK]],Table9[[D3]:[afk2]],4,FALSE)</f>
        <v>KAM</v>
      </c>
      <c r="D47" s="38" t="s">
        <v>312</v>
      </c>
      <c r="E47" s="42" t="s">
        <v>309</v>
      </c>
      <c r="F47" s="42">
        <v>2</v>
      </c>
      <c r="G47" s="38" t="s">
        <v>375</v>
      </c>
      <c r="Y47" s="39" t="str">
        <f>Tableau1[[#This Row],[Column3]]&amp;" - "&amp;Tableau1[[#This Row],[Titre de la Cible - Titel doel]]</f>
        <v>2 - Contribute to quality of Health and to better access for all vulnerable patients</v>
      </c>
      <c r="Z47" s="39">
        <f>COUNTIF($C$2:$C47,Tableau1[[#This Row],[Column1]])</f>
        <v>2</v>
      </c>
      <c r="AA47" s="39" t="str">
        <f>Tableau1[[#This Row],[Column1]]&amp;" - "&amp;Tableau1[[#This Row],[r]]</f>
        <v>KAM - 2</v>
      </c>
    </row>
    <row r="48" spans="1:27" x14ac:dyDescent="0.3">
      <c r="A48" s="37" t="s">
        <v>58</v>
      </c>
      <c r="B48" s="37" t="str">
        <f>Tableau1[[#This Row],[ctry+r]]</f>
        <v>KAM - 3</v>
      </c>
      <c r="C48" s="37" t="str">
        <f>VLOOKUP(Tableau1[[#This Row],[CSC - GSK]],Table9[[D3]:[afk2]],4,FALSE)</f>
        <v>KAM</v>
      </c>
      <c r="D48" s="38" t="s">
        <v>314</v>
      </c>
      <c r="E48" s="42" t="s">
        <v>309</v>
      </c>
      <c r="F48" s="42">
        <v>3</v>
      </c>
      <c r="G48" s="38" t="s">
        <v>376</v>
      </c>
      <c r="Y48" s="39" t="str">
        <f>Tableau1[[#This Row],[Column3]]&amp;" - "&amp;Tableau1[[#This Row],[Titre de la Cible - Titel doel]]</f>
        <v>3 - Improve knowledge and implementation of Human Rights and Labour rights and support social economy</v>
      </c>
      <c r="Z48" s="39">
        <f>COUNTIF($C$2:$C48,Tableau1[[#This Row],[Column1]])</f>
        <v>3</v>
      </c>
      <c r="AA48" s="39" t="str">
        <f>Tableau1[[#This Row],[Column1]]&amp;" - "&amp;Tableau1[[#This Row],[r]]</f>
        <v>KAM - 3</v>
      </c>
    </row>
    <row r="49" spans="1:27" x14ac:dyDescent="0.3">
      <c r="A49" s="37" t="s">
        <v>58</v>
      </c>
      <c r="B49" s="37" t="str">
        <f>Tableau1[[#This Row],[ctry+r]]</f>
        <v>KAM - 4</v>
      </c>
      <c r="C49" s="37" t="str">
        <f>VLOOKUP(Tableau1[[#This Row],[CSC - GSK]],Table9[[D3]:[afk2]],4,FALSE)</f>
        <v>KAM</v>
      </c>
      <c r="D49" s="38" t="s">
        <v>316</v>
      </c>
      <c r="E49" s="42" t="s">
        <v>309</v>
      </c>
      <c r="F49" s="42">
        <v>4</v>
      </c>
      <c r="G49" s="38" t="s">
        <v>377</v>
      </c>
      <c r="Y49" s="39" t="str">
        <f>Tableau1[[#This Row],[Column3]]&amp;" - "&amp;Tableau1[[#This Row],[Titre de la Cible - Titel doel]]</f>
        <v>4 - Ensure inclusive and equitable quality education and promote lifelong learning opportunities for all</v>
      </c>
      <c r="Z49" s="39">
        <f>COUNTIF($C$2:$C49,Tableau1[[#This Row],[Column1]])</f>
        <v>4</v>
      </c>
      <c r="AA49" s="39" t="str">
        <f>Tableau1[[#This Row],[Column1]]&amp;" - "&amp;Tableau1[[#This Row],[r]]</f>
        <v>KAM - 4</v>
      </c>
    </row>
    <row r="50" spans="1:27" ht="27.6" x14ac:dyDescent="0.3">
      <c r="A50" s="37" t="s">
        <v>58</v>
      </c>
      <c r="B50" s="37" t="str">
        <f>Tableau1[[#This Row],[ctry+r]]</f>
        <v>KAM - 5</v>
      </c>
      <c r="C50" s="37" t="str">
        <f>VLOOKUP(Tableau1[[#This Row],[CSC - GSK]],Table9[[D3]:[afk2]],4,FALSE)</f>
        <v>KAM</v>
      </c>
      <c r="D50" s="38" t="s">
        <v>356</v>
      </c>
      <c r="E50" s="42" t="s">
        <v>309</v>
      </c>
      <c r="F50" s="42">
        <v>5</v>
      </c>
      <c r="G50" s="38" t="s">
        <v>378</v>
      </c>
      <c r="Y50" s="39" t="str">
        <f>Tableau1[[#This Row],[Column3]]&amp;" - "&amp;Tableau1[[#This Row],[Titre de la Cible - Titel doel]]</f>
        <v>5 - Ensure and improve access to knowledge, improve research and stimulate innovation in order to contribute to development</v>
      </c>
      <c r="Z50" s="39">
        <f>COUNTIF($C$2:$C50,Tableau1[[#This Row],[Column1]])</f>
        <v>5</v>
      </c>
      <c r="AA50" s="39" t="str">
        <f>Tableau1[[#This Row],[Column1]]&amp;" - "&amp;Tableau1[[#This Row],[r]]</f>
        <v>KAM - 5</v>
      </c>
    </row>
    <row r="51" spans="1:27" x14ac:dyDescent="0.3">
      <c r="A51" s="37" t="s">
        <v>58</v>
      </c>
      <c r="B51" s="37" t="str">
        <f>Tableau1[[#This Row],[ctry+r]]</f>
        <v>KAM - 6</v>
      </c>
      <c r="C51" s="37" t="str">
        <f>VLOOKUP(Tableau1[[#This Row],[CSC - GSK]],Table9[[D3]:[afk2]],4,FALSE)</f>
        <v>KAM</v>
      </c>
      <c r="D51" s="38" t="s">
        <v>348</v>
      </c>
      <c r="E51" s="42" t="s">
        <v>309</v>
      </c>
      <c r="F51" s="42">
        <v>6</v>
      </c>
      <c r="G51" s="38" t="s">
        <v>379</v>
      </c>
      <c r="Y51" s="39" t="str">
        <f>Tableau1[[#This Row],[Column3]]&amp;" - "&amp;Tableau1[[#This Row],[Titre de la Cible - Titel doel]]</f>
        <v>6 - Improve Environmental protection and Climate change resilience</v>
      </c>
      <c r="Z51" s="39">
        <f>COUNTIF($C$2:$C51,Tableau1[[#This Row],[Column1]])</f>
        <v>6</v>
      </c>
      <c r="AA51" s="39" t="str">
        <f>Tableau1[[#This Row],[Column1]]&amp;" - "&amp;Tableau1[[#This Row],[r]]</f>
        <v>KAM - 6</v>
      </c>
    </row>
    <row r="52" spans="1:27" ht="27.6" x14ac:dyDescent="0.3">
      <c r="A52" s="37" t="s">
        <v>59</v>
      </c>
      <c r="B52" s="37" t="str">
        <f>Tableau1[[#This Row],[ctry+r]]</f>
        <v>CAM - 1</v>
      </c>
      <c r="C52" s="37" t="str">
        <f>VLOOKUP(Tableau1[[#This Row],[CSC - GSK]],Table9[[D3]:[afk2]],4,FALSE)</f>
        <v>CAM</v>
      </c>
      <c r="D52" s="38" t="s">
        <v>308</v>
      </c>
      <c r="E52" s="42" t="s">
        <v>309</v>
      </c>
      <c r="F52" s="42">
        <v>1</v>
      </c>
      <c r="G52" s="38" t="s">
        <v>380</v>
      </c>
      <c r="Y52" s="39" t="str">
        <f>Tableau1[[#This Row],[Column3]]&amp;" - "&amp;Tableau1[[#This Row],[Titre de la Cible - Titel doel]]</f>
        <v>1 - Garantir et améliorer l’accès sur pied d’égalité à la connaissance et aux compétences, améliorer la qualité de la recherche et stimuler l’innovation, afin de contribuer au développement</v>
      </c>
      <c r="Z52" s="39">
        <f>COUNTIF($C$2:$C52,Tableau1[[#This Row],[Column1]])</f>
        <v>1</v>
      </c>
      <c r="AA52" s="39" t="str">
        <f>Tableau1[[#This Row],[Column1]]&amp;" - "&amp;Tableau1[[#This Row],[r]]</f>
        <v>CAM - 1</v>
      </c>
    </row>
    <row r="53" spans="1:27" ht="27.6" x14ac:dyDescent="0.3">
      <c r="A53" s="37" t="s">
        <v>59</v>
      </c>
      <c r="B53" s="37" t="str">
        <f>Tableau1[[#This Row],[ctry+r]]</f>
        <v>CAM - 2</v>
      </c>
      <c r="C53" s="37" t="str">
        <f>VLOOKUP(Tableau1[[#This Row],[CSC - GSK]],Table9[[D3]:[afk2]],4,FALSE)</f>
        <v>CAM</v>
      </c>
      <c r="D53" s="38" t="s">
        <v>312</v>
      </c>
      <c r="E53" s="42" t="s">
        <v>309</v>
      </c>
      <c r="F53" s="42">
        <v>2</v>
      </c>
      <c r="G53" s="38" t="s">
        <v>381</v>
      </c>
      <c r="Y53" s="39" t="str">
        <f>Tableau1[[#This Row],[Column3]]&amp;" - "&amp;Tableau1[[#This Row],[Titre de la Cible - Titel doel]]</f>
        <v>2 - Contribuer à l’amélioration des conditions de vie des familles paysannes, notamment des femmes, par l’appui à des systèmes de production durables</v>
      </c>
      <c r="Z53" s="39">
        <f>COUNTIF($C$2:$C53,Tableau1[[#This Row],[Column1]])</f>
        <v>2</v>
      </c>
      <c r="AA53" s="39" t="str">
        <f>Tableau1[[#This Row],[Column1]]&amp;" - "&amp;Tableau1[[#This Row],[r]]</f>
        <v>CAM - 2</v>
      </c>
    </row>
    <row r="54" spans="1:27" ht="27.6" x14ac:dyDescent="0.3">
      <c r="A54" s="37" t="s">
        <v>63</v>
      </c>
      <c r="B54" s="37" t="str">
        <f>Tableau1[[#This Row],[ctry+r]]</f>
        <v>CUB - 1</v>
      </c>
      <c r="C54" s="37" t="str">
        <f>VLOOKUP(Tableau1[[#This Row],[CSC - GSK]],Table9[[D3]:[afk2]],4,FALSE)</f>
        <v>CUB</v>
      </c>
      <c r="D54" s="38" t="s">
        <v>308</v>
      </c>
      <c r="E54" s="42" t="s">
        <v>309</v>
      </c>
      <c r="F54" s="42">
        <v>1</v>
      </c>
      <c r="G54" s="38" t="s">
        <v>382</v>
      </c>
      <c r="Y54" s="39" t="str">
        <f>Tableau1[[#This Row],[Column3]]&amp;" - "&amp;Tableau1[[#This Row],[Titre de la Cible - Titel doel]]</f>
        <v>1 - Fortalecer las capacidades de resiliencia de la población cubana ante el cambio climático y los desastres así como contribuir a la eliminación/reducción de las fuentes de contaminación.</v>
      </c>
      <c r="Z54" s="39">
        <f>COUNTIF($C$2:$C54,Tableau1[[#This Row],[Column1]])</f>
        <v>1</v>
      </c>
      <c r="AA54" s="39" t="str">
        <f>Tableau1[[#This Row],[Column1]]&amp;" - "&amp;Tableau1[[#This Row],[r]]</f>
        <v>CUB - 1</v>
      </c>
    </row>
    <row r="55" spans="1:27" ht="27.6" x14ac:dyDescent="0.3">
      <c r="A55" s="37" t="s">
        <v>63</v>
      </c>
      <c r="B55" s="37" t="str">
        <f>Tableau1[[#This Row],[ctry+r]]</f>
        <v>CUB - 2</v>
      </c>
      <c r="C55" s="37" t="str">
        <f>VLOOKUP(Tableau1[[#This Row],[CSC - GSK]],Table9[[D3]:[afk2]],4,FALSE)</f>
        <v>CUB</v>
      </c>
      <c r="D55" s="38" t="s">
        <v>312</v>
      </c>
      <c r="E55" s="42" t="s">
        <v>309</v>
      </c>
      <c r="F55" s="42">
        <v>2</v>
      </c>
      <c r="G55" s="38" t="s">
        <v>383</v>
      </c>
      <c r="Y55" s="39" t="str">
        <f>Tableau1[[#This Row],[Column3]]&amp;" - "&amp;Tableau1[[#This Row],[Titre de la Cible - Titel doel]]</f>
        <v>2 - Contribuir al diseño de sistemas alimentarios resilientes, justos, inclusivos y sostenibles y mejorar la seguridad alimentaria para el conjunto de la población.</v>
      </c>
      <c r="Z55" s="39">
        <f>COUNTIF($C$2:$C55,Tableau1[[#This Row],[Column1]])</f>
        <v>2</v>
      </c>
      <c r="AA55" s="39" t="str">
        <f>Tableau1[[#This Row],[Column1]]&amp;" - "&amp;Tableau1[[#This Row],[r]]</f>
        <v>CUB - 2</v>
      </c>
    </row>
    <row r="56" spans="1:27" ht="41.4" x14ac:dyDescent="0.3">
      <c r="A56" s="37" t="s">
        <v>63</v>
      </c>
      <c r="B56" s="37" t="str">
        <f>Tableau1[[#This Row],[ctry+r]]</f>
        <v>CUB - 3</v>
      </c>
      <c r="C56" s="37" t="str">
        <f>VLOOKUP(Tableau1[[#This Row],[CSC - GSK]],Table9[[D3]:[afk2]],4,FALSE)</f>
        <v>CUB</v>
      </c>
      <c r="D56" s="38" t="s">
        <v>314</v>
      </c>
      <c r="E56" s="42" t="s">
        <v>309</v>
      </c>
      <c r="F56" s="42">
        <v>3</v>
      </c>
      <c r="G56" s="38" t="s">
        <v>384</v>
      </c>
      <c r="Y56" s="39" t="str">
        <f>Tableau1[[#This Row],[Column3]]&amp;" - "&amp;Tableau1[[#This Row],[Titre de la Cible - Titel doel]]</f>
        <v>3 - Fortalecer el acceso cualitativo y cuantitativo de la población al agua potable, mediante la eliminación/reducción de las fuentes de contaminación y promover la explotación racional de los recursos hídricos para el desarrollo de los ecosistemas humanos y del medioambiente, tomando en cuenta las consecuencias negativas del cambio climático.</v>
      </c>
      <c r="Z56" s="39">
        <f>COUNTIF($C$2:$C56,Tableau1[[#This Row],[Column1]])</f>
        <v>3</v>
      </c>
      <c r="AA56" s="39" t="str">
        <f>Tableau1[[#This Row],[Column1]]&amp;" - "&amp;Tableau1[[#This Row],[r]]</f>
        <v>CUB - 3</v>
      </c>
    </row>
    <row r="57" spans="1:27" ht="27.6" x14ac:dyDescent="0.3">
      <c r="A57" s="37" t="s">
        <v>63</v>
      </c>
      <c r="B57" s="37" t="str">
        <f>Tableau1[[#This Row],[ctry+r]]</f>
        <v>CUB - 4</v>
      </c>
      <c r="C57" s="37" t="str">
        <f>VLOOKUP(Tableau1[[#This Row],[CSC - GSK]],Table9[[D3]:[afk2]],4,FALSE)</f>
        <v>CUB</v>
      </c>
      <c r="D57" s="38" t="s">
        <v>316</v>
      </c>
      <c r="E57" s="42" t="s">
        <v>309</v>
      </c>
      <c r="F57" s="42">
        <v>4</v>
      </c>
      <c r="G57" s="38" t="s">
        <v>385</v>
      </c>
      <c r="Y57" s="39" t="str">
        <f>Tableau1[[#This Row],[Column3]]&amp;" - "&amp;Tableau1[[#This Row],[Titre de la Cible - Titel doel]]</f>
        <v>4 - Contribuir al desarrollo económico, mediante un fortalecimiento de la economía social y solidaria (ESS) por parte del sector no estatal y las empresas públicas.</v>
      </c>
      <c r="Z57" s="39">
        <f>COUNTIF($C$2:$C57,Tableau1[[#This Row],[Column1]])</f>
        <v>4</v>
      </c>
      <c r="AA57" s="39" t="str">
        <f>Tableau1[[#This Row],[Column1]]&amp;" - "&amp;Tableau1[[#This Row],[r]]</f>
        <v>CUB - 4</v>
      </c>
    </row>
    <row r="58" spans="1:27" ht="27.6" x14ac:dyDescent="0.3">
      <c r="A58" s="37" t="s">
        <v>63</v>
      </c>
      <c r="B58" s="37" t="str">
        <f>Tableau1[[#This Row],[ctry+r]]</f>
        <v>CUB - 5</v>
      </c>
      <c r="C58" s="37" t="str">
        <f>VLOOKUP(Tableau1[[#This Row],[CSC - GSK]],Table9[[D3]:[afk2]],4,FALSE)</f>
        <v>CUB</v>
      </c>
      <c r="D58" s="38" t="s">
        <v>356</v>
      </c>
      <c r="E58" s="42" t="s">
        <v>309</v>
      </c>
      <c r="F58" s="42">
        <v>5</v>
      </c>
      <c r="G58" s="38" t="s">
        <v>386</v>
      </c>
      <c r="Y58" s="39" t="str">
        <f>Tableau1[[#This Row],[Column3]]&amp;" - "&amp;Tableau1[[#This Row],[Titre de la Cible - Titel doel]]</f>
        <v>5 - Mejorar la salud de la población y, más específicamente, la de las personas con discapacidad y/o las personas de la tercera edad.</v>
      </c>
      <c r="Z58" s="39">
        <f>COUNTIF($C$2:$C58,Tableau1[[#This Row],[Column1]])</f>
        <v>5</v>
      </c>
      <c r="AA58" s="39" t="str">
        <f>Tableau1[[#This Row],[Column1]]&amp;" - "&amp;Tableau1[[#This Row],[r]]</f>
        <v>CUB - 5</v>
      </c>
    </row>
    <row r="59" spans="1:27" ht="27.6" x14ac:dyDescent="0.3">
      <c r="A59" s="37" t="s">
        <v>63</v>
      </c>
      <c r="B59" s="37" t="str">
        <f>Tableau1[[#This Row],[ctry+r]]</f>
        <v>CUB - 6</v>
      </c>
      <c r="C59" s="37" t="str">
        <f>VLOOKUP(Tableau1[[#This Row],[CSC - GSK]],Table9[[D3]:[afk2]],4,FALSE)</f>
        <v>CUB</v>
      </c>
      <c r="D59" s="38" t="s">
        <v>348</v>
      </c>
      <c r="E59" s="42" t="s">
        <v>309</v>
      </c>
      <c r="F59" s="42">
        <v>6</v>
      </c>
      <c r="G59" s="38" t="s">
        <v>387</v>
      </c>
      <c r="Y59" s="39" t="str">
        <f>Tableau1[[#This Row],[Column3]]&amp;" - "&amp;Tableau1[[#This Row],[Titre de la Cible - Titel doel]]</f>
        <v>6 - Fortalecer el acceso a y la calidad de la educación, la formación profesional y la investigación científica y fomentar la innovación para lograr un desarrollo sostenible.</v>
      </c>
      <c r="Z59" s="39">
        <f>COUNTIF($C$2:$C59,Tableau1[[#This Row],[Column1]])</f>
        <v>6</v>
      </c>
      <c r="AA59" s="39" t="str">
        <f>Tableau1[[#This Row],[Column1]]&amp;" - "&amp;Tableau1[[#This Row],[r]]</f>
        <v>CUB - 6</v>
      </c>
    </row>
    <row r="60" spans="1:27" ht="27.6" x14ac:dyDescent="0.3">
      <c r="A60" s="37" t="s">
        <v>64</v>
      </c>
      <c r="B60" s="37" t="str">
        <f>Tableau1[[#This Row],[ctry+r]]</f>
        <v>ECU - 1</v>
      </c>
      <c r="C60" s="37" t="str">
        <f>VLOOKUP(Tableau1[[#This Row],[CSC - GSK]],Table9[[D3]:[afk2]],4,FALSE)</f>
        <v>ECU</v>
      </c>
      <c r="D60" s="38" t="s">
        <v>308</v>
      </c>
      <c r="E60" s="42" t="s">
        <v>309</v>
      </c>
      <c r="F60" s="42">
        <v>1</v>
      </c>
      <c r="G60" s="38" t="s">
        <v>388</v>
      </c>
      <c r="Y60" s="39" t="str">
        <f>Tableau1[[#This Row],[Column3]]&amp;" - "&amp;Tableau1[[#This Row],[Titre de la Cible - Titel doel]]</f>
        <v>1 - Contribuir a un sector agrícola competitivo y sustentable que genera beneficios equitativos para todos los actores del sector, especialmente los pequeñ(o/a)s agricultor(e/a)s y emprendedor(e/a)s.</v>
      </c>
      <c r="Z60" s="39">
        <f>COUNTIF($C$2:$C60,Tableau1[[#This Row],[Column1]])</f>
        <v>1</v>
      </c>
      <c r="AA60" s="39" t="str">
        <f>Tableau1[[#This Row],[Column1]]&amp;" - "&amp;Tableau1[[#This Row],[r]]</f>
        <v>ECU - 1</v>
      </c>
    </row>
    <row r="61" spans="1:27" ht="27.6" x14ac:dyDescent="0.3">
      <c r="A61" s="37" t="s">
        <v>64</v>
      </c>
      <c r="B61" s="37" t="str">
        <f>Tableau1[[#This Row],[ctry+r]]</f>
        <v>ECU - 2</v>
      </c>
      <c r="C61" s="37" t="str">
        <f>VLOOKUP(Tableau1[[#This Row],[CSC - GSK]],Table9[[D3]:[afk2]],4,FALSE)</f>
        <v>ECU</v>
      </c>
      <c r="D61" s="38" t="s">
        <v>312</v>
      </c>
      <c r="E61" s="42" t="s">
        <v>309</v>
      </c>
      <c r="F61" s="42">
        <v>2</v>
      </c>
      <c r="G61" s="38" t="s">
        <v>389</v>
      </c>
      <c r="Y61" s="39" t="str">
        <f>Tableau1[[#This Row],[Column3]]&amp;" - "&amp;Tableau1[[#This Row],[Titre de la Cible - Titel doel]]</f>
        <v>2 - Contribuir a un manejo equilibrado de los recursos naturales, la protección del medioambiente y la adaptación y mitigación al cambio climático (CC).</v>
      </c>
      <c r="Z61" s="39">
        <f>COUNTIF($C$2:$C61,Tableau1[[#This Row],[Column1]])</f>
        <v>2</v>
      </c>
      <c r="AA61" s="39" t="str">
        <f>Tableau1[[#This Row],[Column1]]&amp;" - "&amp;Tableau1[[#This Row],[r]]</f>
        <v>ECU - 2</v>
      </c>
    </row>
    <row r="62" spans="1:27" x14ac:dyDescent="0.3">
      <c r="A62" s="37" t="s">
        <v>64</v>
      </c>
      <c r="B62" s="37" t="str">
        <f>Tableau1[[#This Row],[ctry+r]]</f>
        <v>ECU - 3</v>
      </c>
      <c r="C62" s="37" t="str">
        <f>VLOOKUP(Tableau1[[#This Row],[CSC - GSK]],Table9[[D3]:[afk2]],4,FALSE)</f>
        <v>ECU</v>
      </c>
      <c r="D62" s="38" t="s">
        <v>314</v>
      </c>
      <c r="E62" s="42" t="s">
        <v>309</v>
      </c>
      <c r="F62" s="42">
        <v>3</v>
      </c>
      <c r="G62" s="38" t="s">
        <v>390</v>
      </c>
      <c r="Y62" s="39" t="str">
        <f>Tableau1[[#This Row],[Column3]]&amp;" - "&amp;Tableau1[[#This Row],[Titre de la Cible - Titel doel]]</f>
        <v>3 - Garantizar el acceso y la gestión sostenible, equitativa y participativa del agua potable y saneamiento.</v>
      </c>
      <c r="Z62" s="39">
        <f>COUNTIF($C$2:$C62,Tableau1[[#This Row],[Column1]])</f>
        <v>3</v>
      </c>
      <c r="AA62" s="39" t="str">
        <f>Tableau1[[#This Row],[Column1]]&amp;" - "&amp;Tableau1[[#This Row],[r]]</f>
        <v>ECU - 3</v>
      </c>
    </row>
    <row r="63" spans="1:27" ht="41.4" x14ac:dyDescent="0.3">
      <c r="A63" s="37" t="s">
        <v>64</v>
      </c>
      <c r="B63" s="37" t="str">
        <f>Tableau1[[#This Row],[ctry+r]]</f>
        <v>ECU - 4</v>
      </c>
      <c r="C63" s="37" t="str">
        <f>VLOOKUP(Tableau1[[#This Row],[CSC - GSK]],Table9[[D3]:[afk2]],4,FALSE)</f>
        <v>ECU</v>
      </c>
      <c r="D63" s="38" t="s">
        <v>316</v>
      </c>
      <c r="E63" s="42" t="s">
        <v>309</v>
      </c>
      <c r="F63" s="42">
        <v>4</v>
      </c>
      <c r="G63" s="38" t="s">
        <v>391</v>
      </c>
      <c r="Y63" s="39" t="str">
        <f>Tableau1[[#This Row],[Column3]]&amp;" - "&amp;Tableau1[[#This Row],[Titre de la Cible - Titel doel]]</f>
        <v>4 - Contribuir a la implementación de un sistema educativo accesible, inclusivo, equitativo, seguro, diversificado y de calidad, que incluye la participación activa de los diferentes actores de la sociedad ofreciendo programas adaptados a diferentes edades y a grupos vulnerables.</v>
      </c>
      <c r="Z63" s="39">
        <f>COUNTIF($C$2:$C63,Tableau1[[#This Row],[Column1]])</f>
        <v>4</v>
      </c>
      <c r="AA63" s="39" t="str">
        <f>Tableau1[[#This Row],[Column1]]&amp;" - "&amp;Tableau1[[#This Row],[r]]</f>
        <v>ECU - 4</v>
      </c>
    </row>
    <row r="64" spans="1:27" ht="27.6" x14ac:dyDescent="0.3">
      <c r="A64" s="37" t="s">
        <v>64</v>
      </c>
      <c r="B64" s="37" t="str">
        <f>Tableau1[[#This Row],[ctry+r]]</f>
        <v>ECU - 5</v>
      </c>
      <c r="C64" s="37" t="str">
        <f>VLOOKUP(Tableau1[[#This Row],[CSC - GSK]],Table9[[D3]:[afk2]],4,FALSE)</f>
        <v>ECU</v>
      </c>
      <c r="D64" s="38" t="s">
        <v>356</v>
      </c>
      <c r="E64" s="42" t="s">
        <v>309</v>
      </c>
      <c r="F64" s="42">
        <v>5</v>
      </c>
      <c r="G64" s="38" t="s">
        <v>392</v>
      </c>
      <c r="Y64" s="39" t="str">
        <f>Tableau1[[#This Row],[Column3]]&amp;" - "&amp;Tableau1[[#This Row],[Titre de la Cible - Titel doel]]</f>
        <v>5 - Garantizar y mejorar el acceso a los conocimientos, mejorar la calidad de la investigación y estimular la innovación con el fin de contribuir al desarrollo.</v>
      </c>
      <c r="Z64" s="39">
        <f>COUNTIF($C$2:$C64,Tableau1[[#This Row],[Column1]])</f>
        <v>5</v>
      </c>
      <c r="AA64" s="39" t="str">
        <f>Tableau1[[#This Row],[Column1]]&amp;" - "&amp;Tableau1[[#This Row],[r]]</f>
        <v>ECU - 5</v>
      </c>
    </row>
    <row r="65" spans="1:27" ht="41.4" x14ac:dyDescent="0.3">
      <c r="A65" s="37" t="s">
        <v>64</v>
      </c>
      <c r="B65" s="37" t="str">
        <f>Tableau1[[#This Row],[ctry+r]]</f>
        <v>ECU - 6</v>
      </c>
      <c r="C65" s="37" t="str">
        <f>VLOOKUP(Tableau1[[#This Row],[CSC - GSK]],Table9[[D3]:[afk2]],4,FALSE)</f>
        <v>ECU</v>
      </c>
      <c r="D65" s="38" t="s">
        <v>348</v>
      </c>
      <c r="E65" s="42" t="s">
        <v>309</v>
      </c>
      <c r="F65" s="42">
        <v>6</v>
      </c>
      <c r="G65" s="38" t="s">
        <v>393</v>
      </c>
      <c r="Y65" s="39" t="str">
        <f>Tableau1[[#This Row],[Column3]]&amp;" - "&amp;Tableau1[[#This Row],[Titre de la Cible - Titel doel]]</f>
        <v>6 - Lograr una buena gobernanza local, con GADs democráticas, eficaces y transparentes que brindan servicios públicos adecuados y que hacen frente a desafíos mundiales a nivel local; esto en un contexto nacional de descentralización que apoya a los mecanismos de gobernanza local.</v>
      </c>
      <c r="Z65" s="39">
        <f>COUNTIF($C$2:$C65,Tableau1[[#This Row],[Column1]])</f>
        <v>6</v>
      </c>
      <c r="AA65" s="39" t="str">
        <f>Tableau1[[#This Row],[Column1]]&amp;" - "&amp;Tableau1[[#This Row],[r]]</f>
        <v>ECU - 6</v>
      </c>
    </row>
    <row r="66" spans="1:27" ht="27.6" x14ac:dyDescent="0.3">
      <c r="A66" s="37" t="s">
        <v>64</v>
      </c>
      <c r="B66" s="37" t="str">
        <f>Tableau1[[#This Row],[ctry+r]]</f>
        <v>ECU - 7</v>
      </c>
      <c r="C66" s="37" t="str">
        <f>VLOOKUP(Tableau1[[#This Row],[CSC - GSK]],Table9[[D3]:[afk2]],4,FALSE)</f>
        <v>ECU</v>
      </c>
      <c r="D66" s="38" t="s">
        <v>350</v>
      </c>
      <c r="E66" s="42" t="s">
        <v>309</v>
      </c>
      <c r="F66" s="42">
        <v>7</v>
      </c>
      <c r="G66" s="38" t="s">
        <v>394</v>
      </c>
      <c r="Y66" s="39" t="str">
        <f>Tableau1[[#This Row],[Column3]]&amp;" - "&amp;Tableau1[[#This Row],[Titre de la Cible - Titel doel]]</f>
        <v>7 - Contribuir a la protección, el respeto y la promoción de los derechos humanos (DDHH) en su integralidad e interdependencia, así como al fortalecimiento de un estado democrático y pluricultural.</v>
      </c>
      <c r="Z66" s="39">
        <f>COUNTIF($C$2:$C66,Tableau1[[#This Row],[Column1]])</f>
        <v>7</v>
      </c>
      <c r="AA66" s="39" t="str">
        <f>Tableau1[[#This Row],[Column1]]&amp;" - "&amp;Tableau1[[#This Row],[r]]</f>
        <v>ECU - 7</v>
      </c>
    </row>
    <row r="67" spans="1:27" ht="27.6" x14ac:dyDescent="0.3">
      <c r="A67" s="37" t="s">
        <v>64</v>
      </c>
      <c r="B67" s="37" t="str">
        <f>Tableau1[[#This Row],[ctry+r]]</f>
        <v>ECU - 8</v>
      </c>
      <c r="C67" s="37" t="str">
        <f>VLOOKUP(Tableau1[[#This Row],[CSC - GSK]],Table9[[D3]:[afk2]],4,FALSE)</f>
        <v>ECU</v>
      </c>
      <c r="D67" s="38" t="s">
        <v>360</v>
      </c>
      <c r="E67" s="42" t="s">
        <v>309</v>
      </c>
      <c r="F67" s="42">
        <v>8</v>
      </c>
      <c r="G67" s="38" t="s">
        <v>395</v>
      </c>
      <c r="Y67" s="39" t="str">
        <f>Tableau1[[#This Row],[Column3]]&amp;" - "&amp;Tableau1[[#This Row],[Titre de la Cible - Titel doel]]</f>
        <v>8 - Contribuir a un proceso de desarrollo más sostenible, basado en una economía sana, una distribución equitativa de recursos y el equilibrio con la naturaleza - conforme a la promoción del buen vivir y los ODS.</v>
      </c>
      <c r="Z67" s="39">
        <f>COUNTIF($C$2:$C67,Tableau1[[#This Row],[Column1]])</f>
        <v>8</v>
      </c>
      <c r="AA67" s="39" t="str">
        <f>Tableau1[[#This Row],[Column1]]&amp;" - "&amp;Tableau1[[#This Row],[r]]</f>
        <v>ECU - 8</v>
      </c>
    </row>
    <row r="68" spans="1:27" ht="27.6" x14ac:dyDescent="0.3">
      <c r="A68" s="37" t="s">
        <v>66</v>
      </c>
      <c r="B68" s="37" t="str">
        <f>Tableau1[[#This Row],[ctry+r]]</f>
        <v>ETH - 1</v>
      </c>
      <c r="C68" s="37" t="str">
        <f>VLOOKUP(Tableau1[[#This Row],[CSC - GSK]],Table9[[D3]:[afk2]],4,FALSE)</f>
        <v>ETH</v>
      </c>
      <c r="D68" s="38" t="s">
        <v>308</v>
      </c>
      <c r="E68" s="42" t="s">
        <v>309</v>
      </c>
      <c r="F68" s="42">
        <v>1</v>
      </c>
      <c r="G68" s="38" t="s">
        <v>396</v>
      </c>
      <c r="H68" s="41" t="s">
        <v>309</v>
      </c>
      <c r="I68" s="41" t="s">
        <v>309</v>
      </c>
      <c r="J68" s="40" t="s">
        <v>311</v>
      </c>
      <c r="K68" s="40" t="s">
        <v>311</v>
      </c>
      <c r="L68" s="40" t="s">
        <v>311</v>
      </c>
      <c r="M68" s="40" t="s">
        <v>311</v>
      </c>
      <c r="N68" s="40" t="s">
        <v>311</v>
      </c>
      <c r="O68" s="40" t="s">
        <v>311</v>
      </c>
      <c r="P68" s="40" t="s">
        <v>311</v>
      </c>
      <c r="Q68" s="41" t="s">
        <v>309</v>
      </c>
      <c r="R68" s="40" t="s">
        <v>311</v>
      </c>
      <c r="S68" s="40" t="s">
        <v>311</v>
      </c>
      <c r="T68" s="40" t="s">
        <v>311</v>
      </c>
      <c r="U68" s="40" t="s">
        <v>311</v>
      </c>
      <c r="V68" s="40" t="s">
        <v>311</v>
      </c>
      <c r="W68" s="40" t="s">
        <v>311</v>
      </c>
      <c r="X68" s="40" t="s">
        <v>311</v>
      </c>
      <c r="Y68" s="39" t="str">
        <f>Tableau1[[#This Row],[Column3]]&amp;" - "&amp;Tableau1[[#This Row],[Titre de la Cible - Titel doel]]</f>
        <v>1 - Increase food and nutritional security by promoting equitable and sustainable climate-smart agriculture and rural development (cfr. SDGs 1,2 and 10)</v>
      </c>
      <c r="Z68" s="39">
        <f>COUNTIF($C$2:$C68,Tableau1[[#This Row],[Column1]])</f>
        <v>1</v>
      </c>
      <c r="AA68" s="39" t="str">
        <f>Tableau1[[#This Row],[Column1]]&amp;" - "&amp;Tableau1[[#This Row],[r]]</f>
        <v>ETH - 1</v>
      </c>
    </row>
    <row r="69" spans="1:27" ht="27.6" x14ac:dyDescent="0.3">
      <c r="A69" s="37" t="s">
        <v>66</v>
      </c>
      <c r="B69" s="37" t="str">
        <f>Tableau1[[#This Row],[ctry+r]]</f>
        <v>ETH - 2</v>
      </c>
      <c r="C69" s="37" t="str">
        <f>VLOOKUP(Tableau1[[#This Row],[CSC - GSK]],Table9[[D3]:[afk2]],4,FALSE)</f>
        <v>ETH</v>
      </c>
      <c r="D69" s="38" t="s">
        <v>312</v>
      </c>
      <c r="E69" s="42" t="s">
        <v>309</v>
      </c>
      <c r="F69" s="42">
        <v>2</v>
      </c>
      <c r="G69" s="38" t="s">
        <v>397</v>
      </c>
      <c r="H69" s="40" t="s">
        <v>311</v>
      </c>
      <c r="I69" s="40" t="s">
        <v>311</v>
      </c>
      <c r="J69" s="40" t="s">
        <v>311</v>
      </c>
      <c r="K69" s="41" t="s">
        <v>309</v>
      </c>
      <c r="L69" s="40" t="s">
        <v>311</v>
      </c>
      <c r="M69" s="40" t="s">
        <v>311</v>
      </c>
      <c r="N69" s="40" t="s">
        <v>311</v>
      </c>
      <c r="O69" s="40" t="s">
        <v>311</v>
      </c>
      <c r="P69" s="41" t="s">
        <v>309</v>
      </c>
      <c r="Q69" s="40" t="s">
        <v>311</v>
      </c>
      <c r="R69" s="40" t="s">
        <v>311</v>
      </c>
      <c r="S69" s="40" t="s">
        <v>311</v>
      </c>
      <c r="T69" s="40" t="s">
        <v>311</v>
      </c>
      <c r="U69" s="40" t="s">
        <v>311</v>
      </c>
      <c r="V69" s="40" t="s">
        <v>311</v>
      </c>
      <c r="W69" s="40" t="s">
        <v>311</v>
      </c>
      <c r="X69" s="40" t="s">
        <v>311</v>
      </c>
      <c r="Y69" s="39" t="str">
        <f>Tableau1[[#This Row],[Column3]]&amp;" - "&amp;Tableau1[[#This Row],[Titre de la Cible - Titel doel]]</f>
        <v>2 - Ensure and improve the access to knowledge, improve research and stimulate innovation by reinforcing local capacities, in order to contribute to development (cfr. SDG’s 4 and 9)</v>
      </c>
      <c r="Z69" s="39">
        <f>COUNTIF($C$2:$C69,Tableau1[[#This Row],[Column1]])</f>
        <v>2</v>
      </c>
      <c r="AA69" s="39" t="str">
        <f>Tableau1[[#This Row],[Column1]]&amp;" - "&amp;Tableau1[[#This Row],[r]]</f>
        <v>ETH - 2</v>
      </c>
    </row>
    <row r="70" spans="1:27" x14ac:dyDescent="0.3">
      <c r="A70" s="37" t="s">
        <v>66</v>
      </c>
      <c r="B70" s="37" t="str">
        <f>Tableau1[[#This Row],[ctry+r]]</f>
        <v>ETH - 3</v>
      </c>
      <c r="C70" s="37" t="str">
        <f>VLOOKUP(Tableau1[[#This Row],[CSC - GSK]],Table9[[D3]:[afk2]],4,FALSE)</f>
        <v>ETH</v>
      </c>
      <c r="D70" s="38" t="s">
        <v>314</v>
      </c>
      <c r="E70" s="42" t="s">
        <v>309</v>
      </c>
      <c r="F70" s="42">
        <v>3</v>
      </c>
      <c r="G70" s="38" t="s">
        <v>398</v>
      </c>
      <c r="H70" s="40" t="s">
        <v>311</v>
      </c>
      <c r="I70" s="40" t="s">
        <v>311</v>
      </c>
      <c r="J70" s="41" t="s">
        <v>309</v>
      </c>
      <c r="K70" s="40" t="s">
        <v>311</v>
      </c>
      <c r="L70" s="40" t="s">
        <v>311</v>
      </c>
      <c r="M70" s="40" t="s">
        <v>311</v>
      </c>
      <c r="N70" s="40" t="s">
        <v>311</v>
      </c>
      <c r="O70" s="40" t="s">
        <v>311</v>
      </c>
      <c r="P70" s="40" t="s">
        <v>311</v>
      </c>
      <c r="Q70" s="40" t="s">
        <v>311</v>
      </c>
      <c r="R70" s="40" t="s">
        <v>311</v>
      </c>
      <c r="S70" s="40" t="s">
        <v>311</v>
      </c>
      <c r="T70" s="40" t="s">
        <v>311</v>
      </c>
      <c r="U70" s="40" t="s">
        <v>311</v>
      </c>
      <c r="V70" s="40" t="s">
        <v>311</v>
      </c>
      <c r="W70" s="40" t="s">
        <v>311</v>
      </c>
      <c r="X70" s="40" t="s">
        <v>311</v>
      </c>
      <c r="Y70" s="39" t="str">
        <f>Tableau1[[#This Row],[Column3]]&amp;" - "&amp;Tableau1[[#This Row],[Titre de la Cible - Titel doel]]</f>
        <v>3 - Improve the prevention, diagnosis and treatment of tropical and poverty related diseases (cfr. SDG 3)</v>
      </c>
      <c r="Z70" s="39">
        <f>COUNTIF($C$2:$C70,Tableau1[[#This Row],[Column1]])</f>
        <v>3</v>
      </c>
      <c r="AA70" s="39" t="str">
        <f>Tableau1[[#This Row],[Column1]]&amp;" - "&amp;Tableau1[[#This Row],[r]]</f>
        <v>ETH - 3</v>
      </c>
    </row>
    <row r="71" spans="1:27" ht="27.6" x14ac:dyDescent="0.3">
      <c r="A71" s="37" t="s">
        <v>68</v>
      </c>
      <c r="B71" s="37" t="str">
        <f>Tableau1[[#This Row],[ctry+r]]</f>
        <v>GLA - 1</v>
      </c>
      <c r="C71" s="37" t="str">
        <f>VLOOKUP(Tableau1[[#This Row],[CSC - GSK]],Table9[[D3]:[afk2]],4,FALSE)</f>
        <v>GLA</v>
      </c>
      <c r="D71" s="38" t="s">
        <v>308</v>
      </c>
      <c r="E71" s="42" t="s">
        <v>309</v>
      </c>
      <c r="F71" s="42">
        <v>1</v>
      </c>
      <c r="G71" s="38" t="s">
        <v>399</v>
      </c>
      <c r="Y71" s="39" t="str">
        <f>Tableau1[[#This Row],[Column3]]&amp;" - "&amp;Tableau1[[#This Row],[Titre de la Cible - Titel doel]]</f>
        <v>1 - Fortalecer a actores en su defensa y promoción del respeto a los Derechos Humanos2, la justicia socio-económica y ambiental y la Buena Gobernanza, para la construcción de una Guatemala pluricultural, multilingüe y multiétnica.</v>
      </c>
      <c r="Z71" s="39">
        <f>COUNTIF($C$2:$C71,Tableau1[[#This Row],[Column1]])</f>
        <v>1</v>
      </c>
      <c r="AA71" s="39" t="str">
        <f>Tableau1[[#This Row],[Column1]]&amp;" - "&amp;Tableau1[[#This Row],[r]]</f>
        <v>GLA - 1</v>
      </c>
    </row>
    <row r="72" spans="1:27" x14ac:dyDescent="0.3">
      <c r="A72" s="37" t="s">
        <v>68</v>
      </c>
      <c r="B72" s="37" t="str">
        <f>Tableau1[[#This Row],[ctry+r]]</f>
        <v>GLA - 2</v>
      </c>
      <c r="C72" s="37" t="str">
        <f>VLOOKUP(Tableau1[[#This Row],[CSC - GSK]],Table9[[D3]:[afk2]],4,FALSE)</f>
        <v>GLA</v>
      </c>
      <c r="D72" s="38" t="s">
        <v>312</v>
      </c>
      <c r="E72" s="42" t="s">
        <v>309</v>
      </c>
      <c r="F72" s="42">
        <v>2</v>
      </c>
      <c r="G72" s="38" t="s">
        <v>400</v>
      </c>
      <c r="Y72" s="39" t="str">
        <f>Tableau1[[#This Row],[Column3]]&amp;" - "&amp;Tableau1[[#This Row],[Titre de la Cible - Titel doel]]</f>
        <v>2 - Mejorar la calidad de la oferta educativa técnica y profesional para favorecer una mejor inserción en el mundo laboral.</v>
      </c>
      <c r="Z72" s="39">
        <f>COUNTIF($C$2:$C72,Tableau1[[#This Row],[Column1]])</f>
        <v>2</v>
      </c>
      <c r="AA72" s="39" t="str">
        <f>Tableau1[[#This Row],[Column1]]&amp;" - "&amp;Tableau1[[#This Row],[r]]</f>
        <v>GLA - 2</v>
      </c>
    </row>
    <row r="73" spans="1:27" ht="27.6" x14ac:dyDescent="0.3">
      <c r="A73" s="37" t="s">
        <v>68</v>
      </c>
      <c r="B73" s="37" t="str">
        <f>Tableau1[[#This Row],[ctry+r]]</f>
        <v>GLA - 3</v>
      </c>
      <c r="C73" s="37" t="str">
        <f>VLOOKUP(Tableau1[[#This Row],[CSC - GSK]],Table9[[D3]:[afk2]],4,FALSE)</f>
        <v>GLA</v>
      </c>
      <c r="D73" s="38" t="s">
        <v>314</v>
      </c>
      <c r="E73" s="42" t="s">
        <v>309</v>
      </c>
      <c r="F73" s="42">
        <v>3</v>
      </c>
      <c r="G73" s="38" t="s">
        <v>401</v>
      </c>
      <c r="Y73" s="39" t="str">
        <f>Tableau1[[#This Row],[Column3]]&amp;" - "&amp;Tableau1[[#This Row],[Titre de la Cible - Titel doel]]</f>
        <v>3 - Contribuir a una economía local y rural fuerte que aporte al desarrollo durable a nivel local, regional y nacional y que garantiza una vida digna para todos y todas.</v>
      </c>
      <c r="Z73" s="39">
        <f>COUNTIF($C$2:$C73,Tableau1[[#This Row],[Column1]])</f>
        <v>3</v>
      </c>
      <c r="AA73" s="39" t="str">
        <f>Tableau1[[#This Row],[Column1]]&amp;" - "&amp;Tableau1[[#This Row],[r]]</f>
        <v>GLA - 3</v>
      </c>
    </row>
    <row r="74" spans="1:27" ht="27.6" x14ac:dyDescent="0.3">
      <c r="A74" s="37" t="s">
        <v>69</v>
      </c>
      <c r="B74" s="37" t="str">
        <f>Tableau1[[#This Row],[ctry+r]]</f>
        <v>GUI - 1</v>
      </c>
      <c r="C74" s="37" t="str">
        <f>VLOOKUP(Tableau1[[#This Row],[CSC - GSK]],Table9[[D3]:[afk2]],4,FALSE)</f>
        <v>GUI</v>
      </c>
      <c r="D74" s="38" t="s">
        <v>308</v>
      </c>
      <c r="E74" s="42" t="s">
        <v>309</v>
      </c>
      <c r="F74" s="42">
        <v>1</v>
      </c>
      <c r="G74" s="38" t="s">
        <v>402</v>
      </c>
      <c r="Y74" s="39" t="str">
        <f>Tableau1[[#This Row],[Column3]]&amp;" - "&amp;Tableau1[[#This Row],[Titre de la Cible - Titel doel]]</f>
        <v>1 - Contribuer à une agriculture durable et inclusive, permettant d’augmenter la sécurité alimentaire et les moyens de subsistance des agriculteurs familiaux, avec une attention spéciale aux femmes et jeunes.</v>
      </c>
      <c r="Z74" s="39">
        <f>COUNTIF($C$2:$C74,Tableau1[[#This Row],[Column1]])</f>
        <v>1</v>
      </c>
      <c r="AA74" s="39" t="str">
        <f>Tableau1[[#This Row],[Column1]]&amp;" - "&amp;Tableau1[[#This Row],[r]]</f>
        <v>GUI - 1</v>
      </c>
    </row>
    <row r="75" spans="1:27" ht="27.6" x14ac:dyDescent="0.3">
      <c r="A75" s="37" t="s">
        <v>69</v>
      </c>
      <c r="B75" s="37" t="str">
        <f>Tableau1[[#This Row],[ctry+r]]</f>
        <v>GUI - 2</v>
      </c>
      <c r="C75" s="37" t="str">
        <f>VLOOKUP(Tableau1[[#This Row],[CSC - GSK]],Table9[[D3]:[afk2]],4,FALSE)</f>
        <v>GUI</v>
      </c>
      <c r="D75" s="38" t="s">
        <v>312</v>
      </c>
      <c r="E75" s="42" t="s">
        <v>309</v>
      </c>
      <c r="F75" s="42">
        <v>2</v>
      </c>
      <c r="G75" s="38" t="s">
        <v>403</v>
      </c>
      <c r="Y75" s="39" t="str">
        <f>Tableau1[[#This Row],[Column3]]&amp;" - "&amp;Tableau1[[#This Row],[Titre de la Cible - Titel doel]]</f>
        <v>2 - Renforcer les capacités des organisations de membres du secteur privé pour créer un climat favorable à l’entreprenariat et aux capacités des petits entrepreneurs, avec une attention spéciale aux femmes et jeunes.</v>
      </c>
      <c r="Z75" s="39">
        <f>COUNTIF($C$2:$C75,Tableau1[[#This Row],[Column1]])</f>
        <v>2</v>
      </c>
      <c r="AA75" s="39" t="str">
        <f>Tableau1[[#This Row],[Column1]]&amp;" - "&amp;Tableau1[[#This Row],[r]]</f>
        <v>GUI - 2</v>
      </c>
    </row>
    <row r="76" spans="1:27" ht="27.6" x14ac:dyDescent="0.3">
      <c r="A76" s="37" t="s">
        <v>69</v>
      </c>
      <c r="B76" s="37" t="str">
        <f>Tableau1[[#This Row],[ctry+r]]</f>
        <v>GUI - 3</v>
      </c>
      <c r="C76" s="37" t="str">
        <f>VLOOKUP(Tableau1[[#This Row],[CSC - GSK]],Table9[[D3]:[afk2]],4,FALSE)</f>
        <v>GUI</v>
      </c>
      <c r="D76" s="38" t="s">
        <v>314</v>
      </c>
      <c r="E76" s="42" t="s">
        <v>309</v>
      </c>
      <c r="F76" s="42">
        <v>3</v>
      </c>
      <c r="G76" s="38" t="s">
        <v>404</v>
      </c>
      <c r="Y76" s="39" t="str">
        <f>Tableau1[[#This Row],[Column3]]&amp;" - "&amp;Tableau1[[#This Row],[Titre de la Cible - Titel doel]]</f>
        <v>3 - Améliorer l’accessibilité aux soins de santé de qualité pour tous (prévention, soins curatifs, réadaptation et sensibilisation).</v>
      </c>
      <c r="Z76" s="39">
        <f>COUNTIF($C$2:$C76,Tableau1[[#This Row],[Column1]])</f>
        <v>3</v>
      </c>
      <c r="AA76" s="39" t="str">
        <f>Tableau1[[#This Row],[Column1]]&amp;" - "&amp;Tableau1[[#This Row],[r]]</f>
        <v>GUI - 3</v>
      </c>
    </row>
    <row r="77" spans="1:27" x14ac:dyDescent="0.3">
      <c r="A77" s="37" t="s">
        <v>69</v>
      </c>
      <c r="B77" s="37" t="str">
        <f>Tableau1[[#This Row],[ctry+r]]</f>
        <v>GUI - 4</v>
      </c>
      <c r="C77" s="37" t="str">
        <f>VLOOKUP(Tableau1[[#This Row],[CSC - GSK]],Table9[[D3]:[afk2]],4,FALSE)</f>
        <v>GUI</v>
      </c>
      <c r="D77" s="38" t="s">
        <v>316</v>
      </c>
      <c r="E77" s="42" t="s">
        <v>309</v>
      </c>
      <c r="F77" s="42">
        <v>4</v>
      </c>
      <c r="G77" s="38" t="s">
        <v>405</v>
      </c>
      <c r="Y77" s="39" t="str">
        <f>Tableau1[[#This Row],[Column3]]&amp;" - "&amp;Tableau1[[#This Row],[Titre de la Cible - Titel doel]]</f>
        <v>4 - Améliorer l’accès à la connaissance, la qualité de la recherche et stimuler l’innovation.</v>
      </c>
      <c r="Z77" s="39">
        <f>COUNTIF($C$2:$C77,Tableau1[[#This Row],[Column1]])</f>
        <v>4</v>
      </c>
      <c r="AA77" s="39" t="str">
        <f>Tableau1[[#This Row],[Column1]]&amp;" - "&amp;Tableau1[[#This Row],[r]]</f>
        <v>GUI - 4</v>
      </c>
    </row>
    <row r="78" spans="1:27" x14ac:dyDescent="0.3">
      <c r="A78" s="37" t="s">
        <v>70</v>
      </c>
      <c r="B78" s="37" t="str">
        <f>Tableau1[[#This Row],[ctry+r]]</f>
        <v>HAI - 1</v>
      </c>
      <c r="C78" s="37" t="str">
        <f>VLOOKUP(Tableau1[[#This Row],[CSC - GSK]],Table9[[D3]:[afk2]],4,FALSE)</f>
        <v>HAI</v>
      </c>
      <c r="D78" s="38" t="s">
        <v>308</v>
      </c>
      <c r="E78" s="42" t="s">
        <v>309</v>
      </c>
      <c r="F78" s="42">
        <v>1</v>
      </c>
      <c r="G78" s="38" t="s">
        <v>406</v>
      </c>
      <c r="Y78" s="39" t="str">
        <f>Tableau1[[#This Row],[Column3]]&amp;" - "&amp;Tableau1[[#This Row],[Titre de la Cible - Titel doel]]</f>
        <v>1 - Contribuer à la diminution de la dégradation de l’environnement</v>
      </c>
      <c r="Z78" s="39">
        <f>COUNTIF($C$2:$C78,Tableau1[[#This Row],[Column1]])</f>
        <v>1</v>
      </c>
      <c r="AA78" s="39" t="str">
        <f>Tableau1[[#This Row],[Column1]]&amp;" - "&amp;Tableau1[[#This Row],[r]]</f>
        <v>HAI - 1</v>
      </c>
    </row>
    <row r="79" spans="1:27" ht="27.6" x14ac:dyDescent="0.3">
      <c r="A79" s="37" t="s">
        <v>70</v>
      </c>
      <c r="B79" s="37" t="str">
        <f>Tableau1[[#This Row],[ctry+r]]</f>
        <v>HAI - 2</v>
      </c>
      <c r="C79" s="37" t="str">
        <f>VLOOKUP(Tableau1[[#This Row],[CSC - GSK]],Table9[[D3]:[afk2]],4,FALSE)</f>
        <v>HAI</v>
      </c>
      <c r="D79" s="38" t="s">
        <v>312</v>
      </c>
      <c r="E79" s="42" t="s">
        <v>309</v>
      </c>
      <c r="F79" s="42">
        <v>2</v>
      </c>
      <c r="G79" s="38" t="s">
        <v>407</v>
      </c>
      <c r="Y79" s="39" t="str">
        <f>Tableau1[[#This Row],[Column3]]&amp;" - "&amp;Tableau1[[#This Row],[Titre de la Cible - Titel doel]]</f>
        <v>2 - Promouvoir des relations équitables et mutuellement enrichissantes entre homme et femme,  jeune/adulte et l’inclusion des groupes sociaux marginalisés</v>
      </c>
      <c r="Z79" s="39">
        <f>COUNTIF($C$2:$C79,Tableau1[[#This Row],[Column1]])</f>
        <v>2</v>
      </c>
      <c r="AA79" s="39" t="str">
        <f>Tableau1[[#This Row],[Column1]]&amp;" - "&amp;Tableau1[[#This Row],[r]]</f>
        <v>HAI - 2</v>
      </c>
    </row>
    <row r="80" spans="1:27" x14ac:dyDescent="0.3">
      <c r="A80" s="37" t="s">
        <v>70</v>
      </c>
      <c r="B80" s="37" t="str">
        <f>Tableau1[[#This Row],[ctry+r]]</f>
        <v>HAI - 3</v>
      </c>
      <c r="C80" s="37" t="str">
        <f>VLOOKUP(Tableau1[[#This Row],[CSC - GSK]],Table9[[D3]:[afk2]],4,FALSE)</f>
        <v>HAI</v>
      </c>
      <c r="D80" s="38" t="s">
        <v>314</v>
      </c>
      <c r="E80" s="42" t="s">
        <v>309</v>
      </c>
      <c r="F80" s="42">
        <v>3</v>
      </c>
      <c r="G80" s="38" t="s">
        <v>408</v>
      </c>
      <c r="Y80" s="39" t="str">
        <f>Tableau1[[#This Row],[Column3]]&amp;" - "&amp;Tableau1[[#This Row],[Titre de la Cible - Titel doel]]</f>
        <v xml:space="preserve">3 - Améliorer la gestion des risques et désastres </v>
      </c>
      <c r="Z80" s="39">
        <f>COUNTIF($C$2:$C80,Tableau1[[#This Row],[Column1]])</f>
        <v>3</v>
      </c>
      <c r="AA80" s="39" t="str">
        <f>Tableau1[[#This Row],[Column1]]&amp;" - "&amp;Tableau1[[#This Row],[r]]</f>
        <v>HAI - 3</v>
      </c>
    </row>
    <row r="81" spans="1:27" ht="27.6" x14ac:dyDescent="0.3">
      <c r="A81" s="37" t="s">
        <v>70</v>
      </c>
      <c r="B81" s="37" t="str">
        <f>Tableau1[[#This Row],[ctry+r]]</f>
        <v>HAI - 4</v>
      </c>
      <c r="C81" s="37" t="str">
        <f>VLOOKUP(Tableau1[[#This Row],[CSC - GSK]],Table9[[D3]:[afk2]],4,FALSE)</f>
        <v>HAI</v>
      </c>
      <c r="D81" s="38" t="s">
        <v>316</v>
      </c>
      <c r="E81" s="42" t="s">
        <v>309</v>
      </c>
      <c r="F81" s="42">
        <v>4</v>
      </c>
      <c r="G81" s="38" t="s">
        <v>409</v>
      </c>
      <c r="Y81" s="39" t="str">
        <f>Tableau1[[#This Row],[Column3]]&amp;" - "&amp;Tableau1[[#This Row],[Titre de la Cible - Titel doel]]</f>
        <v xml:space="preserve">4 - Garantir et améliorer l’accès à la connaissance, à l’éducation et à la culture, améliorer la qualité de la recherche et stimuler l’innovation, afin de contribuer au développement </v>
      </c>
      <c r="Z81" s="39">
        <f>COUNTIF($C$2:$C81,Tableau1[[#This Row],[Column1]])</f>
        <v>4</v>
      </c>
      <c r="AA81" s="39" t="str">
        <f>Tableau1[[#This Row],[Column1]]&amp;" - "&amp;Tableau1[[#This Row],[r]]</f>
        <v>HAI - 4</v>
      </c>
    </row>
    <row r="82" spans="1:27" x14ac:dyDescent="0.3">
      <c r="A82" s="37" t="s">
        <v>70</v>
      </c>
      <c r="B82" s="37" t="str">
        <f>Tableau1[[#This Row],[ctry+r]]</f>
        <v>HAI - 5</v>
      </c>
      <c r="C82" s="37" t="str">
        <f>VLOOKUP(Tableau1[[#This Row],[CSC - GSK]],Table9[[D3]:[afk2]],4,FALSE)</f>
        <v>HAI</v>
      </c>
      <c r="D82" s="38" t="s">
        <v>356</v>
      </c>
      <c r="E82" s="42" t="s">
        <v>309</v>
      </c>
      <c r="F82" s="42">
        <v>5</v>
      </c>
      <c r="G82" s="38" t="s">
        <v>410</v>
      </c>
      <c r="Y82" s="39" t="str">
        <f>Tableau1[[#This Row],[Column3]]&amp;" - "&amp;Tableau1[[#This Row],[Titre de la Cible - Titel doel]]</f>
        <v xml:space="preserve">5 - Renforcer le secteur de la santé  </v>
      </c>
      <c r="Z82" s="39">
        <f>COUNTIF($C$2:$C82,Tableau1[[#This Row],[Column1]])</f>
        <v>5</v>
      </c>
      <c r="AA82" s="39" t="str">
        <f>Tableau1[[#This Row],[Column1]]&amp;" - "&amp;Tableau1[[#This Row],[r]]</f>
        <v>HAI - 5</v>
      </c>
    </row>
    <row r="83" spans="1:27" x14ac:dyDescent="0.3">
      <c r="A83" s="37" t="s">
        <v>70</v>
      </c>
      <c r="B83" s="37" t="str">
        <f>Tableau1[[#This Row],[ctry+r]]</f>
        <v>HAI - 6</v>
      </c>
      <c r="C83" s="37" t="str">
        <f>VLOOKUP(Tableau1[[#This Row],[CSC - GSK]],Table9[[D3]:[afk2]],4,FALSE)</f>
        <v>HAI</v>
      </c>
      <c r="D83" s="38" t="s">
        <v>348</v>
      </c>
      <c r="E83" s="42" t="s">
        <v>309</v>
      </c>
      <c r="F83" s="42">
        <v>6</v>
      </c>
      <c r="G83" s="38" t="s">
        <v>411</v>
      </c>
      <c r="Y83" s="39" t="str">
        <f>Tableau1[[#This Row],[Column3]]&amp;" - "&amp;Tableau1[[#This Row],[Titre de la Cible - Titel doel]]</f>
        <v>6 - Assurer l'accès, l’utilisation et la gestion durable, équitable et participative de l'eau potable et de l'assainissement</v>
      </c>
      <c r="Z83" s="39">
        <f>COUNTIF($C$2:$C83,Tableau1[[#This Row],[Column1]])</f>
        <v>6</v>
      </c>
      <c r="AA83" s="39" t="str">
        <f>Tableau1[[#This Row],[Column1]]&amp;" - "&amp;Tableau1[[#This Row],[r]]</f>
        <v>HAI - 6</v>
      </c>
    </row>
    <row r="84" spans="1:27" ht="27.6" x14ac:dyDescent="0.3">
      <c r="A84" s="37" t="s">
        <v>70</v>
      </c>
      <c r="B84" s="37" t="str">
        <f>Tableau1[[#This Row],[ctry+r]]</f>
        <v>HAI - 7</v>
      </c>
      <c r="C84" s="37" t="str">
        <f>VLOOKUP(Tableau1[[#This Row],[CSC - GSK]],Table9[[D3]:[afk2]],4,FALSE)</f>
        <v>HAI</v>
      </c>
      <c r="D84" s="38" t="s">
        <v>350</v>
      </c>
      <c r="E84" s="42" t="s">
        <v>309</v>
      </c>
      <c r="F84" s="42">
        <v>7</v>
      </c>
      <c r="G84" s="38" t="s">
        <v>412</v>
      </c>
      <c r="Y84" s="39" t="str">
        <f>Tableau1[[#This Row],[Column3]]&amp;" - "&amp;Tableau1[[#This Row],[Titre de la Cible - Titel doel]]</f>
        <v>7 - Améliorer la prise en compte et le respect des droits humains (politiques, civils, sociaux, économiques, culturels, etc.), de la justice et de la bonne gouvernance</v>
      </c>
      <c r="Z84" s="39">
        <f>COUNTIF($C$2:$C84,Tableau1[[#This Row],[Column1]])</f>
        <v>7</v>
      </c>
      <c r="AA84" s="39" t="str">
        <f>Tableau1[[#This Row],[Column1]]&amp;" - "&amp;Tableau1[[#This Row],[r]]</f>
        <v>HAI - 7</v>
      </c>
    </row>
    <row r="85" spans="1:27" x14ac:dyDescent="0.3">
      <c r="A85" s="37" t="s">
        <v>70</v>
      </c>
      <c r="B85" s="37" t="str">
        <f>Tableau1[[#This Row],[ctry+r]]</f>
        <v>HAI - 8</v>
      </c>
      <c r="C85" s="37" t="str">
        <f>VLOOKUP(Tableau1[[#This Row],[CSC - GSK]],Table9[[D3]:[afk2]],4,FALSE)</f>
        <v>HAI</v>
      </c>
      <c r="D85" s="38" t="s">
        <v>360</v>
      </c>
      <c r="E85" s="42" t="s">
        <v>309</v>
      </c>
      <c r="F85" s="42">
        <v>8</v>
      </c>
      <c r="G85" s="38" t="s">
        <v>413</v>
      </c>
      <c r="Y85" s="39" t="str">
        <f>Tableau1[[#This Row],[Column3]]&amp;" - "&amp;Tableau1[[#This Row],[Titre de la Cible - Titel doel]]</f>
        <v>8 - Renforcer le développement rural et le droit à l’alimentation</v>
      </c>
      <c r="Z85" s="39">
        <f>COUNTIF($C$2:$C85,Tableau1[[#This Row],[Column1]])</f>
        <v>8</v>
      </c>
      <c r="AA85" s="39" t="str">
        <f>Tableau1[[#This Row],[Column1]]&amp;" - "&amp;Tableau1[[#This Row],[r]]</f>
        <v>HAI - 8</v>
      </c>
    </row>
    <row r="86" spans="1:27" ht="27.6" x14ac:dyDescent="0.3">
      <c r="A86" s="37" t="s">
        <v>73</v>
      </c>
      <c r="B86" s="37" t="str">
        <f>Tableau1[[#This Row],[ctry+r]]</f>
        <v>INS - 1</v>
      </c>
      <c r="C86" s="37" t="str">
        <f>VLOOKUP(Tableau1[[#This Row],[CSC - GSK]],Table9[[D3]:[afk2]],4,FALSE)</f>
        <v>INS</v>
      </c>
      <c r="D86" s="38" t="s">
        <v>308</v>
      </c>
      <c r="E86" s="42" t="s">
        <v>309</v>
      </c>
      <c r="F86" s="42">
        <v>1</v>
      </c>
      <c r="G86" s="38" t="s">
        <v>414</v>
      </c>
      <c r="Y86" s="39" t="str">
        <f>Tableau1[[#This Row],[Column3]]&amp;" - "&amp;Tableau1[[#This Row],[Titre de la Cible - Titel doel]]</f>
        <v>1 - Sustainable agriculture becomes an attractive business, providing sustainable and improved livelihoods for farmers and people who are dependent on the sector and contributing to healthier consumers</v>
      </c>
      <c r="Z86" s="39">
        <f>COUNTIF($C$2:$C86,Tableau1[[#This Row],[Column1]])</f>
        <v>1</v>
      </c>
      <c r="AA86" s="39" t="str">
        <f>Tableau1[[#This Row],[Column1]]&amp;" - "&amp;Tableau1[[#This Row],[r]]</f>
        <v>INS - 1</v>
      </c>
    </row>
    <row r="87" spans="1:27" ht="27.6" x14ac:dyDescent="0.3">
      <c r="A87" s="37" t="s">
        <v>73</v>
      </c>
      <c r="B87" s="37" t="str">
        <f>Tableau1[[#This Row],[ctry+r]]</f>
        <v>INS - 2</v>
      </c>
      <c r="C87" s="37" t="str">
        <f>VLOOKUP(Tableau1[[#This Row],[CSC - GSK]],Table9[[D3]:[afk2]],4,FALSE)</f>
        <v>INS</v>
      </c>
      <c r="D87" s="38" t="s">
        <v>312</v>
      </c>
      <c r="E87" s="42" t="s">
        <v>309</v>
      </c>
      <c r="F87" s="42">
        <v>2</v>
      </c>
      <c r="G87" s="38" t="s">
        <v>378</v>
      </c>
      <c r="Y87" s="39" t="str">
        <f>Tableau1[[#This Row],[Column3]]&amp;" - "&amp;Tableau1[[#This Row],[Titre de la Cible - Titel doel]]</f>
        <v>2 - Ensure and improve access to knowledge, improve research and stimulate innovation in order to contribute to development</v>
      </c>
      <c r="Z87" s="39">
        <f>COUNTIF($C$2:$C87,Tableau1[[#This Row],[Column1]])</f>
        <v>2</v>
      </c>
      <c r="AA87" s="39" t="str">
        <f>Tableau1[[#This Row],[Column1]]&amp;" - "&amp;Tableau1[[#This Row],[r]]</f>
        <v>INS - 2</v>
      </c>
    </row>
    <row r="88" spans="1:27" ht="27.6" x14ac:dyDescent="0.3">
      <c r="A88" s="37" t="s">
        <v>73</v>
      </c>
      <c r="B88" s="37" t="str">
        <f>Tableau1[[#This Row],[ctry+r]]</f>
        <v>INS - 3</v>
      </c>
      <c r="C88" s="37" t="str">
        <f>VLOOKUP(Tableau1[[#This Row],[CSC - GSK]],Table9[[D3]:[afk2]],4,FALSE)</f>
        <v>INS</v>
      </c>
      <c r="D88" s="38" t="s">
        <v>314</v>
      </c>
      <c r="E88" s="42" t="s">
        <v>309</v>
      </c>
      <c r="F88" s="42">
        <v>3</v>
      </c>
      <c r="G88" s="38" t="s">
        <v>415</v>
      </c>
      <c r="Y88" s="39" t="str">
        <f>Tableau1[[#This Row],[Column3]]&amp;" - "&amp;Tableau1[[#This Row],[Titre de la Cible - Titel doel]]</f>
        <v>3 - A sustainable management of natural resources guided by the respect of HR, local needs, and of the needs of future generations</v>
      </c>
      <c r="Z88" s="39">
        <f>COUNTIF($C$2:$C88,Tableau1[[#This Row],[Column1]])</f>
        <v>3</v>
      </c>
      <c r="AA88" s="39" t="str">
        <f>Tableau1[[#This Row],[Column1]]&amp;" - "&amp;Tableau1[[#This Row],[r]]</f>
        <v>INS - 3</v>
      </c>
    </row>
    <row r="89" spans="1:27" x14ac:dyDescent="0.3">
      <c r="A89" s="37" t="s">
        <v>73</v>
      </c>
      <c r="B89" s="37" t="str">
        <f>Tableau1[[#This Row],[ctry+r]]</f>
        <v>INS - 4</v>
      </c>
      <c r="C89" s="37" t="str">
        <f>VLOOKUP(Tableau1[[#This Row],[CSC - GSK]],Table9[[D3]:[afk2]],4,FALSE)</f>
        <v>INS</v>
      </c>
      <c r="D89" s="38" t="s">
        <v>316</v>
      </c>
      <c r="E89" s="42" t="s">
        <v>309</v>
      </c>
      <c r="F89" s="42">
        <v>4</v>
      </c>
      <c r="G89" s="38" t="s">
        <v>416</v>
      </c>
      <c r="Y89" s="39" t="str">
        <f>Tableau1[[#This Row],[Column3]]&amp;" - "&amp;Tableau1[[#This Row],[Titre de la Cible - Titel doel]]</f>
        <v>4 - Support CSOs to promote access to justice for vulnerable populations</v>
      </c>
      <c r="Z89" s="39">
        <f>COUNTIF($C$2:$C89,Tableau1[[#This Row],[Column1]])</f>
        <v>4</v>
      </c>
      <c r="AA89" s="39" t="str">
        <f>Tableau1[[#This Row],[Column1]]&amp;" - "&amp;Tableau1[[#This Row],[r]]</f>
        <v>INS - 4</v>
      </c>
    </row>
    <row r="90" spans="1:27" x14ac:dyDescent="0.3">
      <c r="A90" s="37" t="s">
        <v>74</v>
      </c>
      <c r="B90" s="37" t="str">
        <f>Tableau1[[#This Row],[ctry+r]]</f>
        <v>KEN - 1</v>
      </c>
      <c r="C90" s="37" t="str">
        <f>VLOOKUP(Tableau1[[#This Row],[CSC - GSK]],Table9[[D3]:[afk2]],4,FALSE)</f>
        <v>KEN</v>
      </c>
      <c r="D90" s="38" t="s">
        <v>308</v>
      </c>
      <c r="E90" s="42" t="s">
        <v>309</v>
      </c>
      <c r="F90" s="42">
        <v>1</v>
      </c>
      <c r="G90" s="38" t="s">
        <v>417</v>
      </c>
      <c r="Y90" s="39" t="str">
        <f>Tableau1[[#This Row],[Column3]]&amp;" - "&amp;Tableau1[[#This Row],[Titre de la Cible - Titel doel]]</f>
        <v>1 - Strengthen inclusive and equitable quality education and promote lifelong learning and cultural opportunities for all</v>
      </c>
      <c r="Z90" s="39">
        <f>COUNTIF($C$2:$C90,Tableau1[[#This Row],[Column1]])</f>
        <v>1</v>
      </c>
      <c r="AA90" s="39" t="str">
        <f>Tableau1[[#This Row],[Column1]]&amp;" - "&amp;Tableau1[[#This Row],[r]]</f>
        <v>KEN - 1</v>
      </c>
    </row>
    <row r="91" spans="1:27" x14ac:dyDescent="0.3">
      <c r="A91" s="37" t="s">
        <v>74</v>
      </c>
      <c r="B91" s="37" t="str">
        <f>Tableau1[[#This Row],[ctry+r]]</f>
        <v>KEN - 2</v>
      </c>
      <c r="C91" s="37" t="str">
        <f>VLOOKUP(Tableau1[[#This Row],[CSC - GSK]],Table9[[D3]:[afk2]],4,FALSE)</f>
        <v>KEN</v>
      </c>
      <c r="D91" s="38" t="s">
        <v>312</v>
      </c>
      <c r="E91" s="42" t="s">
        <v>309</v>
      </c>
      <c r="F91" s="42">
        <v>2</v>
      </c>
      <c r="G91" s="38" t="s">
        <v>418</v>
      </c>
      <c r="Y91" s="39" t="str">
        <f>Tableau1[[#This Row],[Column3]]&amp;" - "&amp;Tableau1[[#This Row],[Titre de la Cible - Titel doel]]</f>
        <v>2 - Improve research and stimulate innovation by reinforcing local capacities, in order to contribute to development</v>
      </c>
      <c r="Z91" s="39">
        <f>COUNTIF($C$2:$C91,Tableau1[[#This Row],[Column1]])</f>
        <v>2</v>
      </c>
      <c r="AA91" s="39" t="str">
        <f>Tableau1[[#This Row],[Column1]]&amp;" - "&amp;Tableau1[[#This Row],[r]]</f>
        <v>KEN - 2</v>
      </c>
    </row>
    <row r="92" spans="1:27" x14ac:dyDescent="0.3">
      <c r="A92" s="37" t="s">
        <v>76</v>
      </c>
      <c r="B92" s="37" t="str">
        <f>Tableau1[[#This Row],[ctry+r]]</f>
        <v>MAD - 1</v>
      </c>
      <c r="C92" s="37" t="str">
        <f>VLOOKUP(Tableau1[[#This Row],[CSC - GSK]],Table9[[D3]:[afk2]],4,FALSE)</f>
        <v>MAD</v>
      </c>
      <c r="D92" s="38" t="s">
        <v>308</v>
      </c>
      <c r="E92" s="42" t="s">
        <v>309</v>
      </c>
      <c r="F92" s="42">
        <v>1</v>
      </c>
      <c r="G92" s="38" t="s">
        <v>419</v>
      </c>
      <c r="Y92" s="39" t="str">
        <f>Tableau1[[#This Row],[Column3]]&amp;" - "&amp;Tableau1[[#This Row],[Titre de la Cible - Titel doel]]</f>
        <v>1 - Renforcer la sécurité alimentaire et économique des populations rurales</v>
      </c>
      <c r="Z92" s="39">
        <f>COUNTIF($C$2:$C92,Tableau1[[#This Row],[Column1]])</f>
        <v>1</v>
      </c>
      <c r="AA92" s="39" t="str">
        <f>Tableau1[[#This Row],[Column1]]&amp;" - "&amp;Tableau1[[#This Row],[r]]</f>
        <v>MAD - 1</v>
      </c>
    </row>
    <row r="93" spans="1:27" x14ac:dyDescent="0.3">
      <c r="A93" s="37" t="s">
        <v>76</v>
      </c>
      <c r="B93" s="37" t="str">
        <f>Tableau1[[#This Row],[ctry+r]]</f>
        <v>MAD - 2</v>
      </c>
      <c r="C93" s="37" t="str">
        <f>VLOOKUP(Tableau1[[#This Row],[CSC - GSK]],Table9[[D3]:[afk2]],4,FALSE)</f>
        <v>MAD</v>
      </c>
      <c r="D93" s="38" t="s">
        <v>312</v>
      </c>
      <c r="E93" s="42" t="s">
        <v>309</v>
      </c>
      <c r="F93" s="42">
        <v>2</v>
      </c>
      <c r="G93" s="38" t="s">
        <v>420</v>
      </c>
      <c r="Y93" s="39" t="str">
        <f>Tableau1[[#This Row],[Column3]]&amp;" - "&amp;Tableau1[[#This Row],[Titre de la Cible - Titel doel]]</f>
        <v>2 - Renforcer l’accès (équitable, durable et participatif) à l’eau potable et à des systèmes d’assainissement améliorés</v>
      </c>
      <c r="Z93" s="39">
        <f>COUNTIF($C$2:$C93,Tableau1[[#This Row],[Column1]])</f>
        <v>2</v>
      </c>
      <c r="AA93" s="39" t="str">
        <f>Tableau1[[#This Row],[Column1]]&amp;" - "&amp;Tableau1[[#This Row],[r]]</f>
        <v>MAD - 2</v>
      </c>
    </row>
    <row r="94" spans="1:27" x14ac:dyDescent="0.3">
      <c r="A94" s="37" t="s">
        <v>76</v>
      </c>
      <c r="B94" s="37" t="str">
        <f>Tableau1[[#This Row],[ctry+r]]</f>
        <v>MAD - 3</v>
      </c>
      <c r="C94" s="37" t="str">
        <f>VLOOKUP(Tableau1[[#This Row],[CSC - GSK]],Table9[[D3]:[afk2]],4,FALSE)</f>
        <v>MAD</v>
      </c>
      <c r="D94" s="38" t="s">
        <v>314</v>
      </c>
      <c r="E94" s="42" t="s">
        <v>309</v>
      </c>
      <c r="F94" s="42">
        <v>3</v>
      </c>
      <c r="G94" s="38" t="s">
        <v>421</v>
      </c>
      <c r="Y94" s="39" t="str">
        <f>Tableau1[[#This Row],[Column3]]&amp;" - "&amp;Tableau1[[#This Row],[Titre de la Cible - Titel doel]]</f>
        <v xml:space="preserve">3 - Renforcer les systèmes de santé et l’accès aux soins de santé </v>
      </c>
      <c r="Z94" s="39">
        <f>COUNTIF($C$2:$C94,Tableau1[[#This Row],[Column1]])</f>
        <v>3</v>
      </c>
      <c r="AA94" s="39" t="str">
        <f>Tableau1[[#This Row],[Column1]]&amp;" - "&amp;Tableau1[[#This Row],[r]]</f>
        <v>MAD - 3</v>
      </c>
    </row>
    <row r="95" spans="1:27" x14ac:dyDescent="0.3">
      <c r="A95" s="37" t="s">
        <v>76</v>
      </c>
      <c r="B95" s="37" t="str">
        <f>Tableau1[[#This Row],[ctry+r]]</f>
        <v>MAD - 4</v>
      </c>
      <c r="C95" s="37" t="str">
        <f>VLOOKUP(Tableau1[[#This Row],[CSC - GSK]],Table9[[D3]:[afk2]],4,FALSE)</f>
        <v>MAD</v>
      </c>
      <c r="D95" s="38" t="s">
        <v>316</v>
      </c>
      <c r="E95" s="42" t="s">
        <v>309</v>
      </c>
      <c r="F95" s="42">
        <v>4</v>
      </c>
      <c r="G95" s="38" t="s">
        <v>422</v>
      </c>
      <c r="Y95" s="39" t="str">
        <f>Tableau1[[#This Row],[Column3]]&amp;" - "&amp;Tableau1[[#This Row],[Titre de la Cible - Titel doel]]</f>
        <v>4 - Renforcer la gestion des risques liés aux catastrophes</v>
      </c>
      <c r="Z95" s="39">
        <f>COUNTIF($C$2:$C95,Tableau1[[#This Row],[Column1]])</f>
        <v>4</v>
      </c>
      <c r="AA95" s="39" t="str">
        <f>Tableau1[[#This Row],[Column1]]&amp;" - "&amp;Tableau1[[#This Row],[r]]</f>
        <v>MAD - 4</v>
      </c>
    </row>
    <row r="96" spans="1:27" x14ac:dyDescent="0.3">
      <c r="A96" s="37" t="s">
        <v>76</v>
      </c>
      <c r="B96" s="37" t="str">
        <f>Tableau1[[#This Row],[ctry+r]]</f>
        <v>MAD - 5</v>
      </c>
      <c r="C96" s="37" t="str">
        <f>VLOOKUP(Tableau1[[#This Row],[CSC - GSK]],Table9[[D3]:[afk2]],4,FALSE)</f>
        <v>MAD</v>
      </c>
      <c r="D96" s="38" t="s">
        <v>356</v>
      </c>
      <c r="E96" s="42" t="s">
        <v>309</v>
      </c>
      <c r="F96" s="42">
        <v>5</v>
      </c>
      <c r="G96" s="38" t="s">
        <v>423</v>
      </c>
      <c r="Y96" s="39" t="str">
        <f>Tableau1[[#This Row],[Column3]]&amp;" - "&amp;Tableau1[[#This Row],[Titre de la Cible - Titel doel]]</f>
        <v>5 - Favoriser une meilleure protection de l’environnement et une gestion durable des ressources naturelles</v>
      </c>
      <c r="Z96" s="39">
        <f>COUNTIF($C$2:$C96,Tableau1[[#This Row],[Column1]])</f>
        <v>5</v>
      </c>
      <c r="AA96" s="39" t="str">
        <f>Tableau1[[#This Row],[Column1]]&amp;" - "&amp;Tableau1[[#This Row],[r]]</f>
        <v>MAD - 5</v>
      </c>
    </row>
    <row r="97" spans="1:27" x14ac:dyDescent="0.3">
      <c r="A97" s="37" t="s">
        <v>76</v>
      </c>
      <c r="B97" s="37" t="str">
        <f>Tableau1[[#This Row],[ctry+r]]</f>
        <v>MAD - 6</v>
      </c>
      <c r="C97" s="37" t="str">
        <f>VLOOKUP(Tableau1[[#This Row],[CSC - GSK]],Table9[[D3]:[afk2]],4,FALSE)</f>
        <v>MAD</v>
      </c>
      <c r="D97" s="38" t="s">
        <v>348</v>
      </c>
      <c r="E97" s="42" t="s">
        <v>309</v>
      </c>
      <c r="F97" s="42">
        <v>6</v>
      </c>
      <c r="G97" s="38" t="s">
        <v>424</v>
      </c>
      <c r="Y97" s="39" t="str">
        <f>Tableau1[[#This Row],[Column3]]&amp;" - "&amp;Tableau1[[#This Row],[Titre de la Cible - Titel doel]]</f>
        <v>6 - Renforcer l’inclusion, la participation et la bonne gouvernance dans le développement</v>
      </c>
      <c r="Z97" s="39">
        <f>COUNTIF($C$2:$C97,Tableau1[[#This Row],[Column1]])</f>
        <v>6</v>
      </c>
      <c r="AA97" s="39" t="str">
        <f>Tableau1[[#This Row],[Column1]]&amp;" - "&amp;Tableau1[[#This Row],[r]]</f>
        <v>MAD - 6</v>
      </c>
    </row>
    <row r="98" spans="1:27" ht="27.6" x14ac:dyDescent="0.3">
      <c r="A98" s="37" t="s">
        <v>76</v>
      </c>
      <c r="B98" s="37" t="str">
        <f>Tableau1[[#This Row],[ctry+r]]</f>
        <v>MAD - 7</v>
      </c>
      <c r="C98" s="37" t="str">
        <f>VLOOKUP(Tableau1[[#This Row],[CSC - GSK]],Table9[[D3]:[afk2]],4,FALSE)</f>
        <v>MAD</v>
      </c>
      <c r="D98" s="38" t="s">
        <v>350</v>
      </c>
      <c r="E98" s="42" t="s">
        <v>309</v>
      </c>
      <c r="F98" s="42">
        <v>7</v>
      </c>
      <c r="G98" s="38" t="s">
        <v>425</v>
      </c>
      <c r="Y98" s="39" t="str">
        <f>Tableau1[[#This Row],[Column3]]&amp;" - "&amp;Tableau1[[#This Row],[Titre de la Cible - Titel doel]]</f>
        <v>7 - Garantir et améliorer l’accès à la connaissance et à la compétence, améliorer la qualité de la recherche et stimuler l’innovation, afin de contribuer au développement</v>
      </c>
      <c r="Z98" s="39">
        <f>COUNTIF($C$2:$C98,Tableau1[[#This Row],[Column1]])</f>
        <v>7</v>
      </c>
      <c r="AA98" s="39" t="str">
        <f>Tableau1[[#This Row],[Column1]]&amp;" - "&amp;Tableau1[[#This Row],[r]]</f>
        <v>MAD - 7</v>
      </c>
    </row>
    <row r="99" spans="1:27" ht="41.4" x14ac:dyDescent="0.3">
      <c r="A99" s="37" t="s">
        <v>78</v>
      </c>
      <c r="B99" s="37" t="str">
        <f>Tableau1[[#This Row],[ctry+r]]</f>
        <v>MLI - 1</v>
      </c>
      <c r="C99" s="37" t="str">
        <f>VLOOKUP(Tableau1[[#This Row],[CSC - GSK]],Table9[[D3]:[afk2]],4,FALSE)</f>
        <v>MLI</v>
      </c>
      <c r="D99" s="38" t="s">
        <v>308</v>
      </c>
      <c r="E99" s="42" t="s">
        <v>309</v>
      </c>
      <c r="F99" s="42">
        <v>1</v>
      </c>
      <c r="G99" s="38" t="s">
        <v>426</v>
      </c>
      <c r="Y99" s="39" t="str">
        <f>Tableau1[[#This Row],[Column3]]&amp;" - "&amp;Tableau1[[#This Row],[Titre de la Cible - Titel doel]]</f>
        <v>1 - Soutenir l’émergence d’un secteur agricole performant basé sur l’amélioration des conditions de vie des agriculteurs/trices et des éleveurs/éleveuses, l’agriculture familiale, l’agro-écologie et le respect de l’environnement, en mettant l’accent sur le rôle économique des femmes et des jeunes en zones rurales et périurbaines.</v>
      </c>
      <c r="Z99" s="39">
        <f>COUNTIF($C$2:$C99,Tableau1[[#This Row],[Column1]])</f>
        <v>1</v>
      </c>
      <c r="AA99" s="39" t="str">
        <f>Tableau1[[#This Row],[Column1]]&amp;" - "&amp;Tableau1[[#This Row],[r]]</f>
        <v>MLI - 1</v>
      </c>
    </row>
    <row r="100" spans="1:27" ht="27.6" x14ac:dyDescent="0.3">
      <c r="A100" s="37" t="s">
        <v>78</v>
      </c>
      <c r="B100" s="37" t="str">
        <f>Tableau1[[#This Row],[ctry+r]]</f>
        <v>MLI - 2</v>
      </c>
      <c r="C100" s="37" t="str">
        <f>VLOOKUP(Tableau1[[#This Row],[CSC - GSK]],Table9[[D3]:[afk2]],4,FALSE)</f>
        <v>MLI</v>
      </c>
      <c r="D100" s="38" t="s">
        <v>312</v>
      </c>
      <c r="E100" s="42" t="s">
        <v>309</v>
      </c>
      <c r="F100" s="42">
        <v>2</v>
      </c>
      <c r="G100" s="38" t="s">
        <v>427</v>
      </c>
      <c r="Y100" s="39" t="str">
        <f>Tableau1[[#This Row],[Column3]]&amp;" - "&amp;Tableau1[[#This Row],[Titre de la Cible - Titel doel]]</f>
        <v>2 - Améliorer la sécurité alimentaire et nutritionnelle et la résilience aux chocs économiques et environnementaux des populations vulnérables, en prenant en compte les problématiques liées au genre.</v>
      </c>
      <c r="Z100" s="39">
        <f>COUNTIF($C$2:$C100,Tableau1[[#This Row],[Column1]])</f>
        <v>2</v>
      </c>
      <c r="AA100" s="39" t="str">
        <f>Tableau1[[#This Row],[Column1]]&amp;" - "&amp;Tableau1[[#This Row],[r]]</f>
        <v>MLI - 2</v>
      </c>
    </row>
    <row r="101" spans="1:27" ht="27.6" x14ac:dyDescent="0.3">
      <c r="A101" s="37" t="s">
        <v>78</v>
      </c>
      <c r="B101" s="37" t="str">
        <f>Tableau1[[#This Row],[ctry+r]]</f>
        <v>MLI - 3</v>
      </c>
      <c r="C101" s="37" t="str">
        <f>VLOOKUP(Tableau1[[#This Row],[CSC - GSK]],Table9[[D3]:[afk2]],4,FALSE)</f>
        <v>MLI</v>
      </c>
      <c r="D101" s="38" t="s">
        <v>314</v>
      </c>
      <c r="E101" s="42" t="s">
        <v>309</v>
      </c>
      <c r="F101" s="42">
        <v>3</v>
      </c>
      <c r="G101" s="38" t="s">
        <v>428</v>
      </c>
      <c r="Y101" s="39" t="str">
        <f>Tableau1[[#This Row],[Column3]]&amp;" - "&amp;Tableau1[[#This Row],[Titre de la Cible - Titel doel]]</f>
        <v>3 - Soutenir un Etat protecteur des droits, une bonne gouvernance et une société civile vectrice de changement social inclusif et durable.</v>
      </c>
      <c r="Z101" s="39">
        <f>COUNTIF($C$2:$C101,Tableau1[[#This Row],[Column1]])</f>
        <v>3</v>
      </c>
      <c r="AA101" s="39" t="str">
        <f>Tableau1[[#This Row],[Column1]]&amp;" - "&amp;Tableau1[[#This Row],[r]]</f>
        <v>MLI - 3</v>
      </c>
    </row>
    <row r="102" spans="1:27" ht="27.6" x14ac:dyDescent="0.3">
      <c r="A102" s="37" t="s">
        <v>78</v>
      </c>
      <c r="B102" s="37" t="str">
        <f>Tableau1[[#This Row],[ctry+r]]</f>
        <v>MLI - 4</v>
      </c>
      <c r="C102" s="37" t="str">
        <f>VLOOKUP(Tableau1[[#This Row],[CSC - GSK]],Table9[[D3]:[afk2]],4,FALSE)</f>
        <v>MLI</v>
      </c>
      <c r="D102" s="38" t="s">
        <v>316</v>
      </c>
      <c r="E102" s="42" t="s">
        <v>309</v>
      </c>
      <c r="F102" s="42">
        <v>4</v>
      </c>
      <c r="G102" s="38" t="s">
        <v>429</v>
      </c>
      <c r="Y102" s="39" t="str">
        <f>Tableau1[[#This Row],[Column3]]&amp;" - "&amp;Tableau1[[#This Row],[Titre de la Cible - Titel doel]]</f>
        <v>4 - Promouvoir une éducation inclusive de qualité et des possibilités d’apprentissage tout au long de la vie pour tous, améliorer la qualité de la recherche et stimuler l’innovation.</v>
      </c>
      <c r="Z102" s="39">
        <f>COUNTIF($C$2:$C102,Tableau1[[#This Row],[Column1]])</f>
        <v>4</v>
      </c>
      <c r="AA102" s="39" t="str">
        <f>Tableau1[[#This Row],[Column1]]&amp;" - "&amp;Tableau1[[#This Row],[r]]</f>
        <v>MLI - 4</v>
      </c>
    </row>
    <row r="103" spans="1:27" ht="27.6" x14ac:dyDescent="0.3">
      <c r="A103" s="37" t="s">
        <v>78</v>
      </c>
      <c r="B103" s="37" t="str">
        <f>Tableau1[[#This Row],[ctry+r]]</f>
        <v>MLI - 5</v>
      </c>
      <c r="C103" s="37" t="str">
        <f>VLOOKUP(Tableau1[[#This Row],[CSC - GSK]],Table9[[D3]:[afk2]],4,FALSE)</f>
        <v>MLI</v>
      </c>
      <c r="D103" s="38" t="s">
        <v>356</v>
      </c>
      <c r="E103" s="42" t="s">
        <v>309</v>
      </c>
      <c r="F103" s="42">
        <v>5</v>
      </c>
      <c r="G103" s="38" t="s">
        <v>430</v>
      </c>
      <c r="Y103" s="39" t="str">
        <f>Tableau1[[#This Row],[Column3]]&amp;" - "&amp;Tableau1[[#This Row],[Titre de la Cible - Titel doel]]</f>
        <v>5 - Assurer/Améliorer la qualité, la disponibilité et l’accès aux soins de santé pour tous, avec une attention particulière aux aspects liés au genre.</v>
      </c>
      <c r="Z103" s="39">
        <f>COUNTIF($C$2:$C103,Tableau1[[#This Row],[Column1]])</f>
        <v>5</v>
      </c>
      <c r="AA103" s="39" t="str">
        <f>Tableau1[[#This Row],[Column1]]&amp;" - "&amp;Tableau1[[#This Row],[r]]</f>
        <v>MLI - 5</v>
      </c>
    </row>
    <row r="104" spans="1:27" ht="27.6" x14ac:dyDescent="0.3">
      <c r="A104" s="37" t="s">
        <v>78</v>
      </c>
      <c r="B104" s="37" t="str">
        <f>Tableau1[[#This Row],[ctry+r]]</f>
        <v>MLI - 6</v>
      </c>
      <c r="C104" s="37" t="str">
        <f>VLOOKUP(Tableau1[[#This Row],[CSC - GSK]],Table9[[D3]:[afk2]],4,FALSE)</f>
        <v>MLI</v>
      </c>
      <c r="D104" s="38" t="s">
        <v>348</v>
      </c>
      <c r="E104" s="42" t="s">
        <v>309</v>
      </c>
      <c r="F104" s="42">
        <v>6</v>
      </c>
      <c r="G104" s="38" t="s">
        <v>431</v>
      </c>
      <c r="Y104" s="39" t="str">
        <f>Tableau1[[#This Row],[Column3]]&amp;" - "&amp;Tableau1[[#This Row],[Titre de la Cible - Titel doel]]</f>
        <v>6 - Assurer l'accès pour tous, la gestion et l'utilisation durable, équitable et participative de l'eau potable et de l'assainissement liquide et solide.</v>
      </c>
      <c r="Z104" s="39">
        <f>COUNTIF($C$2:$C104,Tableau1[[#This Row],[Column1]])</f>
        <v>6</v>
      </c>
      <c r="AA104" s="39" t="str">
        <f>Tableau1[[#This Row],[Column1]]&amp;" - "&amp;Tableau1[[#This Row],[r]]</f>
        <v>MLI - 6</v>
      </c>
    </row>
    <row r="105" spans="1:27" ht="27.6" x14ac:dyDescent="0.3">
      <c r="A105" s="37" t="s">
        <v>79</v>
      </c>
      <c r="B105" s="37" t="str">
        <f>Tableau1[[#This Row],[ctry+r]]</f>
        <v>MOR - 1</v>
      </c>
      <c r="C105" s="37" t="str">
        <f>VLOOKUP(Tableau1[[#This Row],[CSC - GSK]],Table9[[D3]:[afk2]],4,FALSE)</f>
        <v>MOR</v>
      </c>
      <c r="D105" s="38" t="s">
        <v>308</v>
      </c>
      <c r="E105" s="42" t="s">
        <v>309</v>
      </c>
      <c r="F105" s="42">
        <v>1</v>
      </c>
      <c r="G105" s="38" t="s">
        <v>432</v>
      </c>
      <c r="Y105" s="39" t="str">
        <f>Tableau1[[#This Row],[Column3]]&amp;" - "&amp;Tableau1[[#This Row],[Titre de la Cible - Titel doel]]</f>
        <v>1 - Participer au développement d’une agriculture respectueuse de l’environnement et  équitable par son accès et son contenu en zone rurale</v>
      </c>
      <c r="Z105" s="39">
        <f>COUNTIF($C$2:$C105,Tableau1[[#This Row],[Column1]])</f>
        <v>1</v>
      </c>
      <c r="AA105" s="39" t="str">
        <f>Tableau1[[#This Row],[Column1]]&amp;" - "&amp;Tableau1[[#This Row],[r]]</f>
        <v>MOR - 1</v>
      </c>
    </row>
    <row r="106" spans="1:27" x14ac:dyDescent="0.3">
      <c r="A106" s="37" t="s">
        <v>79</v>
      </c>
      <c r="B106" s="37" t="str">
        <f>Tableau1[[#This Row],[ctry+r]]</f>
        <v>MOR - 2</v>
      </c>
      <c r="C106" s="37" t="str">
        <f>VLOOKUP(Tableau1[[#This Row],[CSC - GSK]],Table9[[D3]:[afk2]],4,FALSE)</f>
        <v>MOR</v>
      </c>
      <c r="D106" s="38" t="s">
        <v>312</v>
      </c>
      <c r="E106" s="42" t="s">
        <v>309</v>
      </c>
      <c r="F106" s="42">
        <v>2</v>
      </c>
      <c r="G106" s="38" t="s">
        <v>433</v>
      </c>
      <c r="Y106" s="39" t="str">
        <f>Tableau1[[#This Row],[Column3]]&amp;" - "&amp;Tableau1[[#This Row],[Titre de la Cible - Titel doel]]</f>
        <v>2 - Améliorer l’accès à la justice et la protection des droits humains pour tous y compris les groupes les plus vulnérables</v>
      </c>
      <c r="Z106" s="39">
        <f>COUNTIF($C$2:$C106,Tableau1[[#This Row],[Column1]])</f>
        <v>2</v>
      </c>
      <c r="AA106" s="39" t="str">
        <f>Tableau1[[#This Row],[Column1]]&amp;" - "&amp;Tableau1[[#This Row],[r]]</f>
        <v>MOR - 2</v>
      </c>
    </row>
    <row r="107" spans="1:27" x14ac:dyDescent="0.3">
      <c r="A107" s="37" t="s">
        <v>79</v>
      </c>
      <c r="B107" s="37" t="str">
        <f>Tableau1[[#This Row],[ctry+r]]</f>
        <v>MOR - 3</v>
      </c>
      <c r="C107" s="37" t="str">
        <f>VLOOKUP(Tableau1[[#This Row],[CSC - GSK]],Table9[[D3]:[afk2]],4,FALSE)</f>
        <v>MOR</v>
      </c>
      <c r="D107" s="38" t="s">
        <v>314</v>
      </c>
      <c r="E107" s="42" t="s">
        <v>309</v>
      </c>
      <c r="F107" s="42">
        <v>3</v>
      </c>
      <c r="G107" s="38" t="s">
        <v>434</v>
      </c>
      <c r="Y107" s="39" t="str">
        <f>Tableau1[[#This Row],[Column3]]&amp;" - "&amp;Tableau1[[#This Row],[Titre de la Cible - Titel doel]]</f>
        <v>3 - Renforcer l’accès à des soins de qualité des populations les plus vulnérables</v>
      </c>
      <c r="Z107" s="39">
        <f>COUNTIF($C$2:$C107,Tableau1[[#This Row],[Column1]])</f>
        <v>3</v>
      </c>
      <c r="AA107" s="39" t="str">
        <f>Tableau1[[#This Row],[Column1]]&amp;" - "&amp;Tableau1[[#This Row],[r]]</f>
        <v>MOR - 3</v>
      </c>
    </row>
    <row r="108" spans="1:27" ht="27.6" x14ac:dyDescent="0.3">
      <c r="A108" s="37" t="s">
        <v>79</v>
      </c>
      <c r="B108" s="37" t="str">
        <f>Tableau1[[#This Row],[ctry+r]]</f>
        <v>MOR - 4</v>
      </c>
      <c r="C108" s="37" t="str">
        <f>VLOOKUP(Tableau1[[#This Row],[CSC - GSK]],Table9[[D3]:[afk2]],4,FALSE)</f>
        <v>MOR</v>
      </c>
      <c r="D108" s="38" t="s">
        <v>316</v>
      </c>
      <c r="E108" s="42" t="s">
        <v>309</v>
      </c>
      <c r="F108" s="42">
        <v>4</v>
      </c>
      <c r="G108" s="38" t="s">
        <v>435</v>
      </c>
      <c r="Y108" s="39" t="str">
        <f>Tableau1[[#This Row],[Column3]]&amp;" - "&amp;Tableau1[[#This Row],[Titre de la Cible - Titel doel]]</f>
        <v>4 - Garantir et améliorer l’accès à la connaissance, améliorer la qualité de la recherche et stimuler l’innovation, afin de contribuer au développement</v>
      </c>
      <c r="Z108" s="39">
        <f>COUNTIF($C$2:$C108,Tableau1[[#This Row],[Column1]])</f>
        <v>4</v>
      </c>
      <c r="AA108" s="39" t="str">
        <f>Tableau1[[#This Row],[Column1]]&amp;" - "&amp;Tableau1[[#This Row],[r]]</f>
        <v>MOR - 4</v>
      </c>
    </row>
    <row r="109" spans="1:27" ht="27.6" x14ac:dyDescent="0.3">
      <c r="A109" s="37" t="s">
        <v>79</v>
      </c>
      <c r="B109" s="37" t="str">
        <f>Tableau1[[#This Row],[ctry+r]]</f>
        <v>MOR - 5</v>
      </c>
      <c r="C109" s="37" t="str">
        <f>VLOOKUP(Tableau1[[#This Row],[CSC - GSK]],Table9[[D3]:[afk2]],4,FALSE)</f>
        <v>MOR</v>
      </c>
      <c r="D109" s="38" t="s">
        <v>356</v>
      </c>
      <c r="E109" s="42" t="s">
        <v>309</v>
      </c>
      <c r="F109" s="42">
        <v>5</v>
      </c>
      <c r="G109" s="38" t="s">
        <v>436</v>
      </c>
      <c r="Y109" s="39" t="str">
        <f>Tableau1[[#This Row],[Column3]]&amp;" - "&amp;Tableau1[[#This Row],[Titre de la Cible - Titel doel]]</f>
        <v>5 - Soutenir le développement d’un emploi et d’un entreprenariat justes, équitables et inclusifs notamment pour les femmes et les jeunes</v>
      </c>
      <c r="Z109" s="39">
        <f>COUNTIF($C$2:$C109,Tableau1[[#This Row],[Column1]])</f>
        <v>5</v>
      </c>
      <c r="AA109" s="39" t="str">
        <f>Tableau1[[#This Row],[Column1]]&amp;" - "&amp;Tableau1[[#This Row],[r]]</f>
        <v>MOR - 5</v>
      </c>
    </row>
    <row r="110" spans="1:27" x14ac:dyDescent="0.3">
      <c r="A110" s="37" t="s">
        <v>79</v>
      </c>
      <c r="B110" s="37" t="str">
        <f>Tableau1[[#This Row],[ctry+r]]</f>
        <v>MOR - 6</v>
      </c>
      <c r="C110" s="37" t="str">
        <f>VLOOKUP(Tableau1[[#This Row],[CSC - GSK]],Table9[[D3]:[afk2]],4,FALSE)</f>
        <v>MOR</v>
      </c>
      <c r="D110" s="38" t="s">
        <v>348</v>
      </c>
      <c r="E110" s="42" t="s">
        <v>309</v>
      </c>
      <c r="F110" s="42">
        <v>6</v>
      </c>
      <c r="G110" s="38" t="s">
        <v>437</v>
      </c>
      <c r="Y110" s="39" t="str">
        <f>Tableau1[[#This Row],[Column3]]&amp;" - "&amp;Tableau1[[#This Row],[Titre de la Cible - Titel doel]]</f>
        <v>6 - Promouvoir une gouvernance locale, diversifiée et représentative</v>
      </c>
      <c r="Z110" s="39">
        <f>COUNTIF($C$2:$C110,Tableau1[[#This Row],[Column1]])</f>
        <v>6</v>
      </c>
      <c r="AA110" s="39" t="str">
        <f>Tableau1[[#This Row],[Column1]]&amp;" - "&amp;Tableau1[[#This Row],[r]]</f>
        <v>MOR - 6</v>
      </c>
    </row>
    <row r="111" spans="1:27" ht="27.6" x14ac:dyDescent="0.3">
      <c r="A111" s="37" t="s">
        <v>81</v>
      </c>
      <c r="B111" s="37" t="str">
        <f>Tableau1[[#This Row],[ctry+r]]</f>
        <v>MOZ - 1</v>
      </c>
      <c r="C111" s="37" t="str">
        <f>VLOOKUP(Tableau1[[#This Row],[CSC - GSK]],Table9[[D3]:[afk2]],4,FALSE)</f>
        <v>MOZ</v>
      </c>
      <c r="D111" s="38" t="s">
        <v>308</v>
      </c>
      <c r="E111" s="42" t="s">
        <v>309</v>
      </c>
      <c r="F111" s="42">
        <v>1</v>
      </c>
      <c r="G111" s="38" t="s">
        <v>438</v>
      </c>
      <c r="Y111" s="39" t="str">
        <f>Tableau1[[#This Row],[Column3]]&amp;" - "&amp;Tableau1[[#This Row],[Titre de la Cible - Titel doel]]</f>
        <v>1 - Contribuer à l’amélioration des conditions de vie des familles paysannes, par l’appui à des systèmes de production durables, avec un accent sur le renforcement du pouvoir d’agir des femmes et des organisations de producteurs</v>
      </c>
      <c r="Z111" s="39">
        <f>COUNTIF($C$2:$C111,Tableau1[[#This Row],[Column1]])</f>
        <v>1</v>
      </c>
      <c r="AA111" s="39" t="str">
        <f>Tableau1[[#This Row],[Column1]]&amp;" - "&amp;Tableau1[[#This Row],[r]]</f>
        <v>MOZ - 1</v>
      </c>
    </row>
    <row r="112" spans="1:27" ht="27.6" x14ac:dyDescent="0.3">
      <c r="A112" s="37" t="s">
        <v>81</v>
      </c>
      <c r="B112" s="37" t="str">
        <f>Tableau1[[#This Row],[ctry+r]]</f>
        <v>MOZ - 2</v>
      </c>
      <c r="C112" s="37" t="str">
        <f>VLOOKUP(Tableau1[[#This Row],[CSC - GSK]],Table9[[D3]:[afk2]],4,FALSE)</f>
        <v>MOZ</v>
      </c>
      <c r="D112" s="38" t="s">
        <v>312</v>
      </c>
      <c r="E112" s="42" t="s">
        <v>309</v>
      </c>
      <c r="F112" s="42">
        <v>2</v>
      </c>
      <c r="G112" s="38" t="s">
        <v>439</v>
      </c>
      <c r="Y112" s="39" t="str">
        <f>Tableau1[[#This Row],[Column3]]&amp;" - "&amp;Tableau1[[#This Row],[Titre de la Cible - Titel doel]]</f>
        <v>2 - Promouvoir une offre éducative de qualité centrée sur les besoins et demandes locales afin de contribuer au développement durable.</v>
      </c>
      <c r="Z112" s="39">
        <f>COUNTIF($C$2:$C112,Tableau1[[#This Row],[Column1]])</f>
        <v>2</v>
      </c>
      <c r="AA112" s="39" t="str">
        <f>Tableau1[[#This Row],[Column1]]&amp;" - "&amp;Tableau1[[#This Row],[r]]</f>
        <v>MOZ - 2</v>
      </c>
    </row>
    <row r="113" spans="1:27" x14ac:dyDescent="0.3">
      <c r="A113" s="37" t="s">
        <v>81</v>
      </c>
      <c r="B113" s="37" t="str">
        <f>Tableau1[[#This Row],[ctry+r]]</f>
        <v>MOZ - 3</v>
      </c>
      <c r="C113" s="37" t="str">
        <f>VLOOKUP(Tableau1[[#This Row],[CSC - GSK]],Table9[[D3]:[afk2]],4,FALSE)</f>
        <v>MOZ</v>
      </c>
      <c r="D113" s="38" t="s">
        <v>314</v>
      </c>
      <c r="E113" s="42" t="s">
        <v>309</v>
      </c>
      <c r="F113" s="42">
        <v>3</v>
      </c>
      <c r="G113" s="38" t="s">
        <v>440</v>
      </c>
      <c r="Y113" s="39" t="str">
        <f>Tableau1[[#This Row],[Column3]]&amp;" - "&amp;Tableau1[[#This Row],[Titre de la Cible - Titel doel]]</f>
        <v>3 - Contribuer à l’amélioration de l’accès aux soins de santé et de l’accès aux infrastructures sanitaires et de l’eau</v>
      </c>
      <c r="Z113" s="39">
        <f>COUNTIF($C$2:$C113,Tableau1[[#This Row],[Column1]])</f>
        <v>3</v>
      </c>
      <c r="AA113" s="39" t="str">
        <f>Tableau1[[#This Row],[Column1]]&amp;" - "&amp;Tableau1[[#This Row],[r]]</f>
        <v>MOZ - 3</v>
      </c>
    </row>
    <row r="114" spans="1:27" ht="41.4" x14ac:dyDescent="0.3">
      <c r="A114" s="37" t="s">
        <v>83</v>
      </c>
      <c r="B114" s="37" t="str">
        <f>Tableau1[[#This Row],[ctry+r]]</f>
        <v>NIC - 1</v>
      </c>
      <c r="C114" s="37" t="str">
        <f>VLOOKUP(Tableau1[[#This Row],[CSC - GSK]],Table9[[D3]:[afk2]],4,FALSE)</f>
        <v>NIC</v>
      </c>
      <c r="D114" s="38" t="s">
        <v>308</v>
      </c>
      <c r="E114" s="42" t="s">
        <v>309</v>
      </c>
      <c r="F114" s="42">
        <v>1</v>
      </c>
      <c r="G114" s="38" t="s">
        <v>441</v>
      </c>
      <c r="Y114" s="39" t="str">
        <f>Tableau1[[#This Row],[Column3]]&amp;" - "&amp;Tableau1[[#This Row],[Titre de la Cible - Titel doel]]</f>
        <v>1 - Fortalecer  las capacidades de las poblaciones rurales y urbanas y poderes públicos locales  para el manejo sostenible de los recursos naturales, para  la conservación de la biodiversidad y la promoción de políticas públicas a favor de la preservación y protección de recursos naturales.</v>
      </c>
      <c r="Z114" s="39">
        <f>COUNTIF($C$2:$C114,Tableau1[[#This Row],[Column1]])</f>
        <v>1</v>
      </c>
      <c r="AA114" s="39" t="str">
        <f>Tableau1[[#This Row],[Column1]]&amp;" - "&amp;Tableau1[[#This Row],[r]]</f>
        <v>NIC - 1</v>
      </c>
    </row>
    <row r="115" spans="1:27" ht="41.4" x14ac:dyDescent="0.3">
      <c r="A115" s="37" t="s">
        <v>83</v>
      </c>
      <c r="B115" s="37" t="str">
        <f>Tableau1[[#This Row],[ctry+r]]</f>
        <v>NIC - 2</v>
      </c>
      <c r="C115" s="37" t="str">
        <f>VLOOKUP(Tableau1[[#This Row],[CSC - GSK]],Table9[[D3]:[afk2]],4,FALSE)</f>
        <v>NIC</v>
      </c>
      <c r="D115" s="38" t="s">
        <v>312</v>
      </c>
      <c r="E115" s="42" t="s">
        <v>309</v>
      </c>
      <c r="F115" s="42">
        <v>2</v>
      </c>
      <c r="G115" s="38" t="s">
        <v>442</v>
      </c>
      <c r="Y115" s="39" t="str">
        <f>Tableau1[[#This Row],[Column3]]&amp;" - "&amp;Tableau1[[#This Row],[Titre de la Cible - Titel doel]]</f>
        <v>2 - Apoyar al desarrollo del sector agrícola y alimenticio de manera  dinámica, inclusiva y  sostenible que garantice una vida  digna a los pequeños productores  y productoras con enfoque de género e intergeneracional   para  dar  respuesta  a los desafíos del mundo en 2050.</v>
      </c>
      <c r="Z115" s="39">
        <f>COUNTIF($C$2:$C115,Tableau1[[#This Row],[Column1]])</f>
        <v>2</v>
      </c>
      <c r="AA115" s="39" t="str">
        <f>Tableau1[[#This Row],[Column1]]&amp;" - "&amp;Tableau1[[#This Row],[r]]</f>
        <v>NIC - 2</v>
      </c>
    </row>
    <row r="116" spans="1:27" ht="41.4" x14ac:dyDescent="0.3">
      <c r="A116" s="37" t="s">
        <v>83</v>
      </c>
      <c r="B116" s="37" t="str">
        <f>Tableau1[[#This Row],[ctry+r]]</f>
        <v>NIC - 3</v>
      </c>
      <c r="C116" s="37" t="str">
        <f>VLOOKUP(Tableau1[[#This Row],[CSC - GSK]],Table9[[D3]:[afk2]],4,FALSE)</f>
        <v>NIC</v>
      </c>
      <c r="D116" s="38" t="s">
        <v>314</v>
      </c>
      <c r="E116" s="42" t="s">
        <v>309</v>
      </c>
      <c r="F116" s="42">
        <v>3</v>
      </c>
      <c r="G116" s="38" t="s">
        <v>443</v>
      </c>
      <c r="Y116" s="39" t="str">
        <f>Tableau1[[#This Row],[Column3]]&amp;" - "&amp;Tableau1[[#This Row],[Titre de la Cible - Titel doel]]</f>
        <v>3 - Sostener las acciones de incidencia  política de las organizaciones sociales y/o   fortalecer las capacidades institucionales de los gobiernos locales a fin de promover mecanismos democráticos y de respeto a los derechos humanos especialmente a favor del derecho de las mujeres y los jóvenes.</v>
      </c>
      <c r="Z116" s="39">
        <f>COUNTIF($C$2:$C116,Tableau1[[#This Row],[Column1]])</f>
        <v>3</v>
      </c>
      <c r="AA116" s="39" t="str">
        <f>Tableau1[[#This Row],[Column1]]&amp;" - "&amp;Tableau1[[#This Row],[r]]</f>
        <v>NIC - 3</v>
      </c>
    </row>
    <row r="117" spans="1:27" ht="27.6" x14ac:dyDescent="0.3">
      <c r="A117" s="37" t="s">
        <v>83</v>
      </c>
      <c r="B117" s="37" t="str">
        <f>Tableau1[[#This Row],[ctry+r]]</f>
        <v>NIC - 4</v>
      </c>
      <c r="C117" s="37" t="str">
        <f>VLOOKUP(Tableau1[[#This Row],[CSC - GSK]],Table9[[D3]:[afk2]],4,FALSE)</f>
        <v>NIC</v>
      </c>
      <c r="D117" s="38" t="s">
        <v>316</v>
      </c>
      <c r="E117" s="42" t="s">
        <v>309</v>
      </c>
      <c r="F117" s="42">
        <v>4</v>
      </c>
      <c r="G117" s="38" t="s">
        <v>444</v>
      </c>
      <c r="Y117" s="39" t="str">
        <f>Tableau1[[#This Row],[Column3]]&amp;" - "&amp;Tableau1[[#This Row],[Titre de la Cible - Titel doel]]</f>
        <v>4 - Garantizar y mejorar el acceso a los conocimientos, mejorar la calidad de la investigación científica y estimular la innovación con el fin de contribuir al desarrollo  sostenible</v>
      </c>
      <c r="Z117" s="39">
        <f>COUNTIF($C$2:$C117,Tableau1[[#This Row],[Column1]])</f>
        <v>4</v>
      </c>
      <c r="AA117" s="39" t="str">
        <f>Tableau1[[#This Row],[Column1]]&amp;" - "&amp;Tableau1[[#This Row],[r]]</f>
        <v>NIC - 4</v>
      </c>
    </row>
    <row r="118" spans="1:27" ht="27.6" x14ac:dyDescent="0.3">
      <c r="A118" s="37" t="s">
        <v>84</v>
      </c>
      <c r="B118" s="37" t="str">
        <f>Tableau1[[#This Row],[ctry+r]]</f>
        <v>NER - 1</v>
      </c>
      <c r="C118" s="37" t="str">
        <f>VLOOKUP(Tableau1[[#This Row],[CSC - GSK]],Table9[[D3]:[afk2]],4,FALSE)</f>
        <v>NER</v>
      </c>
      <c r="D118" s="38" t="s">
        <v>308</v>
      </c>
      <c r="E118" s="42" t="s">
        <v>309</v>
      </c>
      <c r="F118" s="42">
        <v>1</v>
      </c>
      <c r="G118" s="38" t="s">
        <v>445</v>
      </c>
      <c r="Y118" s="39" t="str">
        <f>Tableau1[[#This Row],[Column3]]&amp;" - "&amp;Tableau1[[#This Row],[Titre de la Cible - Titel doel]]</f>
        <v>1 - Améliorer la sécurité alimentaire et nutritionnelle des communautés locales de façon durable et respectueuse de l’environnement.</v>
      </c>
      <c r="Z118" s="39">
        <f>COUNTIF($C$2:$C118,Tableau1[[#This Row],[Column1]])</f>
        <v>1</v>
      </c>
      <c r="AA118" s="39" t="str">
        <f>Tableau1[[#This Row],[Column1]]&amp;" - "&amp;Tableau1[[#This Row],[r]]</f>
        <v>NER - 1</v>
      </c>
    </row>
    <row r="119" spans="1:27" x14ac:dyDescent="0.3">
      <c r="A119" s="37" t="s">
        <v>84</v>
      </c>
      <c r="B119" s="37" t="str">
        <f>Tableau1[[#This Row],[ctry+r]]</f>
        <v>NER - 2</v>
      </c>
      <c r="C119" s="37" t="str">
        <f>VLOOKUP(Tableau1[[#This Row],[CSC - GSK]],Table9[[D3]:[afk2]],4,FALSE)</f>
        <v>NER</v>
      </c>
      <c r="D119" s="38" t="s">
        <v>312</v>
      </c>
      <c r="E119" s="42" t="s">
        <v>309</v>
      </c>
      <c r="F119" s="42">
        <v>2</v>
      </c>
      <c r="G119" s="38" t="s">
        <v>446</v>
      </c>
      <c r="Y119" s="39" t="str">
        <f>Tableau1[[#This Row],[Column3]]&amp;" - "&amp;Tableau1[[#This Row],[Titre de la Cible - Titel doel]]</f>
        <v>2 - Améliorer l’accès à la santé et la prévention des risques sanitaires pour toutes et tous</v>
      </c>
      <c r="Z119" s="39">
        <f>COUNTIF($C$2:$C119,Tableau1[[#This Row],[Column1]])</f>
        <v>2</v>
      </c>
      <c r="AA119" s="39" t="str">
        <f>Tableau1[[#This Row],[Column1]]&amp;" - "&amp;Tableau1[[#This Row],[r]]</f>
        <v>NER - 2</v>
      </c>
    </row>
    <row r="120" spans="1:27" ht="27.6" x14ac:dyDescent="0.3">
      <c r="A120" s="37" t="s">
        <v>84</v>
      </c>
      <c r="B120" s="37" t="str">
        <f>Tableau1[[#This Row],[ctry+r]]</f>
        <v>NER - 3</v>
      </c>
      <c r="C120" s="37" t="str">
        <f>VLOOKUP(Tableau1[[#This Row],[CSC - GSK]],Table9[[D3]:[afk2]],4,FALSE)</f>
        <v>NER</v>
      </c>
      <c r="D120" s="38" t="s">
        <v>314</v>
      </c>
      <c r="E120" s="42" t="s">
        <v>309</v>
      </c>
      <c r="F120" s="42">
        <v>3</v>
      </c>
      <c r="G120" s="38" t="s">
        <v>447</v>
      </c>
      <c r="Y120" s="39" t="str">
        <f>Tableau1[[#This Row],[Column3]]&amp;" - "&amp;Tableau1[[#This Row],[Titre de la Cible - Titel doel]]</f>
        <v>3 - Promouvoir une éducation inclusive de qualité à tous les niveaux et améliorer les conditions de la recherche, de l’innovation et de l’apprentissage tout au long de la vie.</v>
      </c>
      <c r="Z120" s="39">
        <f>COUNTIF($C$2:$C120,Tableau1[[#This Row],[Column1]])</f>
        <v>3</v>
      </c>
      <c r="AA120" s="39" t="str">
        <f>Tableau1[[#This Row],[Column1]]&amp;" - "&amp;Tableau1[[#This Row],[r]]</f>
        <v>NER - 3</v>
      </c>
    </row>
    <row r="121" spans="1:27" x14ac:dyDescent="0.3">
      <c r="A121" s="37" t="s">
        <v>84</v>
      </c>
      <c r="B121" s="37" t="str">
        <f>Tableau1[[#This Row],[ctry+r]]</f>
        <v>NER - 4</v>
      </c>
      <c r="C121" s="37" t="str">
        <f>VLOOKUP(Tableau1[[#This Row],[CSC - GSK]],Table9[[D3]:[afk2]],4,FALSE)</f>
        <v>NER</v>
      </c>
      <c r="D121" s="38" t="s">
        <v>316</v>
      </c>
      <c r="E121" s="42" t="s">
        <v>309</v>
      </c>
      <c r="F121" s="42">
        <v>4</v>
      </c>
      <c r="G121" s="38" t="s">
        <v>448</v>
      </c>
      <c r="Y121" s="39" t="str">
        <f>Tableau1[[#This Row],[Column3]]&amp;" - "&amp;Tableau1[[#This Row],[Titre de la Cible - Titel doel]]</f>
        <v>4 - Promouvoir l’égalité homme-femme ainsi qu’un environnement qui protège contre les violences basées sur le genre.</v>
      </c>
      <c r="Z121" s="39">
        <f>COUNTIF($C$2:$C121,Tableau1[[#This Row],[Column1]])</f>
        <v>4</v>
      </c>
      <c r="AA121" s="39" t="str">
        <f>Tableau1[[#This Row],[Column1]]&amp;" - "&amp;Tableau1[[#This Row],[r]]</f>
        <v>NER - 4</v>
      </c>
    </row>
    <row r="122" spans="1:27" ht="27.6" x14ac:dyDescent="0.3">
      <c r="A122" s="37" t="s">
        <v>84</v>
      </c>
      <c r="B122" s="37" t="str">
        <f>Tableau1[[#This Row],[ctry+r]]</f>
        <v>NER - 5</v>
      </c>
      <c r="C122" s="37" t="str">
        <f>VLOOKUP(Tableau1[[#This Row],[CSC - GSK]],Table9[[D3]:[afk2]],4,FALSE)</f>
        <v>NER</v>
      </c>
      <c r="D122" s="38" t="s">
        <v>356</v>
      </c>
      <c r="E122" s="42" t="s">
        <v>309</v>
      </c>
      <c r="F122" s="42">
        <v>5</v>
      </c>
      <c r="G122" s="38" t="s">
        <v>449</v>
      </c>
      <c r="Y122" s="39" t="str">
        <f>Tableau1[[#This Row],[Column3]]&amp;" - "&amp;Tableau1[[#This Row],[Titre de la Cible - Titel doel]]</f>
        <v>5 - Appuyer le renforcement des capacités de la société civile nigérienne, des services techniques de l’Etat et des autorités locales.</v>
      </c>
      <c r="Z122" s="39">
        <f>COUNTIF($C$2:$C122,Tableau1[[#This Row],[Column1]])</f>
        <v>5</v>
      </c>
      <c r="AA122" s="39" t="str">
        <f>Tableau1[[#This Row],[Column1]]&amp;" - "&amp;Tableau1[[#This Row],[r]]</f>
        <v>NER - 5</v>
      </c>
    </row>
    <row r="123" spans="1:27" ht="27.6" x14ac:dyDescent="0.3">
      <c r="A123" s="37" t="s">
        <v>99</v>
      </c>
      <c r="B123" s="37" t="str">
        <f>Tableau1[[#This Row],[ctry+r]]</f>
        <v>UGA - 1</v>
      </c>
      <c r="C123" s="37" t="str">
        <f>VLOOKUP(Tableau1[[#This Row],[CSC - GSK]],Table9[[D3]:[afk2]],4,FALSE)</f>
        <v>UGA</v>
      </c>
      <c r="D123" s="38" t="s">
        <v>308</v>
      </c>
      <c r="E123" s="42" t="s">
        <v>309</v>
      </c>
      <c r="F123" s="42">
        <v>1</v>
      </c>
      <c r="G123" s="38" t="s">
        <v>450</v>
      </c>
      <c r="Y123" s="39" t="str">
        <f>Tableau1[[#This Row],[Column3]]&amp;" - "&amp;Tableau1[[#This Row],[Titre de la Cible - Titel doel]]</f>
        <v>1 - Pursue inclusive and equitable quality education, promote lifelong learning and cultural opportunities for all, improve research and stimulate innovation.</v>
      </c>
      <c r="Z123" s="39">
        <f>COUNTIF($C$2:$C123,Tableau1[[#This Row],[Column1]])</f>
        <v>1</v>
      </c>
      <c r="AA123" s="39" t="str">
        <f>Tableau1[[#This Row],[Column1]]&amp;" - "&amp;Tableau1[[#This Row],[r]]</f>
        <v>UGA - 1</v>
      </c>
    </row>
    <row r="124" spans="1:27" x14ac:dyDescent="0.3">
      <c r="A124" s="37" t="s">
        <v>99</v>
      </c>
      <c r="B124" s="37" t="str">
        <f>Tableau1[[#This Row],[ctry+r]]</f>
        <v>UGA - 2</v>
      </c>
      <c r="C124" s="37" t="str">
        <f>VLOOKUP(Tableau1[[#This Row],[CSC - GSK]],Table9[[D3]:[afk2]],4,FALSE)</f>
        <v>UGA</v>
      </c>
      <c r="D124" s="38" t="s">
        <v>312</v>
      </c>
      <c r="E124" s="42" t="s">
        <v>309</v>
      </c>
      <c r="F124" s="42">
        <v>2</v>
      </c>
      <c r="G124" s="38" t="s">
        <v>451</v>
      </c>
      <c r="Y124" s="39" t="str">
        <f>Tableau1[[#This Row],[Column3]]&amp;" - "&amp;Tableau1[[#This Row],[Titre de la Cible - Titel doel]]</f>
        <v>2 - Ensure healthy lives and promote well-being for all, in an inclusive way, for all ages.</v>
      </c>
      <c r="Z124" s="39">
        <f>COUNTIF($C$2:$C124,Tableau1[[#This Row],[Column1]])</f>
        <v>2</v>
      </c>
      <c r="AA124" s="39" t="str">
        <f>Tableau1[[#This Row],[Column1]]&amp;" - "&amp;Tableau1[[#This Row],[r]]</f>
        <v>UGA - 2</v>
      </c>
    </row>
    <row r="125" spans="1:27" ht="27.6" x14ac:dyDescent="0.3">
      <c r="A125" s="37" t="s">
        <v>99</v>
      </c>
      <c r="B125" s="37" t="str">
        <f>Tableau1[[#This Row],[ctry+r]]</f>
        <v>UGA - 3</v>
      </c>
      <c r="C125" s="37" t="str">
        <f>VLOOKUP(Tableau1[[#This Row],[CSC - GSK]],Table9[[D3]:[afk2]],4,FALSE)</f>
        <v>UGA</v>
      </c>
      <c r="D125" s="38" t="s">
        <v>314</v>
      </c>
      <c r="E125" s="42" t="s">
        <v>309</v>
      </c>
      <c r="F125" s="42">
        <v>3</v>
      </c>
      <c r="G125" s="38" t="s">
        <v>452</v>
      </c>
      <c r="Y125" s="39" t="str">
        <f>Tableau1[[#This Row],[Column3]]&amp;" - "&amp;Tableau1[[#This Row],[Titre de la Cible - Titel doel]]</f>
        <v>3 - Supporting Uganda’s population, civil society and institutions to promote, respect and protect human rights, to enhance access to formal and informal justice, and to contribute to peaceful conflict resolution.</v>
      </c>
      <c r="Z125" s="39">
        <f>COUNTIF($C$2:$C125,Tableau1[[#This Row],[Column1]])</f>
        <v>3</v>
      </c>
      <c r="AA125" s="39" t="str">
        <f>Tableau1[[#This Row],[Column1]]&amp;" - "&amp;Tableau1[[#This Row],[r]]</f>
        <v>UGA - 3</v>
      </c>
    </row>
    <row r="126" spans="1:27" x14ac:dyDescent="0.3">
      <c r="A126" s="37" t="s">
        <v>99</v>
      </c>
      <c r="B126" s="37" t="str">
        <f>Tableau1[[#This Row],[ctry+r]]</f>
        <v>UGA - 4</v>
      </c>
      <c r="C126" s="37" t="str">
        <f>VLOOKUP(Tableau1[[#This Row],[CSC - GSK]],Table9[[D3]:[afk2]],4,FALSE)</f>
        <v>UGA</v>
      </c>
      <c r="D126" s="38" t="s">
        <v>316</v>
      </c>
      <c r="E126" s="42" t="s">
        <v>309</v>
      </c>
      <c r="F126" s="42">
        <v>4</v>
      </c>
      <c r="G126" s="38" t="s">
        <v>453</v>
      </c>
      <c r="Y126" s="39" t="str">
        <f>Tableau1[[#This Row],[Column3]]&amp;" - "&amp;Tableau1[[#This Row],[Titre de la Cible - Titel doel]]</f>
        <v>4 - Contribute to more sustainable livelihood of populations through increased entrepreneurship.</v>
      </c>
      <c r="Z126" s="39">
        <f>COUNTIF($C$2:$C126,Tableau1[[#This Row],[Column1]])</f>
        <v>4</v>
      </c>
      <c r="AA126" s="39" t="str">
        <f>Tableau1[[#This Row],[Column1]]&amp;" - "&amp;Tableau1[[#This Row],[r]]</f>
        <v>UGA - 4</v>
      </c>
    </row>
    <row r="127" spans="1:27" ht="27.6" x14ac:dyDescent="0.3">
      <c r="A127" s="37" t="s">
        <v>99</v>
      </c>
      <c r="B127" s="37" t="str">
        <f>Tableau1[[#This Row],[ctry+r]]</f>
        <v>UGA - 5</v>
      </c>
      <c r="C127" s="37" t="str">
        <f>VLOOKUP(Tableau1[[#This Row],[CSC - GSK]],Table9[[D3]:[afk2]],4,FALSE)</f>
        <v>UGA</v>
      </c>
      <c r="D127" s="38" t="s">
        <v>356</v>
      </c>
      <c r="E127" s="42" t="s">
        <v>309</v>
      </c>
      <c r="F127" s="42">
        <v>5</v>
      </c>
      <c r="G127" s="38" t="s">
        <v>454</v>
      </c>
      <c r="Y127" s="39" t="str">
        <f>Tableau1[[#This Row],[Column3]]&amp;" - "&amp;Tableau1[[#This Row],[Titre de la Cible - Titel doel]]</f>
        <v>5 - Contribute to a thriving agricultural sector, respectful of the environment and based on a family farmer model, which supports women and youth participation contributing to a more inclusive society.</v>
      </c>
      <c r="Z127" s="39">
        <f>COUNTIF($C$2:$C127,Tableau1[[#This Row],[Column1]])</f>
        <v>5</v>
      </c>
      <c r="AA127" s="39" t="str">
        <f>Tableau1[[#This Row],[Column1]]&amp;" - "&amp;Tableau1[[#This Row],[r]]</f>
        <v>UGA - 5</v>
      </c>
    </row>
    <row r="128" spans="1:27" ht="27.6" x14ac:dyDescent="0.3">
      <c r="A128" s="37" t="s">
        <v>99</v>
      </c>
      <c r="B128" s="37" t="str">
        <f>Tableau1[[#This Row],[ctry+r]]</f>
        <v>UGA - 6</v>
      </c>
      <c r="C128" s="37" t="str">
        <f>VLOOKUP(Tableau1[[#This Row],[CSC - GSK]],Table9[[D3]:[afk2]],4,FALSE)</f>
        <v>UGA</v>
      </c>
      <c r="D128" s="38" t="s">
        <v>348</v>
      </c>
      <c r="E128" s="42" t="s">
        <v>309</v>
      </c>
      <c r="F128" s="42">
        <v>6</v>
      </c>
      <c r="G128" s="38" t="s">
        <v>455</v>
      </c>
      <c r="Y128" s="39" t="str">
        <f>Tableau1[[#This Row],[Column3]]&amp;" - "&amp;Tableau1[[#This Row],[Titre de la Cible - Titel doel]]</f>
        <v>6 - Assure sustainable, equitable and participatory access to drinking water, water for production and sanitation, and management of water resources.</v>
      </c>
      <c r="Z128" s="39">
        <f>COUNTIF($C$2:$C128,Tableau1[[#This Row],[Column1]])</f>
        <v>6</v>
      </c>
      <c r="AA128" s="39" t="str">
        <f>Tableau1[[#This Row],[Column1]]&amp;" - "&amp;Tableau1[[#This Row],[r]]</f>
        <v>UGA - 6</v>
      </c>
    </row>
    <row r="129" spans="1:27" ht="27.6" x14ac:dyDescent="0.3">
      <c r="A129" s="37" t="s">
        <v>99</v>
      </c>
      <c r="B129" s="37" t="str">
        <f>Tableau1[[#This Row],[ctry+r]]</f>
        <v>UGA - 7</v>
      </c>
      <c r="C129" s="37" t="str">
        <f>VLOOKUP(Tableau1[[#This Row],[CSC - GSK]],Table9[[D3]:[afk2]],4,FALSE)</f>
        <v>UGA</v>
      </c>
      <c r="D129" s="38" t="s">
        <v>350</v>
      </c>
      <c r="E129" s="42" t="s">
        <v>309</v>
      </c>
      <c r="F129" s="42">
        <v>7</v>
      </c>
      <c r="G129" s="38" t="s">
        <v>456</v>
      </c>
      <c r="Y129" s="39" t="str">
        <f>Tableau1[[#This Row],[Column3]]&amp;" - "&amp;Tableau1[[#This Row],[Titre de la Cible - Titel doel]]</f>
        <v>7 - Ensure the conservation, restoration and sustainable management of the strategic ecosystems in Uganda and so increase resilience to climate change and improve the livelihood of the beneficiaries, especially women and youth.</v>
      </c>
      <c r="Z129" s="39">
        <f>COUNTIF($C$2:$C129,Tableau1[[#This Row],[Column1]])</f>
        <v>7</v>
      </c>
      <c r="AA129" s="39" t="str">
        <f>Tableau1[[#This Row],[Column1]]&amp;" - "&amp;Tableau1[[#This Row],[r]]</f>
        <v>UGA - 7</v>
      </c>
    </row>
    <row r="130" spans="1:27" ht="27.6" x14ac:dyDescent="0.3">
      <c r="A130" s="37" t="s">
        <v>85</v>
      </c>
      <c r="B130" s="37" t="str">
        <f>Tableau1[[#This Row],[ctry+r]]</f>
        <v>PZA - 1</v>
      </c>
      <c r="C130" s="37" t="str">
        <f>VLOOKUP(Tableau1[[#This Row],[CSC - GSK]],Table9[[D3]:[afk2]],4,FALSE)</f>
        <v>PZA</v>
      </c>
      <c r="D130" s="38" t="s">
        <v>308</v>
      </c>
      <c r="E130" s="42" t="s">
        <v>309</v>
      </c>
      <c r="F130" s="42">
        <v>1</v>
      </c>
      <c r="G130" s="38" t="s">
        <v>457</v>
      </c>
      <c r="Y130" s="39" t="str">
        <f>Tableau1[[#This Row],[Column3]]&amp;" - "&amp;Tableau1[[#This Row],[Titre de la Cible - Titel doel]]</f>
        <v>1 - Improve and ensure inclusive access to quality education and training, promote lifelong learning opportunities, improve research and stimulate innovation, in a safe environment, in order to contribute to development.</v>
      </c>
      <c r="Z130" s="39">
        <f>COUNTIF($C$2:$C130,Tableau1[[#This Row],[Column1]])</f>
        <v>1</v>
      </c>
      <c r="AA130" s="39" t="str">
        <f>Tableau1[[#This Row],[Column1]]&amp;" - "&amp;Tableau1[[#This Row],[r]]</f>
        <v>PZA - 1</v>
      </c>
    </row>
    <row r="131" spans="1:27" x14ac:dyDescent="0.3">
      <c r="A131" s="37" t="s">
        <v>85</v>
      </c>
      <c r="B131" s="37" t="str">
        <f>Tableau1[[#This Row],[ctry+r]]</f>
        <v>PZA - 2</v>
      </c>
      <c r="C131" s="37" t="str">
        <f>VLOOKUP(Tableau1[[#This Row],[CSC - GSK]],Table9[[D3]:[afk2]],4,FALSE)</f>
        <v>PZA</v>
      </c>
      <c r="D131" s="38" t="s">
        <v>312</v>
      </c>
      <c r="E131" s="42" t="s">
        <v>309</v>
      </c>
      <c r="F131" s="42">
        <v>2</v>
      </c>
      <c r="G131" s="38" t="s">
        <v>458</v>
      </c>
      <c r="Y131" s="39" t="str">
        <f>Tableau1[[#This Row],[Column3]]&amp;" - "&amp;Tableau1[[#This Row],[Titre de la Cible - Titel doel]]</f>
        <v>2 - Increase the realization of the right to health of Palestinians.</v>
      </c>
      <c r="Z131" s="39">
        <f>COUNTIF($C$2:$C131,Tableau1[[#This Row],[Column1]])</f>
        <v>2</v>
      </c>
      <c r="AA131" s="39" t="str">
        <f>Tableau1[[#This Row],[Column1]]&amp;" - "&amp;Tableau1[[#This Row],[r]]</f>
        <v>PZA - 2</v>
      </c>
    </row>
    <row r="132" spans="1:27" ht="27.6" x14ac:dyDescent="0.3">
      <c r="A132" s="37" t="s">
        <v>85</v>
      </c>
      <c r="B132" s="37" t="str">
        <f>Tableau1[[#This Row],[ctry+r]]</f>
        <v>PZA - 3</v>
      </c>
      <c r="C132" s="37" t="str">
        <f>VLOOKUP(Tableau1[[#This Row],[CSC - GSK]],Table9[[D3]:[afk2]],4,FALSE)</f>
        <v>PZA</v>
      </c>
      <c r="D132" s="38" t="s">
        <v>314</v>
      </c>
      <c r="E132" s="42" t="s">
        <v>309</v>
      </c>
      <c r="F132" s="42">
        <v>3</v>
      </c>
      <c r="G132" s="38" t="s">
        <v>459</v>
      </c>
      <c r="Y132" s="39" t="str">
        <f>Tableau1[[#This Row],[Column3]]&amp;" - "&amp;Tableau1[[#This Row],[Titre de la Cible - Titel doel]]</f>
        <v>3 - Improve Palestinians’ access to rights by a more unified and a strengthened civil society’s ability to influence change on the national and international level, through a rights-based agenda.</v>
      </c>
      <c r="Z132" s="39">
        <f>COUNTIF($C$2:$C132,Tableau1[[#This Row],[Column1]])</f>
        <v>3</v>
      </c>
      <c r="AA132" s="39" t="str">
        <f>Tableau1[[#This Row],[Column1]]&amp;" - "&amp;Tableau1[[#This Row],[r]]</f>
        <v>PZA - 3</v>
      </c>
    </row>
    <row r="133" spans="1:27" ht="41.4" x14ac:dyDescent="0.3">
      <c r="A133" s="37" t="s">
        <v>85</v>
      </c>
      <c r="B133" s="37" t="str">
        <f>Tableau1[[#This Row],[ctry+r]]</f>
        <v>PZA - 4</v>
      </c>
      <c r="C133" s="37" t="str">
        <f>VLOOKUP(Tableau1[[#This Row],[CSC - GSK]],Table9[[D3]:[afk2]],4,FALSE)</f>
        <v>PZA</v>
      </c>
      <c r="D133" s="38" t="s">
        <v>316</v>
      </c>
      <c r="E133" s="42" t="s">
        <v>309</v>
      </c>
      <c r="F133" s="42">
        <v>4</v>
      </c>
      <c r="G133" s="38" t="s">
        <v>460</v>
      </c>
      <c r="Y133" s="39" t="str">
        <f>Tableau1[[#This Row],[Column3]]&amp;" - "&amp;Tableau1[[#This Row],[Titre de la Cible - Titel doel]]</f>
        <v>4 - Strengthen the Palestinian agricultural sector as a source of food and income for the Palestinian people, by strengthening Palestinian actors while increasing pressure on the Israeli government to allow movement of goods and people.</v>
      </c>
      <c r="Z133" s="39">
        <f>COUNTIF($C$2:$C133,Tableau1[[#This Row],[Column1]])</f>
        <v>4</v>
      </c>
      <c r="AA133" s="39" t="str">
        <f>Tableau1[[#This Row],[Column1]]&amp;" - "&amp;Tableau1[[#This Row],[r]]</f>
        <v>PZA - 4</v>
      </c>
    </row>
    <row r="134" spans="1:27" ht="27.6" x14ac:dyDescent="0.3">
      <c r="A134" s="37" t="s">
        <v>85</v>
      </c>
      <c r="B134" s="37" t="str">
        <f>Tableau1[[#This Row],[ctry+r]]</f>
        <v>PZA - 5</v>
      </c>
      <c r="C134" s="37" t="str">
        <f>VLOOKUP(Tableau1[[#This Row],[CSC - GSK]],Table9[[D3]:[afk2]],4,FALSE)</f>
        <v>PZA</v>
      </c>
      <c r="D134" s="38" t="s">
        <v>356</v>
      </c>
      <c r="E134" s="42" t="s">
        <v>309</v>
      </c>
      <c r="F134" s="42">
        <v>5</v>
      </c>
      <c r="G134" s="38" t="s">
        <v>461</v>
      </c>
      <c r="Y134" s="39" t="str">
        <f>Tableau1[[#This Row],[Column3]]&amp;" - "&amp;Tableau1[[#This Row],[Titre de la Cible - Titel doel]]</f>
        <v>5 - Improve the effectivity, inclusion and sustainability of RRR to respond to humanitarian needs of the Palestinian people, by improved coordination between actors, capacity building, and including advocacy in an improved approach.</v>
      </c>
      <c r="Z134" s="39">
        <f>COUNTIF($C$2:$C134,Tableau1[[#This Row],[Column1]])</f>
        <v>5</v>
      </c>
      <c r="AA134" s="39" t="str">
        <f>Tableau1[[#This Row],[Column1]]&amp;" - "&amp;Tableau1[[#This Row],[r]]</f>
        <v>PZA - 5</v>
      </c>
    </row>
    <row r="135" spans="1:27" ht="27.6" x14ac:dyDescent="0.3">
      <c r="A135" s="37" t="s">
        <v>86</v>
      </c>
      <c r="B135" s="37" t="str">
        <f>Tableau1[[#This Row],[ctry+r]]</f>
        <v>PER - 1</v>
      </c>
      <c r="C135" s="37" t="str">
        <f>VLOOKUP(Tableau1[[#This Row],[CSC - GSK]],Table9[[D3]:[afk2]],4,FALSE)</f>
        <v>PER</v>
      </c>
      <c r="D135" s="38" t="s">
        <v>308</v>
      </c>
      <c r="E135" s="42" t="s">
        <v>309</v>
      </c>
      <c r="F135" s="42">
        <v>1</v>
      </c>
      <c r="G135" s="38" t="s">
        <v>462</v>
      </c>
      <c r="Y135" s="39" t="str">
        <f>Tableau1[[#This Row],[Column3]]&amp;" - "&amp;Tableau1[[#This Row],[Titre de la Cible - Titel doel]]</f>
        <v>1 - Contribuir al respeto y la promoción de los derechos humanos, tanto los civiles y políticos como los económicos, sociales, culturales y ambientales, sean éstos individuales o colectivos, en particular de los grupos vulnerables.</v>
      </c>
      <c r="Z135" s="39">
        <f>COUNTIF($C$2:$C135,Tableau1[[#This Row],[Column1]])</f>
        <v>1</v>
      </c>
      <c r="AA135" s="39" t="str">
        <f>Tableau1[[#This Row],[Column1]]&amp;" - "&amp;Tableau1[[#This Row],[r]]</f>
        <v>PER - 1</v>
      </c>
    </row>
    <row r="136" spans="1:27" ht="27.6" x14ac:dyDescent="0.3">
      <c r="A136" s="37" t="s">
        <v>86</v>
      </c>
      <c r="B136" s="37" t="str">
        <f>Tableau1[[#This Row],[ctry+r]]</f>
        <v>PER - 2</v>
      </c>
      <c r="C136" s="37" t="str">
        <f>VLOOKUP(Tableau1[[#This Row],[CSC - GSK]],Table9[[D3]:[afk2]],4,FALSE)</f>
        <v>PER</v>
      </c>
      <c r="D136" s="38" t="s">
        <v>312</v>
      </c>
      <c r="E136" s="42" t="s">
        <v>309</v>
      </c>
      <c r="F136" s="42">
        <v>2</v>
      </c>
      <c r="G136" s="38" t="s">
        <v>463</v>
      </c>
      <c r="Y136" s="39" t="str">
        <f>Tableau1[[#This Row],[Column3]]&amp;" - "&amp;Tableau1[[#This Row],[Titre de la Cible - Titel doel]]</f>
        <v>2 - Promover el enfoque de género, reconociendo, respetando y promoviendo el ejercicio de los derechos de las mujeres en todos los ámbitos, incluyendo los derechos sexuales y reproductivos.</v>
      </c>
      <c r="Z136" s="39">
        <f>COUNTIF($C$2:$C136,Tableau1[[#This Row],[Column1]])</f>
        <v>2</v>
      </c>
      <c r="AA136" s="39" t="str">
        <f>Tableau1[[#This Row],[Column1]]&amp;" - "&amp;Tableau1[[#This Row],[r]]</f>
        <v>PER - 2</v>
      </c>
    </row>
    <row r="137" spans="1:27" ht="27.6" x14ac:dyDescent="0.3">
      <c r="A137" s="37" t="s">
        <v>86</v>
      </c>
      <c r="B137" s="37" t="str">
        <f>Tableau1[[#This Row],[ctry+r]]</f>
        <v>PER - 3</v>
      </c>
      <c r="C137" s="37" t="str">
        <f>VLOOKUP(Tableau1[[#This Row],[CSC - GSK]],Table9[[D3]:[afk2]],4,FALSE)</f>
        <v>PER</v>
      </c>
      <c r="D137" s="38" t="s">
        <v>314</v>
      </c>
      <c r="E137" s="42" t="s">
        <v>309</v>
      </c>
      <c r="F137" s="42">
        <v>3</v>
      </c>
      <c r="G137" s="38" t="s">
        <v>464</v>
      </c>
      <c r="Y137" s="39" t="str">
        <f>Tableau1[[#This Row],[Column3]]&amp;" - "&amp;Tableau1[[#This Row],[Titre de la Cible - Titel doel]]</f>
        <v xml:space="preserve">3 - Contribuir a la protección del medioambiente y a la toma de medidas para enfrentar el cambio climático y otros riesgos. </v>
      </c>
      <c r="Z137" s="39">
        <f>COUNTIF($C$2:$C137,Tableau1[[#This Row],[Column1]])</f>
        <v>3</v>
      </c>
      <c r="AA137" s="39" t="str">
        <f>Tableau1[[#This Row],[Column1]]&amp;" - "&amp;Tableau1[[#This Row],[r]]</f>
        <v>PER - 3</v>
      </c>
    </row>
    <row r="138" spans="1:27" ht="41.4" x14ac:dyDescent="0.3">
      <c r="A138" s="37" t="s">
        <v>86</v>
      </c>
      <c r="B138" s="37" t="str">
        <f>Tableau1[[#This Row],[ctry+r]]</f>
        <v>PER - 4</v>
      </c>
      <c r="C138" s="37" t="str">
        <f>VLOOKUP(Tableau1[[#This Row],[CSC - GSK]],Table9[[D3]:[afk2]],4,FALSE)</f>
        <v>PER</v>
      </c>
      <c r="D138" s="38" t="s">
        <v>316</v>
      </c>
      <c r="E138" s="42" t="s">
        <v>309</v>
      </c>
      <c r="F138" s="42">
        <v>4</v>
      </c>
      <c r="G138" s="38" t="s">
        <v>465</v>
      </c>
      <c r="Y138" s="39" t="str">
        <f>Tableau1[[#This Row],[Column3]]&amp;" - "&amp;Tableau1[[#This Row],[Titre de la Cible - Titel doel]]</f>
        <v xml:space="preserve">4 - Contribuir a la protección, la promoción y el ejercicio de los derechos económicos, sociales y culturales de los actores locales, en particular de los más vulnerables, en la gestión democrática e intercultural de su territorio y el uso sustentable de sus recursos (agua, tierra, biodiversidad…), así como los derechos de la naturaleza. </v>
      </c>
      <c r="Z138" s="39">
        <f>COUNTIF($C$2:$C138,Tableau1[[#This Row],[Column1]])</f>
        <v>4</v>
      </c>
      <c r="AA138" s="39" t="str">
        <f>Tableau1[[#This Row],[Column1]]&amp;" - "&amp;Tableau1[[#This Row],[r]]</f>
        <v>PER - 4</v>
      </c>
    </row>
    <row r="139" spans="1:27" ht="41.4" x14ac:dyDescent="0.3">
      <c r="A139" s="37" t="s">
        <v>86</v>
      </c>
      <c r="B139" s="37" t="str">
        <f>Tableau1[[#This Row],[ctry+r]]</f>
        <v>PER - 5</v>
      </c>
      <c r="C139" s="37" t="str">
        <f>VLOOKUP(Tableau1[[#This Row],[CSC - GSK]],Table9[[D3]:[afk2]],4,FALSE)</f>
        <v>PER</v>
      </c>
      <c r="D139" s="38" t="s">
        <v>356</v>
      </c>
      <c r="E139" s="42" t="s">
        <v>309</v>
      </c>
      <c r="F139" s="42">
        <v>5</v>
      </c>
      <c r="G139" s="38" t="s">
        <v>466</v>
      </c>
      <c r="Y139" s="39" t="str">
        <f>Tableau1[[#This Row],[Column3]]&amp;" - "&amp;Tableau1[[#This Row],[Titre de la Cible - Titel doel]]</f>
        <v xml:space="preserve">5 - Contribuir a la protección, la promoción y el ejercicio de los derechos sociales, culturales, ambientales y económicos de las familias, incluyendo todas las formas de organizarse (comunidades campesinas e indígenas, asociaciones, microempresas...), para vivir dignamente de su actividad principal, la agricultura familiar (AF). </v>
      </c>
      <c r="Z139" s="39">
        <f>COUNTIF($C$2:$C139,Tableau1[[#This Row],[Column1]])</f>
        <v>5</v>
      </c>
      <c r="AA139" s="39" t="str">
        <f>Tableau1[[#This Row],[Column1]]&amp;" - "&amp;Tableau1[[#This Row],[r]]</f>
        <v>PER - 5</v>
      </c>
    </row>
    <row r="140" spans="1:27" ht="27.6" x14ac:dyDescent="0.3">
      <c r="A140" s="37" t="s">
        <v>86</v>
      </c>
      <c r="B140" s="37" t="str">
        <f>Tableau1[[#This Row],[ctry+r]]</f>
        <v>PER - 6</v>
      </c>
      <c r="C140" s="37" t="str">
        <f>VLOOKUP(Tableau1[[#This Row],[CSC - GSK]],Table9[[D3]:[afk2]],4,FALSE)</f>
        <v>PER</v>
      </c>
      <c r="D140" s="38" t="s">
        <v>348</v>
      </c>
      <c r="E140" s="42" t="s">
        <v>309</v>
      </c>
      <c r="F140" s="42">
        <v>6</v>
      </c>
      <c r="G140" s="38" t="s">
        <v>467</v>
      </c>
      <c r="Y140" s="39" t="str">
        <f>Tableau1[[#This Row],[Column3]]&amp;" - "&amp;Tableau1[[#This Row],[Titre de la Cible - Titel doel]]</f>
        <v xml:space="preserve">6 - Promover la economía social y emprendimientos inclusivos de alto impacto y generación de valor compartido, a través de cadenas y mercados, que aportan al desarrollo local, regional y nacional. </v>
      </c>
      <c r="Z140" s="39">
        <f>COUNTIF($C$2:$C140,Tableau1[[#This Row],[Column1]])</f>
        <v>6</v>
      </c>
      <c r="AA140" s="39" t="str">
        <f>Tableau1[[#This Row],[Column1]]&amp;" - "&amp;Tableau1[[#This Row],[r]]</f>
        <v>PER - 6</v>
      </c>
    </row>
    <row r="141" spans="1:27" ht="27.6" x14ac:dyDescent="0.3">
      <c r="A141" s="37" t="s">
        <v>86</v>
      </c>
      <c r="B141" s="37" t="str">
        <f>Tableau1[[#This Row],[ctry+r]]</f>
        <v>PER - 7</v>
      </c>
      <c r="C141" s="37" t="str">
        <f>VLOOKUP(Tableau1[[#This Row],[CSC - GSK]],Table9[[D3]:[afk2]],4,FALSE)</f>
        <v>PER</v>
      </c>
      <c r="D141" s="38" t="s">
        <v>350</v>
      </c>
      <c r="E141" s="42" t="s">
        <v>309</v>
      </c>
      <c r="F141" s="42">
        <v>7</v>
      </c>
      <c r="G141" s="38" t="s">
        <v>468</v>
      </c>
      <c r="Y141" s="39" t="str">
        <f>Tableau1[[#This Row],[Column3]]&amp;" - "&amp;Tableau1[[#This Row],[Titre de la Cible - Titel doel]]</f>
        <v>7 - Contribuir a un desarrollo económico más equitativo y en equilibrio con la naturaleza, que garantice el respeto de los derechos y la redistribución hacia los grupos más vulnerables.</v>
      </c>
      <c r="Z141" s="39">
        <f>COUNTIF($C$2:$C141,Tableau1[[#This Row],[Column1]])</f>
        <v>7</v>
      </c>
      <c r="AA141" s="39" t="str">
        <f>Tableau1[[#This Row],[Column1]]&amp;" - "&amp;Tableau1[[#This Row],[r]]</f>
        <v>PER - 7</v>
      </c>
    </row>
    <row r="142" spans="1:27" x14ac:dyDescent="0.3">
      <c r="A142" s="37" t="s">
        <v>86</v>
      </c>
      <c r="B142" s="37" t="str">
        <f>Tableau1[[#This Row],[ctry+r]]</f>
        <v>PER - 8</v>
      </c>
      <c r="C142" s="37" t="str">
        <f>VLOOKUP(Tableau1[[#This Row],[CSC - GSK]],Table9[[D3]:[afk2]],4,FALSE)</f>
        <v>PER</v>
      </c>
      <c r="D142" s="38" t="s">
        <v>360</v>
      </c>
      <c r="E142" s="42" t="s">
        <v>309</v>
      </c>
      <c r="F142" s="42">
        <v>8</v>
      </c>
      <c r="G142" s="38" t="s">
        <v>469</v>
      </c>
      <c r="Y142" s="39" t="str">
        <f>Tableau1[[#This Row],[Column3]]&amp;" - "&amp;Tableau1[[#This Row],[Titre de la Cible - Titel doel]]</f>
        <v xml:space="preserve">8 - Contribuir al acceso universal e integral de los ciudadanos a la atención en salud. </v>
      </c>
      <c r="Z142" s="39">
        <f>COUNTIF($C$2:$C142,Tableau1[[#This Row],[Column1]])</f>
        <v>8</v>
      </c>
      <c r="AA142" s="39" t="str">
        <f>Tableau1[[#This Row],[Column1]]&amp;" - "&amp;Tableau1[[#This Row],[r]]</f>
        <v>PER - 8</v>
      </c>
    </row>
    <row r="143" spans="1:27" ht="27.6" x14ac:dyDescent="0.3">
      <c r="A143" s="37" t="s">
        <v>86</v>
      </c>
      <c r="B143" s="37" t="str">
        <f>Tableau1[[#This Row],[ctry+r]]</f>
        <v>PER - 9</v>
      </c>
      <c r="C143" s="37" t="str">
        <f>VLOOKUP(Tableau1[[#This Row],[CSC - GSK]],Table9[[D3]:[afk2]],4,FALSE)</f>
        <v>PER</v>
      </c>
      <c r="D143" s="38" t="s">
        <v>470</v>
      </c>
      <c r="E143" s="42" t="s">
        <v>309</v>
      </c>
      <c r="F143" s="42">
        <v>9</v>
      </c>
      <c r="G143" s="38" t="s">
        <v>471</v>
      </c>
      <c r="Y143" s="39" t="str">
        <f>Tableau1[[#This Row],[Column3]]&amp;" - "&amp;Tableau1[[#This Row],[Titre de la Cible - Titel doel]]</f>
        <v>9 - Contribuir a que los y las peruanos/as puedan ejercer su derecho a una educación de calidad, integral, intercultural y orientada al pleno desarrollo de sus capacidades productivas, culturales y políticas.</v>
      </c>
      <c r="Z143" s="39">
        <f>COUNTIF($C$2:$C143,Tableau1[[#This Row],[Column1]])</f>
        <v>9</v>
      </c>
      <c r="AA143" s="39" t="str">
        <f>Tableau1[[#This Row],[Column1]]&amp;" - "&amp;Tableau1[[#This Row],[r]]</f>
        <v>PER - 9</v>
      </c>
    </row>
    <row r="144" spans="1:27" x14ac:dyDescent="0.3">
      <c r="A144" s="37" t="s">
        <v>86</v>
      </c>
      <c r="B144" s="37" t="str">
        <f>Tableau1[[#This Row],[ctry+r]]</f>
        <v>PER - 10</v>
      </c>
      <c r="C144" s="37" t="str">
        <f>VLOOKUP(Tableau1[[#This Row],[CSC - GSK]],Table9[[D3]:[afk2]],4,FALSE)</f>
        <v>PER</v>
      </c>
      <c r="D144" s="38" t="s">
        <v>472</v>
      </c>
      <c r="E144" s="42" t="s">
        <v>309</v>
      </c>
      <c r="F144" s="42">
        <v>10</v>
      </c>
      <c r="G144" s="38" t="s">
        <v>473</v>
      </c>
      <c r="Y144" s="39" t="str">
        <f>Tableau1[[#This Row],[Column3]]&amp;" - "&amp;Tableau1[[#This Row],[Titre de la Cible - Titel doel]]</f>
        <v xml:space="preserve">10 - Contribuir a la buena gobernanza local para un desarrollo local sostenible. </v>
      </c>
      <c r="Z144" s="39">
        <f>COUNTIF($C$2:$C144,Tableau1[[#This Row],[Column1]])</f>
        <v>10</v>
      </c>
      <c r="AA144" s="39" t="str">
        <f>Tableau1[[#This Row],[Column1]]&amp;" - "&amp;Tableau1[[#This Row],[r]]</f>
        <v>PER - 10</v>
      </c>
    </row>
    <row r="145" spans="1:27" x14ac:dyDescent="0.3">
      <c r="A145" s="37" t="s">
        <v>86</v>
      </c>
      <c r="B145" s="37" t="str">
        <f>Tableau1[[#This Row],[ctry+r]]</f>
        <v>PER - 11</v>
      </c>
      <c r="C145" s="37" t="str">
        <f>VLOOKUP(Tableau1[[#This Row],[CSC - GSK]],Table9[[D3]:[afk2]],4,FALSE)</f>
        <v>PER</v>
      </c>
      <c r="D145" s="38" t="s">
        <v>474</v>
      </c>
      <c r="E145" s="42" t="s">
        <v>309</v>
      </c>
      <c r="F145" s="42">
        <v>11</v>
      </c>
      <c r="G145" s="38" t="s">
        <v>475</v>
      </c>
      <c r="Y145" s="39" t="str">
        <f>Tableau1[[#This Row],[Column3]]&amp;" - "&amp;Tableau1[[#This Row],[Titre de la Cible - Titel doel]]</f>
        <v xml:space="preserve">11 - Fortalecer a las OSC para que puedan cumplir su función, tal como fue definida en Busan  y en la Hoja de Ruta de la UE. </v>
      </c>
      <c r="Z145" s="39">
        <f>COUNTIF($C$2:$C145,Tableau1[[#This Row],[Column1]])</f>
        <v>11</v>
      </c>
      <c r="AA145" s="39" t="str">
        <f>Tableau1[[#This Row],[Column1]]&amp;" - "&amp;Tableau1[[#This Row],[r]]</f>
        <v>PER - 11</v>
      </c>
    </row>
    <row r="146" spans="1:27" ht="27.6" x14ac:dyDescent="0.3">
      <c r="A146" s="37" t="s">
        <v>86</v>
      </c>
      <c r="B146" s="37" t="str">
        <f>Tableau1[[#This Row],[ctry+r]]</f>
        <v>PER - 12</v>
      </c>
      <c r="C146" s="37" t="str">
        <f>VLOOKUP(Tableau1[[#This Row],[CSC - GSK]],Table9[[D3]:[afk2]],4,FALSE)</f>
        <v>PER</v>
      </c>
      <c r="D146" s="38" t="s">
        <v>476</v>
      </c>
      <c r="E146" s="42" t="s">
        <v>309</v>
      </c>
      <c r="F146" s="42">
        <v>12</v>
      </c>
      <c r="G146" s="38" t="s">
        <v>477</v>
      </c>
      <c r="H146" s="40" t="s">
        <v>311</v>
      </c>
      <c r="I146" s="40" t="s">
        <v>311</v>
      </c>
      <c r="J146" s="40" t="s">
        <v>311</v>
      </c>
      <c r="K146" s="41" t="s">
        <v>309</v>
      </c>
      <c r="L146" s="40" t="s">
        <v>311</v>
      </c>
      <c r="M146" s="40" t="s">
        <v>311</v>
      </c>
      <c r="N146" s="40" t="s">
        <v>311</v>
      </c>
      <c r="O146" s="40" t="s">
        <v>311</v>
      </c>
      <c r="P146" s="41" t="s">
        <v>309</v>
      </c>
      <c r="Q146" s="40" t="s">
        <v>311</v>
      </c>
      <c r="R146" s="40" t="s">
        <v>311</v>
      </c>
      <c r="S146" s="40" t="s">
        <v>311</v>
      </c>
      <c r="T146" s="40" t="s">
        <v>311</v>
      </c>
      <c r="U146" s="40" t="s">
        <v>311</v>
      </c>
      <c r="V146" s="40" t="s">
        <v>311</v>
      </c>
      <c r="W146" s="40" t="s">
        <v>311</v>
      </c>
      <c r="X146" s="40" t="s">
        <v>311</v>
      </c>
      <c r="Y146" s="39" t="str">
        <f>Tableau1[[#This Row],[Column3]]&amp;" - "&amp;Tableau1[[#This Row],[Titre de la Cible - Titel doel]]</f>
        <v xml:space="preserve">12 - Garantizar y mejorar el acceso a los conocimientos, mejorar la investigación y estimular la innovación con el fin de contribuir al desarrollo (cfr. SDG 4 y 9). </v>
      </c>
      <c r="Z146" s="39">
        <f>COUNTIF($C$2:$C146,Tableau1[[#This Row],[Column1]])</f>
        <v>12</v>
      </c>
      <c r="AA146" s="39" t="str">
        <f>Tableau1[[#This Row],[Column1]]&amp;" - "&amp;Tableau1[[#This Row],[r]]</f>
        <v>PER - 12</v>
      </c>
    </row>
    <row r="147" spans="1:27" ht="27.6" x14ac:dyDescent="0.3">
      <c r="A147" s="37" t="s">
        <v>87</v>
      </c>
      <c r="B147" s="37" t="str">
        <f>Tableau1[[#This Row],[ctry+r]]</f>
        <v>PHI - 1</v>
      </c>
      <c r="C147" s="37" t="str">
        <f>VLOOKUP(Tableau1[[#This Row],[CSC - GSK]],Table9[[D3]:[afk2]],4,FALSE)</f>
        <v>PHI</v>
      </c>
      <c r="D147" s="38" t="s">
        <v>308</v>
      </c>
      <c r="E147" s="42" t="s">
        <v>309</v>
      </c>
      <c r="F147" s="42">
        <v>1</v>
      </c>
      <c r="G147" s="38" t="s">
        <v>478</v>
      </c>
      <c r="Y147" s="39" t="str">
        <f>Tableau1[[#This Row],[Column3]]&amp;" - "&amp;Tableau1[[#This Row],[Titre de la Cible - Titel doel]]</f>
        <v>1 - Agriculture becomes a driving force in providing a sustainable livelihood to rural poor and building rural economies while addressing the impact of climate change</v>
      </c>
      <c r="Z147" s="39">
        <f>COUNTIF($C$2:$C147,Tableau1[[#This Row],[Column1]])</f>
        <v>1</v>
      </c>
      <c r="AA147" s="39" t="str">
        <f>Tableau1[[#This Row],[Column1]]&amp;" - "&amp;Tableau1[[#This Row],[r]]</f>
        <v>PHI - 1</v>
      </c>
    </row>
    <row r="148" spans="1:27" ht="27.6" x14ac:dyDescent="0.3">
      <c r="A148" s="37" t="s">
        <v>87</v>
      </c>
      <c r="B148" s="37" t="str">
        <f>Tableau1[[#This Row],[ctry+r]]</f>
        <v>PHI - 2</v>
      </c>
      <c r="C148" s="37" t="str">
        <f>VLOOKUP(Tableau1[[#This Row],[CSC - GSK]],Table9[[D3]:[afk2]],4,FALSE)</f>
        <v>PHI</v>
      </c>
      <c r="D148" s="38" t="s">
        <v>312</v>
      </c>
      <c r="E148" s="42" t="s">
        <v>309</v>
      </c>
      <c r="F148" s="42">
        <v>2</v>
      </c>
      <c r="G148" s="38" t="s">
        <v>479</v>
      </c>
      <c r="Y148" s="39" t="str">
        <f>Tableau1[[#This Row],[Column3]]&amp;" - "&amp;Tableau1[[#This Row],[Titre de la Cible - Titel doel]]</f>
        <v>2 - A strong and vibrant public health system addressing the health needs of the poor giving due attention to the social determinants of health.</v>
      </c>
      <c r="Z148" s="39">
        <f>COUNTIF($C$2:$C148,Tableau1[[#This Row],[Column1]])</f>
        <v>2</v>
      </c>
      <c r="AA148" s="39" t="str">
        <f>Tableau1[[#This Row],[Column1]]&amp;" - "&amp;Tableau1[[#This Row],[r]]</f>
        <v>PHI - 2</v>
      </c>
    </row>
    <row r="149" spans="1:27" ht="27.6" x14ac:dyDescent="0.3">
      <c r="A149" s="37" t="s">
        <v>87</v>
      </c>
      <c r="B149" s="37" t="str">
        <f>Tableau1[[#This Row],[ctry+r]]</f>
        <v>PHI - 3</v>
      </c>
      <c r="C149" s="37" t="str">
        <f>VLOOKUP(Tableau1[[#This Row],[CSC - GSK]],Table9[[D3]:[afk2]],4,FALSE)</f>
        <v>PHI</v>
      </c>
      <c r="D149" s="38" t="s">
        <v>314</v>
      </c>
      <c r="E149" s="42" t="s">
        <v>309</v>
      </c>
      <c r="F149" s="42">
        <v>3</v>
      </c>
      <c r="G149" s="38" t="s">
        <v>480</v>
      </c>
      <c r="Y149" s="39" t="str">
        <f>Tableau1[[#This Row],[Column3]]&amp;" - "&amp;Tableau1[[#This Row],[Titre de la Cible - Titel doel]]</f>
        <v>3 - A sustainable management of natural resources, guided by the respect for HR, local needs, and of the needs of future generations.</v>
      </c>
      <c r="Z149" s="39">
        <f>COUNTIF($C$2:$C149,Tableau1[[#This Row],[Column1]])</f>
        <v>3</v>
      </c>
      <c r="AA149" s="39" t="str">
        <f>Tableau1[[#This Row],[Column1]]&amp;" - "&amp;Tableau1[[#This Row],[r]]</f>
        <v>PHI - 3</v>
      </c>
    </row>
    <row r="150" spans="1:27" ht="41.4" x14ac:dyDescent="0.3">
      <c r="A150" s="37" t="s">
        <v>87</v>
      </c>
      <c r="B150" s="37" t="str">
        <f>Tableau1[[#This Row],[ctry+r]]</f>
        <v>PHI - 4</v>
      </c>
      <c r="C150" s="37" t="str">
        <f>VLOOKUP(Tableau1[[#This Row],[CSC - GSK]],Table9[[D3]:[afk2]],4,FALSE)</f>
        <v>PHI</v>
      </c>
      <c r="D150" s="38" t="s">
        <v>316</v>
      </c>
      <c r="E150" s="42" t="s">
        <v>309</v>
      </c>
      <c r="F150" s="42">
        <v>4</v>
      </c>
      <c r="G150" s="38" t="s">
        <v>481</v>
      </c>
      <c r="Y150" s="39" t="str">
        <f>Tableau1[[#This Row],[Column3]]&amp;" - "&amp;Tableau1[[#This Row],[Titre de la Cible - Titel doel]]</f>
        <v>4 - Promote inclusive growth through strengthening of social enterprises, enhance access to effective government programs, and advocate and assert adequate transparency and accountability mechanisms on trade, fiscal and public spending policies</v>
      </c>
      <c r="Z150" s="39">
        <f>COUNTIF($C$2:$C150,Tableau1[[#This Row],[Column1]])</f>
        <v>4</v>
      </c>
      <c r="AA150" s="39" t="str">
        <f>Tableau1[[#This Row],[Column1]]&amp;" - "&amp;Tableau1[[#This Row],[r]]</f>
        <v>PHI - 4</v>
      </c>
    </row>
    <row r="151" spans="1:27" x14ac:dyDescent="0.3">
      <c r="A151" s="37" t="s">
        <v>87</v>
      </c>
      <c r="B151" s="37" t="str">
        <f>Tableau1[[#This Row],[ctry+r]]</f>
        <v>PHI - 5</v>
      </c>
      <c r="C151" s="37" t="str">
        <f>VLOOKUP(Tableau1[[#This Row],[CSC - GSK]],Table9[[D3]:[afk2]],4,FALSE)</f>
        <v>PHI</v>
      </c>
      <c r="D151" s="38" t="s">
        <v>356</v>
      </c>
      <c r="E151" s="42" t="s">
        <v>309</v>
      </c>
      <c r="F151" s="42">
        <v>5</v>
      </c>
      <c r="G151" s="38" t="s">
        <v>482</v>
      </c>
      <c r="Y151" s="39" t="str">
        <f>Tableau1[[#This Row],[Column3]]&amp;" - "&amp;Tableau1[[#This Row],[Titre de la Cible - Titel doel]]</f>
        <v>5 - Respect for human, children’s and women rights, and promotion of gender equality</v>
      </c>
      <c r="Z151" s="39">
        <f>COUNTIF($C$2:$C151,Tableau1[[#This Row],[Column1]])</f>
        <v>5</v>
      </c>
      <c r="AA151" s="39" t="str">
        <f>Tableau1[[#This Row],[Column1]]&amp;" - "&amp;Tableau1[[#This Row],[r]]</f>
        <v>PHI - 5</v>
      </c>
    </row>
    <row r="152" spans="1:27" ht="27.6" x14ac:dyDescent="0.3">
      <c r="A152" s="37" t="s">
        <v>87</v>
      </c>
      <c r="B152" s="37" t="str">
        <f>Tableau1[[#This Row],[ctry+r]]</f>
        <v>PHI - 6</v>
      </c>
      <c r="C152" s="37" t="str">
        <f>VLOOKUP(Tableau1[[#This Row],[CSC - GSK]],Table9[[D3]:[afk2]],4,FALSE)</f>
        <v>PHI</v>
      </c>
      <c r="D152" s="38" t="s">
        <v>348</v>
      </c>
      <c r="E152" s="42" t="s">
        <v>309</v>
      </c>
      <c r="F152" s="42">
        <v>6</v>
      </c>
      <c r="G152" s="38" t="s">
        <v>378</v>
      </c>
      <c r="Y152" s="39" t="str">
        <f>Tableau1[[#This Row],[Column3]]&amp;" - "&amp;Tableau1[[#This Row],[Titre de la Cible - Titel doel]]</f>
        <v>6 - Ensure and improve access to knowledge, improve research and stimulate innovation in order to contribute to development</v>
      </c>
      <c r="Z152" s="39">
        <f>COUNTIF($C$2:$C152,Tableau1[[#This Row],[Column1]])</f>
        <v>6</v>
      </c>
      <c r="AA152" s="39" t="str">
        <f>Tableau1[[#This Row],[Column1]]&amp;" - "&amp;Tableau1[[#This Row],[r]]</f>
        <v>PHI - 6</v>
      </c>
    </row>
    <row r="153" spans="1:27" x14ac:dyDescent="0.3">
      <c r="A153" s="37" t="s">
        <v>88</v>
      </c>
      <c r="B153" s="37" t="str">
        <f>Tableau1[[#This Row],[ctry+r]]</f>
        <v>RDC - 1</v>
      </c>
      <c r="C153" s="37" t="str">
        <f>VLOOKUP(Tableau1[[#This Row],[CSC - GSK]],Table9[[D3]:[afk2]],4,FALSE)</f>
        <v>RDC</v>
      </c>
      <c r="D153" s="38" t="s">
        <v>308</v>
      </c>
      <c r="E153" s="42" t="s">
        <v>309</v>
      </c>
      <c r="F153" s="42">
        <v>1</v>
      </c>
      <c r="G153" s="38" t="s">
        <v>483</v>
      </c>
      <c r="Y153" s="39" t="str">
        <f>Tableau1[[#This Row],[Column3]]&amp;" - "&amp;Tableau1[[#This Row],[Titre de la Cible - Titel doel]]</f>
        <v>1 - Promouvoir l’égalité entre les femmes et les hommes</v>
      </c>
      <c r="Z153" s="39">
        <f>COUNTIF($C$2:$C153,Tableau1[[#This Row],[Column1]])</f>
        <v>1</v>
      </c>
      <c r="AA153" s="39" t="str">
        <f>Tableau1[[#This Row],[Column1]]&amp;" - "&amp;Tableau1[[#This Row],[r]]</f>
        <v>RDC - 1</v>
      </c>
    </row>
    <row r="154" spans="1:27" ht="41.4" x14ac:dyDescent="0.3">
      <c r="A154" s="37" t="s">
        <v>88</v>
      </c>
      <c r="B154" s="37" t="str">
        <f>Tableau1[[#This Row],[ctry+r]]</f>
        <v>RDC - 2</v>
      </c>
      <c r="C154" s="37" t="str">
        <f>VLOOKUP(Tableau1[[#This Row],[CSC - GSK]],Table9[[D3]:[afk2]],4,FALSE)</f>
        <v>RDC</v>
      </c>
      <c r="D154" s="38" t="s">
        <v>312</v>
      </c>
      <c r="E154" s="42" t="s">
        <v>309</v>
      </c>
      <c r="F154" s="42">
        <v>2</v>
      </c>
      <c r="G154" s="38" t="s">
        <v>484</v>
      </c>
      <c r="Y154" s="39" t="str">
        <f>Tableau1[[#This Row],[Column3]]&amp;" - "&amp;Tableau1[[#This Row],[Titre de la Cible - Titel doel]]</f>
        <v>2 - Garantir une préservation et gestion durable de l’environnement et des ressources naturelles afin de contribuer au bien-être humain, à la résilience des populations au changement climatique et aux catastrophes naturelles et à une plus grande équité sociale</v>
      </c>
      <c r="Z154" s="39">
        <f>COUNTIF($C$2:$C154,Tableau1[[#This Row],[Column1]])</f>
        <v>2</v>
      </c>
      <c r="AA154" s="39" t="str">
        <f>Tableau1[[#This Row],[Column1]]&amp;" - "&amp;Tableau1[[#This Row],[r]]</f>
        <v>RDC - 2</v>
      </c>
    </row>
    <row r="155" spans="1:27" x14ac:dyDescent="0.3">
      <c r="A155" s="37" t="s">
        <v>88</v>
      </c>
      <c r="B155" s="37" t="str">
        <f>Tableau1[[#This Row],[ctry+r]]</f>
        <v>RDC - 3</v>
      </c>
      <c r="C155" s="37" t="str">
        <f>VLOOKUP(Tableau1[[#This Row],[CSC - GSK]],Table9[[D3]:[afk2]],4,FALSE)</f>
        <v>RDC</v>
      </c>
      <c r="D155" s="38" t="s">
        <v>314</v>
      </c>
      <c r="E155" s="42" t="s">
        <v>309</v>
      </c>
      <c r="F155" s="42">
        <v>3</v>
      </c>
      <c r="G155" s="38" t="s">
        <v>485</v>
      </c>
      <c r="Y155" s="39" t="str">
        <f>Tableau1[[#This Row],[Column3]]&amp;" - "&amp;Tableau1[[#This Row],[Titre de la Cible - Titel doel]]</f>
        <v>3 - Garantir un enseignement inclusif et qualitatif pour tous respectant les droits de l’enfant</v>
      </c>
      <c r="Z155" s="39">
        <f>COUNTIF($C$2:$C155,Tableau1[[#This Row],[Column1]])</f>
        <v>3</v>
      </c>
      <c r="AA155" s="39" t="str">
        <f>Tableau1[[#This Row],[Column1]]&amp;" - "&amp;Tableau1[[#This Row],[r]]</f>
        <v>RDC - 3</v>
      </c>
    </row>
    <row r="156" spans="1:27" x14ac:dyDescent="0.3">
      <c r="A156" s="37" t="s">
        <v>88</v>
      </c>
      <c r="B156" s="37" t="str">
        <f>Tableau1[[#This Row],[ctry+r]]</f>
        <v>RDC - 4</v>
      </c>
      <c r="C156" s="37" t="str">
        <f>VLOOKUP(Tableau1[[#This Row],[CSC - GSK]],Table9[[D3]:[afk2]],4,FALSE)</f>
        <v>RDC</v>
      </c>
      <c r="D156" s="38" t="s">
        <v>316</v>
      </c>
      <c r="E156" s="42" t="s">
        <v>309</v>
      </c>
      <c r="F156" s="42">
        <v>4</v>
      </c>
      <c r="G156" s="38" t="s">
        <v>486</v>
      </c>
      <c r="Y156" s="39" t="str">
        <f>Tableau1[[#This Row],[Column3]]&amp;" - "&amp;Tableau1[[#This Row],[Titre de la Cible - Titel doel]]</f>
        <v>4 - Améliorer l’accès aux soins de santé de qualité et promouvoir le droit à la santé pour tous</v>
      </c>
      <c r="Z156" s="39">
        <f>COUNTIF($C$2:$C156,Tableau1[[#This Row],[Column1]])</f>
        <v>4</v>
      </c>
      <c r="AA156" s="39" t="str">
        <f>Tableau1[[#This Row],[Column1]]&amp;" - "&amp;Tableau1[[#This Row],[r]]</f>
        <v>RDC - 4</v>
      </c>
    </row>
    <row r="157" spans="1:27" ht="27.6" x14ac:dyDescent="0.3">
      <c r="A157" s="37" t="s">
        <v>88</v>
      </c>
      <c r="B157" s="37" t="str">
        <f>Tableau1[[#This Row],[ctry+r]]</f>
        <v>RDC - 5</v>
      </c>
      <c r="C157" s="37" t="str">
        <f>VLOOKUP(Tableau1[[#This Row],[CSC - GSK]],Table9[[D3]:[afk2]],4,FALSE)</f>
        <v>RDC</v>
      </c>
      <c r="D157" s="38" t="s">
        <v>356</v>
      </c>
      <c r="E157" s="42" t="s">
        <v>309</v>
      </c>
      <c r="F157" s="42">
        <v>5</v>
      </c>
      <c r="G157" s="38" t="s">
        <v>487</v>
      </c>
      <c r="Y157" s="39" t="str">
        <f>Tableau1[[#This Row],[Column3]]&amp;" - "&amp;Tableau1[[#This Row],[Titre de la Cible - Titel doel]]</f>
        <v>5 - Favoriser une utilisation plus efficiente et plus durable de l’énorme potentiel qu’offre le Congo en matière de sylviculture, d’agriculture, d’élevage et de pêche, avec une attention particulière à l’agriculture familiale</v>
      </c>
      <c r="Z157" s="39">
        <f>COUNTIF($C$2:$C157,Tableau1[[#This Row],[Column1]])</f>
        <v>5</v>
      </c>
      <c r="AA157" s="39" t="str">
        <f>Tableau1[[#This Row],[Column1]]&amp;" - "&amp;Tableau1[[#This Row],[r]]</f>
        <v>RDC - 5</v>
      </c>
    </row>
    <row r="158" spans="1:27" x14ac:dyDescent="0.3">
      <c r="A158" s="37" t="s">
        <v>88</v>
      </c>
      <c r="B158" s="37" t="str">
        <f>Tableau1[[#This Row],[ctry+r]]</f>
        <v>RDC - 6</v>
      </c>
      <c r="C158" s="37" t="str">
        <f>VLOOKUP(Tableau1[[#This Row],[CSC - GSK]],Table9[[D3]:[afk2]],4,FALSE)</f>
        <v>RDC</v>
      </c>
      <c r="D158" s="38" t="s">
        <v>348</v>
      </c>
      <c r="E158" s="42" t="s">
        <v>309</v>
      </c>
      <c r="F158" s="42">
        <v>6</v>
      </c>
      <c r="G158" s="38" t="s">
        <v>488</v>
      </c>
      <c r="Y158" s="39" t="str">
        <f>Tableau1[[#This Row],[Column3]]&amp;" - "&amp;Tableau1[[#This Row],[Titre de la Cible - Titel doel]]</f>
        <v>6 - Assurer l'accès et la gestion durable, équitable et participative de l'eau potable et de l'assainissement</v>
      </c>
      <c r="Z158" s="39">
        <f>COUNTIF($C$2:$C158,Tableau1[[#This Row],[Column1]])</f>
        <v>6</v>
      </c>
      <c r="AA158" s="39" t="str">
        <f>Tableau1[[#This Row],[Column1]]&amp;" - "&amp;Tableau1[[#This Row],[r]]</f>
        <v>RDC - 6</v>
      </c>
    </row>
    <row r="159" spans="1:27" ht="27.6" x14ac:dyDescent="0.3">
      <c r="A159" s="37" t="s">
        <v>88</v>
      </c>
      <c r="B159" s="37" t="str">
        <f>Tableau1[[#This Row],[ctry+r]]</f>
        <v>RDC - 7</v>
      </c>
      <c r="C159" s="37" t="str">
        <f>VLOOKUP(Tableau1[[#This Row],[CSC - GSK]],Table9[[D3]:[afk2]],4,FALSE)</f>
        <v>RDC</v>
      </c>
      <c r="D159" s="38" t="s">
        <v>350</v>
      </c>
      <c r="E159" s="42" t="s">
        <v>309</v>
      </c>
      <c r="F159" s="42">
        <v>7</v>
      </c>
      <c r="G159" s="38" t="s">
        <v>489</v>
      </c>
      <c r="Y159" s="39" t="str">
        <f>Tableau1[[#This Row],[Column3]]&amp;" - "&amp;Tableau1[[#This Row],[Titre de la Cible - Titel doel]]</f>
        <v>7 - Renforcer la gouvernance des acteurs non-étatiques et étatiques, à tous les niveaux politiques, améliorer le respect des droits humains et soutenir la mise en oeuvre de la parité</v>
      </c>
      <c r="Z159" s="39">
        <f>COUNTIF($C$2:$C159,Tableau1[[#This Row],[Column1]])</f>
        <v>7</v>
      </c>
      <c r="AA159" s="39" t="str">
        <f>Tableau1[[#This Row],[Column1]]&amp;" - "&amp;Tableau1[[#This Row],[r]]</f>
        <v>RDC - 7</v>
      </c>
    </row>
    <row r="160" spans="1:27" x14ac:dyDescent="0.3">
      <c r="A160" s="37" t="s">
        <v>88</v>
      </c>
      <c r="B160" s="37" t="str">
        <f>Tableau1[[#This Row],[ctry+r]]</f>
        <v>RDC - 8</v>
      </c>
      <c r="C160" s="37" t="str">
        <f>VLOOKUP(Tableau1[[#This Row],[CSC - GSK]],Table9[[D3]:[afk2]],4,FALSE)</f>
        <v>RDC</v>
      </c>
      <c r="D160" s="38" t="s">
        <v>360</v>
      </c>
      <c r="E160" s="42" t="s">
        <v>309</v>
      </c>
      <c r="F160" s="42">
        <v>8</v>
      </c>
      <c r="G160" s="38" t="s">
        <v>490</v>
      </c>
      <c r="Y160" s="39" t="str">
        <f>Tableau1[[#This Row],[Column3]]&amp;" - "&amp;Tableau1[[#This Row],[Titre de la Cible - Titel doel]]</f>
        <v>8 - Renforcer le secteur culturel en RDCongo</v>
      </c>
      <c r="Z160" s="39">
        <f>COUNTIF($C$2:$C160,Tableau1[[#This Row],[Column1]])</f>
        <v>8</v>
      </c>
      <c r="AA160" s="39" t="str">
        <f>Tableau1[[#This Row],[Column1]]&amp;" - "&amp;Tableau1[[#This Row],[r]]</f>
        <v>RDC - 8</v>
      </c>
    </row>
    <row r="161" spans="1:27" ht="27.6" x14ac:dyDescent="0.3">
      <c r="A161" s="37" t="s">
        <v>88</v>
      </c>
      <c r="B161" s="37" t="str">
        <f>Tableau1[[#This Row],[ctry+r]]</f>
        <v>RDC - 9</v>
      </c>
      <c r="C161" s="37" t="str">
        <f>VLOOKUP(Tableau1[[#This Row],[CSC - GSK]],Table9[[D3]:[afk2]],4,FALSE)</f>
        <v>RDC</v>
      </c>
      <c r="D161" s="38" t="s">
        <v>470</v>
      </c>
      <c r="E161" s="42" t="s">
        <v>309</v>
      </c>
      <c r="F161" s="42">
        <v>9</v>
      </c>
      <c r="G161" s="38" t="s">
        <v>435</v>
      </c>
      <c r="Y161" s="39" t="str">
        <f>Tableau1[[#This Row],[Column3]]&amp;" - "&amp;Tableau1[[#This Row],[Titre de la Cible - Titel doel]]</f>
        <v>9 - Garantir et améliorer l’accès à la connaissance, améliorer la qualité de la recherche et stimuler l’innovation, afin de contribuer au développement</v>
      </c>
      <c r="Z161" s="39">
        <f>COUNTIF($C$2:$C161,Tableau1[[#This Row],[Column1]])</f>
        <v>9</v>
      </c>
      <c r="AA161" s="39" t="str">
        <f>Tableau1[[#This Row],[Column1]]&amp;" - "&amp;Tableau1[[#This Row],[r]]</f>
        <v>RDC - 9</v>
      </c>
    </row>
    <row r="162" spans="1:27" x14ac:dyDescent="0.3">
      <c r="A162" s="37" t="s">
        <v>93</v>
      </c>
      <c r="B162" s="37" t="str">
        <f>Tableau1[[#This Row],[ctry+r]]</f>
        <v>RWA - 1</v>
      </c>
      <c r="C162" s="37" t="str">
        <f>VLOOKUP(Tableau1[[#This Row],[CSC - GSK]],Table9[[D3]:[afk2]],4,FALSE)</f>
        <v>RWA</v>
      </c>
      <c r="D162" s="38" t="s">
        <v>308</v>
      </c>
      <c r="E162" s="42" t="s">
        <v>309</v>
      </c>
      <c r="F162" s="42">
        <v>1</v>
      </c>
      <c r="G162" s="38" t="s">
        <v>491</v>
      </c>
      <c r="Y162" s="39" t="str">
        <f>Tableau1[[#This Row],[Column3]]&amp;" - "&amp;Tableau1[[#This Row],[Titre de la Cible - Titel doel]]</f>
        <v xml:space="preserve">1 - Contribuer à l’émergence d’une société civile légitime, indépendante, forte, compétente et redevable </v>
      </c>
      <c r="Z162" s="39">
        <f>COUNTIF($C$2:$C162,Tableau1[[#This Row],[Column1]])</f>
        <v>1</v>
      </c>
      <c r="AA162" s="39" t="str">
        <f>Tableau1[[#This Row],[Column1]]&amp;" - "&amp;Tableau1[[#This Row],[r]]</f>
        <v>RWA - 1</v>
      </c>
    </row>
    <row r="163" spans="1:27" ht="27.6" x14ac:dyDescent="0.3">
      <c r="A163" s="37" t="s">
        <v>93</v>
      </c>
      <c r="B163" s="37" t="str">
        <f>Tableau1[[#This Row],[ctry+r]]</f>
        <v>RWA - 2</v>
      </c>
      <c r="C163" s="37" t="str">
        <f>VLOOKUP(Tableau1[[#This Row],[CSC - GSK]],Table9[[D3]:[afk2]],4,FALSE)</f>
        <v>RWA</v>
      </c>
      <c r="D163" s="38" t="s">
        <v>312</v>
      </c>
      <c r="E163" s="42" t="s">
        <v>309</v>
      </c>
      <c r="F163" s="42">
        <v>2</v>
      </c>
      <c r="G163" s="38" t="s">
        <v>368</v>
      </c>
      <c r="Y163" s="39" t="str">
        <f>Tableau1[[#This Row],[Column3]]&amp;" - "&amp;Tableau1[[#This Row],[Titre de la Cible - Titel doel]]</f>
        <v>2 - Contribuer à l’émergence d’institutions efficaces, redevables, responsables et ouvertes à tous (bonne gouvernance), en premier lieu au niveau des autorités décentralisées</v>
      </c>
      <c r="Z163" s="39">
        <f>COUNTIF($C$2:$C163,Tableau1[[#This Row],[Column1]])</f>
        <v>2</v>
      </c>
      <c r="AA163" s="39" t="str">
        <f>Tableau1[[#This Row],[Column1]]&amp;" - "&amp;Tableau1[[#This Row],[r]]</f>
        <v>RWA - 2</v>
      </c>
    </row>
    <row r="164" spans="1:27" ht="27.6" x14ac:dyDescent="0.3">
      <c r="A164" s="37" t="s">
        <v>93</v>
      </c>
      <c r="B164" s="37" t="str">
        <f>Tableau1[[#This Row],[ctry+r]]</f>
        <v>RWA - 3</v>
      </c>
      <c r="C164" s="37" t="str">
        <f>VLOOKUP(Tableau1[[#This Row],[CSC - GSK]],Table9[[D3]:[afk2]],4,FALSE)</f>
        <v>RWA</v>
      </c>
      <c r="D164" s="38" t="s">
        <v>314</v>
      </c>
      <c r="E164" s="42" t="s">
        <v>309</v>
      </c>
      <c r="F164" s="42">
        <v>3</v>
      </c>
      <c r="G164" s="38" t="s">
        <v>492</v>
      </c>
      <c r="Y164" s="39" t="str">
        <f>Tableau1[[#This Row],[Column3]]&amp;" - "&amp;Tableau1[[#This Row],[Titre de la Cible - Titel doel]]</f>
        <v xml:space="preserve">3 - Assurer de l’éducation de qualité inclusive et équitable et des possibilités d’apprentissage tout au long de la vie pour tous </v>
      </c>
      <c r="Z164" s="39">
        <f>COUNTIF($C$2:$C164,Tableau1[[#This Row],[Column1]])</f>
        <v>3</v>
      </c>
      <c r="AA164" s="39" t="str">
        <f>Tableau1[[#This Row],[Column1]]&amp;" - "&amp;Tableau1[[#This Row],[r]]</f>
        <v>RWA - 3</v>
      </c>
    </row>
    <row r="165" spans="1:27" ht="27.6" x14ac:dyDescent="0.3">
      <c r="A165" s="37" t="s">
        <v>93</v>
      </c>
      <c r="B165" s="37" t="str">
        <f>Tableau1[[#This Row],[ctry+r]]</f>
        <v>RWA - 4</v>
      </c>
      <c r="C165" s="37" t="str">
        <f>VLOOKUP(Tableau1[[#This Row],[CSC - GSK]],Table9[[D3]:[afk2]],4,FALSE)</f>
        <v>RWA</v>
      </c>
      <c r="D165" s="38" t="s">
        <v>316</v>
      </c>
      <c r="E165" s="42" t="s">
        <v>309</v>
      </c>
      <c r="F165" s="42">
        <v>4</v>
      </c>
      <c r="G165" s="38" t="s">
        <v>493</v>
      </c>
      <c r="Y165" s="39" t="str">
        <f>Tableau1[[#This Row],[Column3]]&amp;" - "&amp;Tableau1[[#This Row],[Titre de la Cible - Titel doel]]</f>
        <v xml:space="preserve">4 - Permettre à tous de vivre en bonne santé et à promouvoir le droit à la santé et à des soins de santé de qualité de tous à tout âge </v>
      </c>
      <c r="Z165" s="39">
        <f>COUNTIF($C$2:$C165,Tableau1[[#This Row],[Column1]])</f>
        <v>4</v>
      </c>
      <c r="AA165" s="39" t="str">
        <f>Tableau1[[#This Row],[Column1]]&amp;" - "&amp;Tableau1[[#This Row],[r]]</f>
        <v>RWA - 4</v>
      </c>
    </row>
    <row r="166" spans="1:27" ht="27.6" x14ac:dyDescent="0.3">
      <c r="A166" s="37" t="s">
        <v>93</v>
      </c>
      <c r="B166" s="37" t="str">
        <f>Tableau1[[#This Row],[ctry+r]]</f>
        <v>RWA - 5</v>
      </c>
      <c r="C166" s="37" t="str">
        <f>VLOOKUP(Tableau1[[#This Row],[CSC - GSK]],Table9[[D3]:[afk2]],4,FALSE)</f>
        <v>RWA</v>
      </c>
      <c r="D166" s="38" t="s">
        <v>356</v>
      </c>
      <c r="E166" s="42" t="s">
        <v>309</v>
      </c>
      <c r="F166" s="42">
        <v>5</v>
      </c>
      <c r="G166" s="38" t="s">
        <v>494</v>
      </c>
      <c r="Y166" s="39" t="str">
        <f>Tableau1[[#This Row],[Column3]]&amp;" - "&amp;Tableau1[[#This Row],[Titre de la Cible - Titel doel]]</f>
        <v>5 - Renforcer l’agriculture familiale durable qui contribue à la souveraineté alimentaire, la sécurité alimentaire et nutritionnelle et une économie rurale solidaire</v>
      </c>
      <c r="Z166" s="39">
        <f>COUNTIF($C$2:$C166,Tableau1[[#This Row],[Column1]])</f>
        <v>5</v>
      </c>
      <c r="AA166" s="39" t="str">
        <f>Tableau1[[#This Row],[Column1]]&amp;" - "&amp;Tableau1[[#This Row],[r]]</f>
        <v>RWA - 5</v>
      </c>
    </row>
    <row r="167" spans="1:27" x14ac:dyDescent="0.3">
      <c r="A167" s="37" t="s">
        <v>93</v>
      </c>
      <c r="B167" s="37" t="str">
        <f>Tableau1[[#This Row],[ctry+r]]</f>
        <v>RWA - 6</v>
      </c>
      <c r="C167" s="37" t="str">
        <f>VLOOKUP(Tableau1[[#This Row],[CSC - GSK]],Table9[[D3]:[afk2]],4,FALSE)</f>
        <v>RWA</v>
      </c>
      <c r="D167" s="38" t="s">
        <v>348</v>
      </c>
      <c r="E167" s="42" t="s">
        <v>309</v>
      </c>
      <c r="F167" s="42">
        <v>6</v>
      </c>
      <c r="G167" s="38" t="s">
        <v>495</v>
      </c>
      <c r="Y167" s="39" t="str">
        <f>Tableau1[[#This Row],[Column3]]&amp;" - "&amp;Tableau1[[#This Row],[Titre de la Cible - Titel doel]]</f>
        <v xml:space="preserve">6 - Promouvoir l’avènement d’une société pacifique et inclusive, et contribuer au respect des droits humains </v>
      </c>
      <c r="Z167" s="39">
        <f>COUNTIF($C$2:$C167,Tableau1[[#This Row],[Column1]])</f>
        <v>6</v>
      </c>
      <c r="AA167" s="39" t="str">
        <f>Tableau1[[#This Row],[Column1]]&amp;" - "&amp;Tableau1[[#This Row],[r]]</f>
        <v>RWA - 6</v>
      </c>
    </row>
    <row r="168" spans="1:27" ht="27.6" x14ac:dyDescent="0.3">
      <c r="A168" s="37" t="s">
        <v>93</v>
      </c>
      <c r="B168" s="37" t="str">
        <f>Tableau1[[#This Row],[ctry+r]]</f>
        <v>RWA - 7</v>
      </c>
      <c r="C168" s="37" t="str">
        <f>VLOOKUP(Tableau1[[#This Row],[CSC - GSK]],Table9[[D3]:[afk2]],4,FALSE)</f>
        <v>RWA</v>
      </c>
      <c r="D168" s="38" t="s">
        <v>350</v>
      </c>
      <c r="E168" s="42" t="s">
        <v>309</v>
      </c>
      <c r="F168" s="42">
        <v>7</v>
      </c>
      <c r="G168" s="38" t="s">
        <v>496</v>
      </c>
      <c r="Y168" s="39" t="str">
        <f>Tableau1[[#This Row],[Column3]]&amp;" - "&amp;Tableau1[[#This Row],[Titre de la Cible - Titel doel]]</f>
        <v xml:space="preserve">7 - Garantir et améliorer l’accès à la connaissance, améliorer la qualité de la recherche et stimuler l’innovation par le renforcement des capacités locales, afin de contribuer au développement   </v>
      </c>
      <c r="Z168" s="39">
        <f>COUNTIF($C$2:$C168,Tableau1[[#This Row],[Column1]])</f>
        <v>7</v>
      </c>
      <c r="AA168" s="39" t="str">
        <f>Tableau1[[#This Row],[Column1]]&amp;" - "&amp;Tableau1[[#This Row],[r]]</f>
        <v>RWA - 7</v>
      </c>
    </row>
    <row r="169" spans="1:27" ht="27.6" x14ac:dyDescent="0.3">
      <c r="A169" s="37" t="s">
        <v>94</v>
      </c>
      <c r="B169" s="37" t="str">
        <f>Tableau1[[#This Row],[ctry+r]]</f>
        <v>SEN - 1</v>
      </c>
      <c r="C169" s="37" t="str">
        <f>VLOOKUP(Tableau1[[#This Row],[CSC - GSK]],Table9[[D3]:[afk2]],4,FALSE)</f>
        <v>SEN</v>
      </c>
      <c r="D169" s="38" t="s">
        <v>308</v>
      </c>
      <c r="E169" s="42" t="s">
        <v>309</v>
      </c>
      <c r="F169" s="42">
        <v>1</v>
      </c>
      <c r="G169" s="38" t="s">
        <v>497</v>
      </c>
      <c r="Y169" s="39" t="str">
        <f>Tableau1[[#This Row],[Column3]]&amp;" - "&amp;Tableau1[[#This Row],[Titre de la Cible - Titel doel]]</f>
        <v>1 - Renforcer le système de santé, à travers l’amélioration de l'accès, la disponibilité et la qualité des soins pour tous et toutes av ec une attention particulière aux zones isolées et populations vulnérables</v>
      </c>
      <c r="Z169" s="39">
        <f>COUNTIF($C$2:$C169,Tableau1[[#This Row],[Column1]])</f>
        <v>1</v>
      </c>
      <c r="AA169" s="39" t="str">
        <f>Tableau1[[#This Row],[Column1]]&amp;" - "&amp;Tableau1[[#This Row],[r]]</f>
        <v>SEN - 1</v>
      </c>
    </row>
    <row r="170" spans="1:27" ht="41.4" x14ac:dyDescent="0.3">
      <c r="A170" s="37" t="s">
        <v>94</v>
      </c>
      <c r="B170" s="37" t="str">
        <f>Tableau1[[#This Row],[ctry+r]]</f>
        <v>SEN - 2</v>
      </c>
      <c r="C170" s="37" t="str">
        <f>VLOOKUP(Tableau1[[#This Row],[CSC - GSK]],Table9[[D3]:[afk2]],4,FALSE)</f>
        <v>SEN</v>
      </c>
      <c r="D170" s="38" t="s">
        <v>312</v>
      </c>
      <c r="E170" s="42" t="s">
        <v>309</v>
      </c>
      <c r="F170" s="42">
        <v>2</v>
      </c>
      <c r="G170" s="38" t="s">
        <v>498</v>
      </c>
      <c r="Y170" s="39" t="str">
        <f>Tableau1[[#This Row],[Column3]]&amp;" - "&amp;Tableau1[[#This Row],[Titre de la Cible - Titel doel]]</f>
        <v>2 - Promouvoir un modèle agricole performant (production végétale, animale et halieutique),  basé sur l’agriculture familiale, priorisant les besoins et rô les spécifiques des  femmes et des jeunes, qui améliore la souveraineté alimentaire et rende les territoires ruraux du Sénégal socialement, économiquement et écologiquement viables</v>
      </c>
      <c r="Z170" s="39">
        <f>COUNTIF($C$2:$C170,Tableau1[[#This Row],[Column1]])</f>
        <v>2</v>
      </c>
      <c r="AA170" s="39" t="str">
        <f>Tableau1[[#This Row],[Column1]]&amp;" - "&amp;Tableau1[[#This Row],[r]]</f>
        <v>SEN - 2</v>
      </c>
    </row>
    <row r="171" spans="1:27" ht="41.4" x14ac:dyDescent="0.3">
      <c r="A171" s="37" t="s">
        <v>94</v>
      </c>
      <c r="B171" s="37" t="str">
        <f>Tableau1[[#This Row],[ctry+r]]</f>
        <v>SEN - 3</v>
      </c>
      <c r="C171" s="37" t="str">
        <f>VLOOKUP(Tableau1[[#This Row],[CSC - GSK]],Table9[[D3]:[afk2]],4,FALSE)</f>
        <v>SEN</v>
      </c>
      <c r="D171" s="38" t="s">
        <v>314</v>
      </c>
      <c r="E171" s="42" t="s">
        <v>309</v>
      </c>
      <c r="F171" s="42">
        <v>3</v>
      </c>
      <c r="G171" s="38" t="s">
        <v>499</v>
      </c>
      <c r="Y171" s="39" t="str">
        <f>Tableau1[[#This Row],[Column3]]&amp;" - "&amp;Tableau1[[#This Row],[Titre de la Cible - Titel doel]]</f>
        <v>3 - Assurer une bonne gouvernance et une démocratie participative et inclusive, afin que les organisations publiques et privées puissent remplir leurs responsabilités auprès des populations rurales et urbaines, y compris les plus vulnérables et en rendre compte</v>
      </c>
      <c r="Z171" s="39">
        <f>COUNTIF($C$2:$C171,Tableau1[[#This Row],[Column1]])</f>
        <v>3</v>
      </c>
      <c r="AA171" s="39" t="str">
        <f>Tableau1[[#This Row],[Column1]]&amp;" - "&amp;Tableau1[[#This Row],[r]]</f>
        <v>SEN - 3</v>
      </c>
    </row>
    <row r="172" spans="1:27" x14ac:dyDescent="0.3">
      <c r="A172" s="37" t="s">
        <v>94</v>
      </c>
      <c r="B172" s="37" t="str">
        <f>Tableau1[[#This Row],[ctry+r]]</f>
        <v>SEN - 4</v>
      </c>
      <c r="C172" s="37" t="str">
        <f>VLOOKUP(Tableau1[[#This Row],[CSC - GSK]],Table9[[D3]:[afk2]],4,FALSE)</f>
        <v>SEN</v>
      </c>
      <c r="D172" s="38" t="s">
        <v>316</v>
      </c>
      <c r="E172" s="42" t="s">
        <v>309</v>
      </c>
      <c r="F172" s="42">
        <v>4</v>
      </c>
      <c r="G172" s="38" t="s">
        <v>500</v>
      </c>
      <c r="Y172" s="39" t="str">
        <f>Tableau1[[#This Row],[Column3]]&amp;" - "&amp;Tableau1[[#This Row],[Titre de la Cible - Titel doel]]</f>
        <v>4 - Améliorer la Justice, le respect des Droits Humains et le rôle de vigilance de la Société Civile</v>
      </c>
      <c r="Z172" s="39">
        <f>COUNTIF($C$2:$C172,Tableau1[[#This Row],[Column1]])</f>
        <v>4</v>
      </c>
      <c r="AA172" s="39" t="str">
        <f>Tableau1[[#This Row],[Column1]]&amp;" - "&amp;Tableau1[[#This Row],[r]]</f>
        <v>SEN - 4</v>
      </c>
    </row>
    <row r="173" spans="1:27" ht="41.4" x14ac:dyDescent="0.3">
      <c r="A173" s="37" t="s">
        <v>94</v>
      </c>
      <c r="B173" s="37" t="str">
        <f>Tableau1[[#This Row],[ctry+r]]</f>
        <v>SEN - 5</v>
      </c>
      <c r="C173" s="37" t="str">
        <f>VLOOKUP(Tableau1[[#This Row],[CSC - GSK]],Table9[[D3]:[afk2]],4,FALSE)</f>
        <v>SEN</v>
      </c>
      <c r="D173" s="38" t="s">
        <v>356</v>
      </c>
      <c r="E173" s="42" t="s">
        <v>309</v>
      </c>
      <c r="F173" s="42">
        <v>5</v>
      </c>
      <c r="G173" s="38" t="s">
        <v>501</v>
      </c>
      <c r="Y173" s="39" t="str">
        <f>Tableau1[[#This Row],[Column3]]&amp;" - "&amp;Tableau1[[#This Row],[Titre de la Cible - Titel doel]]</f>
        <v>5 - Favoriser une meilleure protection de l’environnement et une gestion durable des ressources naturelles par les acteurs locaux (organisations paysannes, organisations des femmes, organisation de jeunes, autorités décentralisées, pouvoirs publics locaux,…)</v>
      </c>
      <c r="Z173" s="39">
        <f>COUNTIF($C$2:$C173,Tableau1[[#This Row],[Column1]])</f>
        <v>5</v>
      </c>
      <c r="AA173" s="39" t="str">
        <f>Tableau1[[#This Row],[Column1]]&amp;" - "&amp;Tableau1[[#This Row],[r]]</f>
        <v>SEN - 5</v>
      </c>
    </row>
    <row r="174" spans="1:27" ht="27.6" x14ac:dyDescent="0.3">
      <c r="A174" s="37" t="s">
        <v>94</v>
      </c>
      <c r="B174" s="37" t="str">
        <f>Tableau1[[#This Row],[ctry+r]]</f>
        <v>SEN - 6</v>
      </c>
      <c r="C174" s="37" t="str">
        <f>VLOOKUP(Tableau1[[#This Row],[CSC - GSK]],Table9[[D3]:[afk2]],4,FALSE)</f>
        <v>SEN</v>
      </c>
      <c r="D174" s="38" t="s">
        <v>348</v>
      </c>
      <c r="E174" s="42" t="s">
        <v>309</v>
      </c>
      <c r="F174" s="42">
        <v>6</v>
      </c>
      <c r="G174" s="38" t="s">
        <v>502</v>
      </c>
      <c r="Y174" s="39" t="str">
        <f>Tableau1[[#This Row],[Column3]]&amp;" - "&amp;Tableau1[[#This Row],[Titre de la Cible - Titel doel]]</f>
        <v>6 - Renforcer l’accès (équitable, durable et participatif) à l’eau potable et à des systèmes d’assain issement améliorés qui prennent en considération les besoins spécifiques et les rôles des femmes et des hommes</v>
      </c>
      <c r="Z174" s="39">
        <f>COUNTIF($C$2:$C174,Tableau1[[#This Row],[Column1]])</f>
        <v>6</v>
      </c>
      <c r="AA174" s="39" t="str">
        <f>Tableau1[[#This Row],[Column1]]&amp;" - "&amp;Tableau1[[#This Row],[r]]</f>
        <v>SEN - 6</v>
      </c>
    </row>
    <row r="175" spans="1:27" ht="27.6" x14ac:dyDescent="0.3">
      <c r="A175" s="37" t="s">
        <v>94</v>
      </c>
      <c r="B175" s="37" t="str">
        <f>Tableau1[[#This Row],[ctry+r]]</f>
        <v>SEN - 7</v>
      </c>
      <c r="C175" s="37" t="str">
        <f>VLOOKUP(Tableau1[[#This Row],[CSC - GSK]],Table9[[D3]:[afk2]],4,FALSE)</f>
        <v>SEN</v>
      </c>
      <c r="D175" s="38" t="s">
        <v>350</v>
      </c>
      <c r="E175" s="42" t="s">
        <v>309</v>
      </c>
      <c r="F175" s="42">
        <v>7</v>
      </c>
      <c r="G175" s="38" t="s">
        <v>503</v>
      </c>
      <c r="Y175" s="39" t="str">
        <f>Tableau1[[#This Row],[Column3]]&amp;" - "&amp;Tableau1[[#This Row],[Titre de la Cible - Titel doel]]</f>
        <v>7 - Promouvoir une éducation inclusive et de qualité et des possibilités d’apprentissage tout au long de la vie pour to utes et tous, améliorer la qualité de la recherche et stimuler l’innovation</v>
      </c>
      <c r="Z175" s="39">
        <f>COUNTIF($C$2:$C175,Tableau1[[#This Row],[Column1]])</f>
        <v>7</v>
      </c>
      <c r="AA175" s="39" t="str">
        <f>Tableau1[[#This Row],[Column1]]&amp;" - "&amp;Tableau1[[#This Row],[r]]</f>
        <v>SEN - 7</v>
      </c>
    </row>
    <row r="176" spans="1:27" ht="27.6" x14ac:dyDescent="0.3">
      <c r="A176" s="37" t="s">
        <v>94</v>
      </c>
      <c r="B176" s="37" t="str">
        <f>Tableau1[[#This Row],[ctry+r]]</f>
        <v>SEN - 8</v>
      </c>
      <c r="C176" s="37" t="str">
        <f>VLOOKUP(Tableau1[[#This Row],[CSC - GSK]],Table9[[D3]:[afk2]],4,FALSE)</f>
        <v>SEN</v>
      </c>
      <c r="D176" s="38" t="s">
        <v>360</v>
      </c>
      <c r="E176" s="42" t="s">
        <v>309</v>
      </c>
      <c r="F176" s="42">
        <v>8</v>
      </c>
      <c r="G176" s="38" t="s">
        <v>504</v>
      </c>
      <c r="Y176" s="39" t="str">
        <f>Tableau1[[#This Row],[Column3]]&amp;" - "&amp;Tableau1[[#This Row],[Titre de la Cible - Titel doel]]</f>
        <v>8 - Promouvoir l’empowerment des femmes et renforcer l’égalité entre femmes et hommes dans les différents secteurs d’intervention</v>
      </c>
      <c r="Z176" s="39">
        <f>COUNTIF($C$2:$C176,Tableau1[[#This Row],[Column1]])</f>
        <v>8</v>
      </c>
      <c r="AA176" s="39" t="str">
        <f>Tableau1[[#This Row],[Column1]]&amp;" - "&amp;Tableau1[[#This Row],[r]]</f>
        <v>SEN - 8</v>
      </c>
    </row>
    <row r="177" spans="1:27" ht="27.6" x14ac:dyDescent="0.3">
      <c r="A177" s="37" t="s">
        <v>96</v>
      </c>
      <c r="B177" s="37" t="str">
        <f>Tableau1[[#This Row],[ctry+r]]</f>
        <v>TAN - 1</v>
      </c>
      <c r="C177" s="37" t="str">
        <f>VLOOKUP(Tableau1[[#This Row],[CSC - GSK]],Table9[[D3]:[afk2]],4,FALSE)</f>
        <v>TAN</v>
      </c>
      <c r="D177" s="38" t="s">
        <v>308</v>
      </c>
      <c r="E177" s="42" t="s">
        <v>309</v>
      </c>
      <c r="F177" s="42">
        <v>1</v>
      </c>
      <c r="G177" s="38" t="s">
        <v>505</v>
      </c>
      <c r="Y177" s="39" t="str">
        <f>Tableau1[[#This Row],[Column3]]&amp;" - "&amp;Tableau1[[#This Row],[Titre de la Cible - Titel doel]]</f>
        <v>1 - Support dynamic, sustainable and inclusive agricultural development for small-scale farmers, pastoralists and other stakeholders.</v>
      </c>
      <c r="Z177" s="39">
        <f>COUNTIF($C$2:$C177,Tableau1[[#This Row],[Column1]])</f>
        <v>1</v>
      </c>
      <c r="AA177" s="39" t="str">
        <f>Tableau1[[#This Row],[Column1]]&amp;" - "&amp;Tableau1[[#This Row],[r]]</f>
        <v>TAN - 1</v>
      </c>
    </row>
    <row r="178" spans="1:27" ht="27.6" x14ac:dyDescent="0.3">
      <c r="A178" s="37" t="s">
        <v>96</v>
      </c>
      <c r="B178" s="37" t="str">
        <f>Tableau1[[#This Row],[ctry+r]]</f>
        <v>TAN - 2</v>
      </c>
      <c r="C178" s="37" t="str">
        <f>VLOOKUP(Tableau1[[#This Row],[CSC - GSK]],Table9[[D3]:[afk2]],4,FALSE)</f>
        <v>TAN</v>
      </c>
      <c r="D178" s="38" t="s">
        <v>312</v>
      </c>
      <c r="E178" s="42" t="s">
        <v>309</v>
      </c>
      <c r="F178" s="42">
        <v>2</v>
      </c>
      <c r="G178" s="38" t="s">
        <v>506</v>
      </c>
      <c r="Y178" s="39" t="str">
        <f>Tableau1[[#This Row],[Column3]]&amp;" - "&amp;Tableau1[[#This Row],[Titre de la Cible - Titel doel]]</f>
        <v>2 - Strengthen the ability of (SSE) member-based organisations (MBOs) to positively influence the business environment for small-scale entrepreneurs (SSE) and their entrepreneurship capacities.</v>
      </c>
      <c r="Z178" s="39">
        <f>COUNTIF($C$2:$C178,Tableau1[[#This Row],[Column1]])</f>
        <v>2</v>
      </c>
      <c r="AA178" s="39" t="str">
        <f>Tableau1[[#This Row],[Column1]]&amp;" - "&amp;Tableau1[[#This Row],[r]]</f>
        <v>TAN - 2</v>
      </c>
    </row>
    <row r="179" spans="1:27" ht="27.6" x14ac:dyDescent="0.3">
      <c r="A179" s="37" t="s">
        <v>96</v>
      </c>
      <c r="B179" s="37" t="str">
        <f>Tableau1[[#This Row],[ctry+r]]</f>
        <v>TAN - 3</v>
      </c>
      <c r="C179" s="37" t="str">
        <f>VLOOKUP(Tableau1[[#This Row],[CSC - GSK]],Table9[[D3]:[afk2]],4,FALSE)</f>
        <v>TAN</v>
      </c>
      <c r="D179" s="38" t="s">
        <v>314</v>
      </c>
      <c r="E179" s="42" t="s">
        <v>309</v>
      </c>
      <c r="F179" s="42">
        <v>3</v>
      </c>
      <c r="G179" s="38" t="s">
        <v>378</v>
      </c>
      <c r="Y179" s="39" t="str">
        <f>Tableau1[[#This Row],[Column3]]&amp;" - "&amp;Tableau1[[#This Row],[Titre de la Cible - Titel doel]]</f>
        <v>3 - Ensure and improve access to knowledge, improve research and stimulate innovation in order to contribute to development</v>
      </c>
      <c r="Z179" s="39">
        <f>COUNTIF($C$2:$C179,Tableau1[[#This Row],[Column1]])</f>
        <v>3</v>
      </c>
      <c r="AA179" s="39" t="str">
        <f>Tableau1[[#This Row],[Column1]]&amp;" - "&amp;Tableau1[[#This Row],[r]]</f>
        <v>TAN - 3</v>
      </c>
    </row>
    <row r="180" spans="1:27" ht="27.6" x14ac:dyDescent="0.3">
      <c r="A180" s="37" t="s">
        <v>96</v>
      </c>
      <c r="B180" s="37" t="str">
        <f>Tableau1[[#This Row],[ctry+r]]</f>
        <v>TAN - 4</v>
      </c>
      <c r="C180" s="37" t="str">
        <f>VLOOKUP(Tableau1[[#This Row],[CSC - GSK]],Table9[[D3]:[afk2]],4,FALSE)</f>
        <v>TAN</v>
      </c>
      <c r="D180" s="38" t="s">
        <v>316</v>
      </c>
      <c r="E180" s="42" t="s">
        <v>309</v>
      </c>
      <c r="F180" s="42">
        <v>4</v>
      </c>
      <c r="G180" s="38" t="s">
        <v>507</v>
      </c>
      <c r="Y180" s="39" t="str">
        <f>Tableau1[[#This Row],[Column3]]&amp;" - "&amp;Tableau1[[#This Row],[Titre de la Cible - Titel doel]]</f>
        <v>4 - Contribute to improving access to preventive and curative health care &amp; washing infrastructure for the general population, paying particular attention to the needs of vulnerable people.</v>
      </c>
      <c r="Z180" s="39">
        <f>COUNTIF($C$2:$C180,Tableau1[[#This Row],[Column1]])</f>
        <v>4</v>
      </c>
      <c r="AA180" s="39" t="str">
        <f>Tableau1[[#This Row],[Column1]]&amp;" - "&amp;Tableau1[[#This Row],[r]]</f>
        <v>TAN - 4</v>
      </c>
    </row>
    <row r="181" spans="1:27" x14ac:dyDescent="0.3">
      <c r="A181" s="37" t="s">
        <v>96</v>
      </c>
      <c r="B181" s="37" t="str">
        <f>Tableau1[[#This Row],[ctry+r]]</f>
        <v>TAN - 5</v>
      </c>
      <c r="C181" s="37" t="str">
        <f>VLOOKUP(Tableau1[[#This Row],[CSC - GSK]],Table9[[D3]:[afk2]],4,FALSE)</f>
        <v>TAN</v>
      </c>
      <c r="D181" s="38" t="s">
        <v>356</v>
      </c>
      <c r="E181" s="42" t="s">
        <v>309</v>
      </c>
      <c r="F181" s="42">
        <v>5</v>
      </c>
      <c r="G181" s="38" t="s">
        <v>508</v>
      </c>
      <c r="Y181" s="39" t="str">
        <f>Tableau1[[#This Row],[Column3]]&amp;" - "&amp;Tableau1[[#This Row],[Titre de la Cible - Titel doel]]</f>
        <v xml:space="preserve">5 - Promote sustainable and climate-smart use of ecosystems </v>
      </c>
      <c r="Z181" s="39">
        <f>COUNTIF($C$2:$C181,Tableau1[[#This Row],[Column1]])</f>
        <v>5</v>
      </c>
      <c r="AA181" s="39" t="str">
        <f>Tableau1[[#This Row],[Column1]]&amp;" - "&amp;Tableau1[[#This Row],[r]]</f>
        <v>TAN - 5</v>
      </c>
    </row>
    <row r="182" spans="1:27" ht="41.4" x14ac:dyDescent="0.3">
      <c r="A182" s="37" t="s">
        <v>509</v>
      </c>
      <c r="B182" s="37" t="str">
        <f>Tableau1[[#This Row],[ctry+r]]</f>
        <v>WW/TD - 1</v>
      </c>
      <c r="C182" s="37" t="str">
        <f>VLOOKUP(Tableau1[[#This Row],[CSC - GSK]],Table9[[D3]:[afk2]],4,FALSE)</f>
        <v>WW/TD</v>
      </c>
      <c r="D182" s="38" t="s">
        <v>308</v>
      </c>
      <c r="E182" s="42" t="s">
        <v>309</v>
      </c>
      <c r="F182" s="42">
        <v>1</v>
      </c>
      <c r="G182" s="38" t="s">
        <v>510</v>
      </c>
      <c r="Y182" s="39" t="str">
        <f>Tableau1[[#This Row],[Column3]]&amp;" - "&amp;Tableau1[[#This Row],[Titre de la Cible - Titel doel]]</f>
        <v>1 - Créer des emplois et des moyens de subsistance durables pour toutes et pour tous</v>
      </c>
      <c r="Z182" s="39">
        <f>COUNTIF($C$2:$C182,Tableau1[[#This Row],[Column1]])</f>
        <v>1</v>
      </c>
      <c r="AA182" s="39" t="str">
        <f>Tableau1[[#This Row],[Column1]]&amp;" - "&amp;Tableau1[[#This Row],[r]]</f>
        <v>WW/TD - 1</v>
      </c>
    </row>
    <row r="183" spans="1:27" ht="41.4" x14ac:dyDescent="0.3">
      <c r="A183" s="37" t="s">
        <v>509</v>
      </c>
      <c r="B183" s="37" t="str">
        <f>Tableau1[[#This Row],[ctry+r]]</f>
        <v>WW/TD - 2</v>
      </c>
      <c r="C183" s="37" t="str">
        <f>VLOOKUP(Tableau1[[#This Row],[CSC - GSK]],Table9[[D3]:[afk2]],4,FALSE)</f>
        <v>WW/TD</v>
      </c>
      <c r="D183" s="38" t="s">
        <v>312</v>
      </c>
      <c r="E183" s="42" t="s">
        <v>309</v>
      </c>
      <c r="F183" s="42">
        <v>2</v>
      </c>
      <c r="G183" s="38" t="s">
        <v>511</v>
      </c>
      <c r="Y183" s="39" t="str">
        <f>Tableau1[[#This Row],[Column3]]&amp;" - "&amp;Tableau1[[#This Row],[Titre de la Cible - Titel doel]]</f>
        <v>2 - Garantir les droits au travail pour toutes et pour tous</v>
      </c>
      <c r="Z183" s="39">
        <f>COUNTIF($C$2:$C183,Tableau1[[#This Row],[Column1]])</f>
        <v>2</v>
      </c>
      <c r="AA183" s="39" t="str">
        <f>Tableau1[[#This Row],[Column1]]&amp;" - "&amp;Tableau1[[#This Row],[r]]</f>
        <v>WW/TD - 2</v>
      </c>
    </row>
    <row r="184" spans="1:27" ht="41.4" x14ac:dyDescent="0.3">
      <c r="A184" s="37" t="s">
        <v>509</v>
      </c>
      <c r="B184" s="37" t="str">
        <f>Tableau1[[#This Row],[ctry+r]]</f>
        <v>WW/TD - 3</v>
      </c>
      <c r="C184" s="37" t="str">
        <f>VLOOKUP(Tableau1[[#This Row],[CSC - GSK]],Table9[[D3]:[afk2]],4,FALSE)</f>
        <v>WW/TD</v>
      </c>
      <c r="D184" s="38" t="s">
        <v>314</v>
      </c>
      <c r="E184" s="42" t="s">
        <v>309</v>
      </c>
      <c r="F184" s="42">
        <v>3</v>
      </c>
      <c r="G184" s="38" t="s">
        <v>512</v>
      </c>
      <c r="Y184" s="39" t="str">
        <f>Tableau1[[#This Row],[Column3]]&amp;" - "&amp;Tableau1[[#This Row],[Titre de la Cible - Titel doel]]</f>
        <v>3 - Etendre la protection sociale pour toutes et pour tous</v>
      </c>
      <c r="Z184" s="39">
        <f>COUNTIF($C$2:$C184,Tableau1[[#This Row],[Column1]])</f>
        <v>3</v>
      </c>
      <c r="AA184" s="39" t="str">
        <f>Tableau1[[#This Row],[Column1]]&amp;" - "&amp;Tableau1[[#This Row],[r]]</f>
        <v>WW/TD - 3</v>
      </c>
    </row>
    <row r="185" spans="1:27" ht="41.4" x14ac:dyDescent="0.3">
      <c r="A185" s="37" t="s">
        <v>509</v>
      </c>
      <c r="B185" s="37" t="str">
        <f>Tableau1[[#This Row],[ctry+r]]</f>
        <v>WW/TD - 4</v>
      </c>
      <c r="C185" s="37" t="str">
        <f>VLOOKUP(Tableau1[[#This Row],[CSC - GSK]],Table9[[D3]:[afk2]],4,FALSE)</f>
        <v>WW/TD</v>
      </c>
      <c r="D185" s="38" t="s">
        <v>316</v>
      </c>
      <c r="E185" s="42" t="s">
        <v>309</v>
      </c>
      <c r="F185" s="42">
        <v>4</v>
      </c>
      <c r="G185" s="38" t="s">
        <v>513</v>
      </c>
      <c r="Y185" s="39" t="str">
        <f>Tableau1[[#This Row],[Column3]]&amp;" - "&amp;Tableau1[[#This Row],[Titre de la Cible - Titel doel]]</f>
        <v>4 - Promouvoir le dialogue social pour toutes et pour tous</v>
      </c>
      <c r="Z185" s="39">
        <f>COUNTIF($C$2:$C185,Tableau1[[#This Row],[Column1]])</f>
        <v>4</v>
      </c>
      <c r="AA185" s="39" t="str">
        <f>Tableau1[[#This Row],[Column1]]&amp;" - "&amp;Tableau1[[#This Row],[r]]</f>
        <v>WW/TD - 4</v>
      </c>
    </row>
    <row r="186" spans="1:27" ht="41.4" x14ac:dyDescent="0.3">
      <c r="A186" s="37" t="s">
        <v>509</v>
      </c>
      <c r="B186" s="37" t="str">
        <f>Tableau1[[#This Row],[ctry+r]]</f>
        <v>WW/TD - 5</v>
      </c>
      <c r="C186" s="37" t="str">
        <f>VLOOKUP(Tableau1[[#This Row],[CSC - GSK]],Table9[[D3]:[afk2]],4,FALSE)</f>
        <v>WW/TD</v>
      </c>
      <c r="D186" s="38" t="s">
        <v>514</v>
      </c>
      <c r="E186" s="42" t="s">
        <v>309</v>
      </c>
      <c r="F186" s="42" t="s">
        <v>514</v>
      </c>
      <c r="G186" s="38" t="s">
        <v>515</v>
      </c>
      <c r="Y186" s="39" t="str">
        <f>Tableau1[[#This Row],[Column3]]&amp;" - "&amp;Tableau1[[#This Row],[Titre de la Cible - Titel doel]]</f>
        <v>Cible Globale - Algemene Doel - Promouvoir le travail décent pour un développement durable, équitable, solidaire et inclusif : créer des emplois, garantir les droits au travail, étendre la protection sociale et promouvoir le dialogue social pour toutes et pour tous.</v>
      </c>
      <c r="Z186" s="39">
        <f>COUNTIF($C$2:$C186,Tableau1[[#This Row],[Column1]])</f>
        <v>5</v>
      </c>
      <c r="AA186" s="39" t="str">
        <f>Tableau1[[#This Row],[Column1]]&amp;" - "&amp;Tableau1[[#This Row],[r]]</f>
        <v>WW/TD - 5</v>
      </c>
    </row>
    <row r="187" spans="1:27" ht="41.4" x14ac:dyDescent="0.3">
      <c r="A187" s="37" t="s">
        <v>100</v>
      </c>
      <c r="B187" s="37" t="str">
        <f>Tableau1[[#This Row],[ctry+r]]</f>
        <v>VIE - 1</v>
      </c>
      <c r="C187" s="37" t="str">
        <f>VLOOKUP(Tableau1[[#This Row],[CSC - GSK]],Table9[[D3]:[afk2]],4,FALSE)</f>
        <v>VIE</v>
      </c>
      <c r="D187" s="38" t="s">
        <v>308</v>
      </c>
      <c r="E187" s="42" t="s">
        <v>309</v>
      </c>
      <c r="F187" s="42">
        <v>1</v>
      </c>
      <c r="G187" s="38" t="s">
        <v>516</v>
      </c>
      <c r="Y187" s="39" t="str">
        <f>Tableau1[[#This Row],[Column3]]&amp;" - "&amp;Tableau1[[#This Row],[Titre de la Cible - Titel doel]]</f>
        <v>1 - Contribute to a dynamic agri-foodsector where different stakeholders are providing quality and safe produce in a sustainable manner both for domestic and exports markets, hence contributing to economic, social and environmental development, and ensuring consumer’s right to safe food.</v>
      </c>
      <c r="Z187" s="39">
        <f>COUNTIF($C$2:$C187,Tableau1[[#This Row],[Column1]])</f>
        <v>1</v>
      </c>
      <c r="AA187" s="39" t="str">
        <f>Tableau1[[#This Row],[Column1]]&amp;" - "&amp;Tableau1[[#This Row],[r]]</f>
        <v>VIE - 1</v>
      </c>
    </row>
    <row r="188" spans="1:27" ht="27.6" x14ac:dyDescent="0.3">
      <c r="A188" s="37" t="s">
        <v>100</v>
      </c>
      <c r="B188" s="37" t="str">
        <f>Tableau1[[#This Row],[ctry+r]]</f>
        <v>VIE - 2</v>
      </c>
      <c r="C188" s="37" t="str">
        <f>VLOOKUP(Tableau1[[#This Row],[CSC - GSK]],Table9[[D3]:[afk2]],4,FALSE)</f>
        <v>VIE</v>
      </c>
      <c r="D188" s="38" t="s">
        <v>312</v>
      </c>
      <c r="E188" s="42" t="s">
        <v>309</v>
      </c>
      <c r="F188" s="42">
        <v>2</v>
      </c>
      <c r="G188" s="38" t="s">
        <v>517</v>
      </c>
      <c r="Y188" s="39" t="str">
        <f>Tableau1[[#This Row],[Column3]]&amp;" - "&amp;Tableau1[[#This Row],[Titre de la Cible - Titel doel]]</f>
        <v xml:space="preserve">2 - Ensure that the health system in Vietnam reaches international standards, especially in regard to tropical diseases, birth defects and road/food/workplace safety. </v>
      </c>
      <c r="Z188" s="39">
        <f>COUNTIF($C$2:$C188,Tableau1[[#This Row],[Column1]])</f>
        <v>2</v>
      </c>
      <c r="AA188" s="39" t="str">
        <f>Tableau1[[#This Row],[Column1]]&amp;" - "&amp;Tableau1[[#This Row],[r]]</f>
        <v>VIE - 2</v>
      </c>
    </row>
    <row r="189" spans="1:27" ht="27.6" x14ac:dyDescent="0.3">
      <c r="A189" s="37" t="s">
        <v>100</v>
      </c>
      <c r="B189" s="37" t="str">
        <f>Tableau1[[#This Row],[ctry+r]]</f>
        <v>VIE - 3</v>
      </c>
      <c r="C189" s="37" t="str">
        <f>VLOOKUP(Tableau1[[#This Row],[CSC - GSK]],Table9[[D3]:[afk2]],4,FALSE)</f>
        <v>VIE</v>
      </c>
      <c r="D189" s="38" t="s">
        <v>314</v>
      </c>
      <c r="E189" s="42" t="s">
        <v>309</v>
      </c>
      <c r="F189" s="42">
        <v>3</v>
      </c>
      <c r="G189" s="38" t="s">
        <v>518</v>
      </c>
      <c r="Y189" s="39" t="str">
        <f>Tableau1[[#This Row],[Column3]]&amp;" - "&amp;Tableau1[[#This Row],[Titre de la Cible - Titel doel]]</f>
        <v>3 - Ensure an inclusive and quality education and research system for all and promote lifelong learning opportunities for all.</v>
      </c>
      <c r="Z189" s="39">
        <f>COUNTIF($C$2:$C189,Tableau1[[#This Row],[Column1]])</f>
        <v>3</v>
      </c>
      <c r="AA189" s="39" t="str">
        <f>Tableau1[[#This Row],[Column1]]&amp;" - "&amp;Tableau1[[#This Row],[r]]</f>
        <v>VIE - 3</v>
      </c>
    </row>
    <row r="190" spans="1:27" x14ac:dyDescent="0.3">
      <c r="A190" s="37" t="s">
        <v>102</v>
      </c>
      <c r="B190" s="37" t="str">
        <f>Tableau1[[#This Row],[ctry+r]]</f>
        <v>ZIM - 1</v>
      </c>
      <c r="C190" s="37" t="str">
        <f>VLOOKUP(Tableau1[[#This Row],[CSC - GSK]],Table9[[D3]:[afk2]],4,FALSE)</f>
        <v>ZIM</v>
      </c>
      <c r="D190" s="38" t="s">
        <v>308</v>
      </c>
      <c r="E190" s="42" t="s">
        <v>309</v>
      </c>
      <c r="F190" s="42">
        <v>1</v>
      </c>
      <c r="G190" s="38" t="s">
        <v>519</v>
      </c>
      <c r="H190" s="40" t="s">
        <v>311</v>
      </c>
      <c r="I190" s="40" t="s">
        <v>311</v>
      </c>
      <c r="J190" s="40" t="s">
        <v>311</v>
      </c>
      <c r="K190" s="40" t="s">
        <v>311</v>
      </c>
      <c r="L190" s="41" t="s">
        <v>309</v>
      </c>
      <c r="M190" s="40" t="s">
        <v>311</v>
      </c>
      <c r="N190" s="40" t="s">
        <v>311</v>
      </c>
      <c r="O190" s="40" t="s">
        <v>311</v>
      </c>
      <c r="P190" s="40" t="s">
        <v>311</v>
      </c>
      <c r="Q190" s="40" t="s">
        <v>311</v>
      </c>
      <c r="R190" s="40" t="s">
        <v>311</v>
      </c>
      <c r="S190" s="40" t="s">
        <v>311</v>
      </c>
      <c r="T190" s="40" t="s">
        <v>311</v>
      </c>
      <c r="U190" s="40" t="s">
        <v>311</v>
      </c>
      <c r="V190" s="40" t="s">
        <v>311</v>
      </c>
      <c r="W190" s="40" t="s">
        <v>311</v>
      </c>
      <c r="X190" s="40" t="s">
        <v>311</v>
      </c>
      <c r="Y190" s="39" t="str">
        <f>Tableau1[[#This Row],[Column3]]&amp;" - "&amp;Tableau1[[#This Row],[Titre de la Cible - Titel doel]]</f>
        <v xml:space="preserve">1 - Contribute to achieve gender equality and empowerment of all women and girls (Based on SDG 5) </v>
      </c>
      <c r="Z190" s="39">
        <f>COUNTIF($C$2:$C190,Tableau1[[#This Row],[Column1]])</f>
        <v>1</v>
      </c>
      <c r="AA190" s="39" t="str">
        <f>Tableau1[[#This Row],[Column1]]&amp;" - "&amp;Tableau1[[#This Row],[r]]</f>
        <v>ZIM - 1</v>
      </c>
    </row>
    <row r="191" spans="1:27" ht="27.6" x14ac:dyDescent="0.3">
      <c r="A191" s="37" t="s">
        <v>102</v>
      </c>
      <c r="B191" s="37" t="str">
        <f>Tableau1[[#This Row],[ctry+r]]</f>
        <v>ZIM - 2</v>
      </c>
      <c r="C191" s="37" t="str">
        <f>VLOOKUP(Tableau1[[#This Row],[CSC - GSK]],Table9[[D3]:[afk2]],4,FALSE)</f>
        <v>ZIM</v>
      </c>
      <c r="D191" s="38" t="s">
        <v>312</v>
      </c>
      <c r="E191" s="42" t="s">
        <v>309</v>
      </c>
      <c r="F191" s="42">
        <v>2</v>
      </c>
      <c r="G191" s="38" t="s">
        <v>520</v>
      </c>
      <c r="H191" s="40" t="s">
        <v>311</v>
      </c>
      <c r="I191" s="40" t="s">
        <v>311</v>
      </c>
      <c r="J191" s="41" t="s">
        <v>309</v>
      </c>
      <c r="K191" s="40" t="s">
        <v>311</v>
      </c>
      <c r="L191" s="40" t="s">
        <v>311</v>
      </c>
      <c r="M191" s="40" t="s">
        <v>311</v>
      </c>
      <c r="N191" s="40" t="s">
        <v>311</v>
      </c>
      <c r="O191" s="40" t="s">
        <v>311</v>
      </c>
      <c r="P191" s="40" t="s">
        <v>311</v>
      </c>
      <c r="Q191" s="40" t="s">
        <v>311</v>
      </c>
      <c r="R191" s="40" t="s">
        <v>311</v>
      </c>
      <c r="S191" s="40" t="s">
        <v>311</v>
      </c>
      <c r="T191" s="40" t="s">
        <v>311</v>
      </c>
      <c r="U191" s="40" t="s">
        <v>311</v>
      </c>
      <c r="V191" s="40" t="s">
        <v>311</v>
      </c>
      <c r="W191" s="40" t="s">
        <v>311</v>
      </c>
      <c r="X191" s="40" t="s">
        <v>311</v>
      </c>
      <c r="Y191" s="39" t="str">
        <f>Tableau1[[#This Row],[Column3]]&amp;" - "&amp;Tableau1[[#This Row],[Titre de la Cible - Titel doel]]</f>
        <v>2 - Contribute to ensure healthy lives and promote well- being for all at all ages through the strengthening of the health system and by developing innovative models for health care. (Based on SDG 3)</v>
      </c>
      <c r="Z191" s="39">
        <f>COUNTIF($C$2:$C191,Tableau1[[#This Row],[Column1]])</f>
        <v>2</v>
      </c>
      <c r="AA191" s="39" t="str">
        <f>Tableau1[[#This Row],[Column1]]&amp;" - "&amp;Tableau1[[#This Row],[r]]</f>
        <v>ZIM - 2</v>
      </c>
    </row>
    <row r="192" spans="1:27" ht="27.6" x14ac:dyDescent="0.3">
      <c r="A192" s="37" t="s">
        <v>102</v>
      </c>
      <c r="B192" s="37" t="str">
        <f>Tableau1[[#This Row],[ctry+r]]</f>
        <v>ZIM - 3</v>
      </c>
      <c r="C192" s="37" t="str">
        <f>VLOOKUP(Tableau1[[#This Row],[CSC - GSK]],Table9[[D3]:[afk2]],4,FALSE)</f>
        <v>ZIM</v>
      </c>
      <c r="D192" s="38" t="s">
        <v>314</v>
      </c>
      <c r="E192" s="42" t="s">
        <v>309</v>
      </c>
      <c r="F192" s="42">
        <v>3</v>
      </c>
      <c r="G192" s="38" t="s">
        <v>521</v>
      </c>
      <c r="H192" s="40" t="s">
        <v>311</v>
      </c>
      <c r="I192" s="40" t="s">
        <v>311</v>
      </c>
      <c r="J192" s="40" t="s">
        <v>311</v>
      </c>
      <c r="K192" s="40" t="s">
        <v>311</v>
      </c>
      <c r="L192" s="40" t="s">
        <v>311</v>
      </c>
      <c r="M192" s="41" t="s">
        <v>309</v>
      </c>
      <c r="N192" s="40" t="s">
        <v>311</v>
      </c>
      <c r="O192" s="40" t="s">
        <v>311</v>
      </c>
      <c r="P192" s="40" t="s">
        <v>311</v>
      </c>
      <c r="Q192" s="40" t="s">
        <v>311</v>
      </c>
      <c r="R192" s="40" t="s">
        <v>311</v>
      </c>
      <c r="S192" s="40" t="s">
        <v>311</v>
      </c>
      <c r="T192" s="40" t="s">
        <v>311</v>
      </c>
      <c r="U192" s="40" t="s">
        <v>311</v>
      </c>
      <c r="V192" s="40" t="s">
        <v>311</v>
      </c>
      <c r="W192" s="40" t="s">
        <v>311</v>
      </c>
      <c r="X192" s="40" t="s">
        <v>311</v>
      </c>
      <c r="Y192" s="39" t="str">
        <f>Tableau1[[#This Row],[Column3]]&amp;" - "&amp;Tableau1[[#This Row],[Titre de la Cible - Titel doel]]</f>
        <v>3 - Pursue inclusive and quality education for all and promote lifelong learning and cultural opportunities, improve research and stimulate innovation in order to contribute to development. (Based on SDG 4 &amp; SDG 9)</v>
      </c>
      <c r="Z192" s="39">
        <f>COUNTIF($C$2:$C192,Tableau1[[#This Row],[Column1]])</f>
        <v>3</v>
      </c>
      <c r="AA192" s="39" t="str">
        <f>Tableau1[[#This Row],[Column1]]&amp;" - "&amp;Tableau1[[#This Row],[r]]</f>
        <v>ZIM - 3</v>
      </c>
    </row>
  </sheetData>
  <dataConsolidate/>
  <conditionalFormatting sqref="E2:F192">
    <cfRule type="cellIs" dxfId="491" priority="1" operator="equal">
      <formula>"Non"</formula>
    </cfRule>
    <cfRule type="cellIs" dxfId="490" priority="2" operator="equal">
      <formula>"Oui"</formula>
    </cfRule>
    <cfRule type="cellIs" dxfId="489" priority="3" operator="equal">
      <formula>"99810 - Secteur non spécifié"</formula>
    </cfRule>
    <cfRule type="cellIs" dxfId="488" priority="4" operator="equal">
      <formula>"43000 - Multisecteur"</formula>
    </cfRule>
  </conditionalFormatting>
  <pageMargins left="0.7" right="0.7" top="0.75" bottom="0.75" header="0.3" footer="0.3"/>
  <pageSetup paperSize="9" orientation="portrait" r:id="rId1"/>
  <headerFooter>
    <oddHeader>&amp;C&amp;"arial unicode ms,Regular"USAGE INTERNE - N5 - INTERN GEBRUIK</oddHeader>
    <evenHeader>&amp;C&amp;"arial unicode ms,Regular"USAGE INTERNE - N5 - INTERN GEBRUIK</evenHeader>
    <firstHeader>&amp;C&amp;"arial unicode ms,Regular"USAGE INTERNE - N5 - INTERN GEBRUIK</firstHead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I34"/>
  <sheetViews>
    <sheetView workbookViewId="0">
      <selection activeCell="C6" sqref="C6"/>
    </sheetView>
  </sheetViews>
  <sheetFormatPr baseColWidth="10" defaultColWidth="9.109375" defaultRowHeight="14.4" x14ac:dyDescent="0.3"/>
  <cols>
    <col min="3" max="4" width="0" hidden="1" customWidth="1"/>
  </cols>
  <sheetData>
    <row r="1" spans="2:9" x14ac:dyDescent="0.3">
      <c r="B1" t="s">
        <v>3356</v>
      </c>
      <c r="C1" t="s">
        <v>3355</v>
      </c>
      <c r="D1" t="s">
        <v>3372</v>
      </c>
      <c r="E1" t="s">
        <v>3373</v>
      </c>
      <c r="F1" t="s">
        <v>3374</v>
      </c>
      <c r="G1" t="s">
        <v>3376</v>
      </c>
      <c r="H1" t="s">
        <v>1887</v>
      </c>
      <c r="I1" t="s">
        <v>1889</v>
      </c>
    </row>
    <row r="2" spans="2:9" x14ac:dyDescent="0.3">
      <c r="B2" t="s">
        <v>50</v>
      </c>
      <c r="C2" t="s">
        <v>3357</v>
      </c>
      <c r="D2" t="str">
        <f>VLOOKUP(Table9[[#This Row],[D3]],Table6[[FR]:[afk]],3,FALSE)</f>
        <v>SAF</v>
      </c>
      <c r="E2" t="str">
        <f>UPPER(Table9[[#This Row],[afk]])</f>
        <v>SAF</v>
      </c>
      <c r="F2" t="str">
        <f>VLOOKUP(Table9[[#This Row],[afk2]],List1[[Afkorting]:[NL-ODA]],34,FALSE)</f>
        <v>ZUID-AFRIKA</v>
      </c>
      <c r="G2" s="18" t="str">
        <f>VLOOKUP(Table9[[#This Row],[id]],List1[[ID]:[Omschrijving FR]],4,FALSE)</f>
        <v>ZUID-AFRIKA</v>
      </c>
      <c r="H2" s="18">
        <f>VLOOKUP(Table9[[#This Row],[afk2]],List1[[Afkorting]:[NL-ODA]],32,FALSE)</f>
        <v>325</v>
      </c>
      <c r="I2" s="18">
        <f>COUNTIF(Table9[afk2],Table9[[#This Row],[afk2]])</f>
        <v>1</v>
      </c>
    </row>
    <row r="3" spans="2:9" x14ac:dyDescent="0.3">
      <c r="B3" t="s">
        <v>52</v>
      </c>
      <c r="C3" t="s">
        <v>3358</v>
      </c>
      <c r="D3" t="e">
        <f>VLOOKUP(Table9[[#This Row],[D3]],Table6[[FR]:[afk]],3,FALSE)</f>
        <v>#N/A</v>
      </c>
      <c r="E3" t="str">
        <f>UPPER(Table9[[#This Row],[afk]])</f>
        <v>UNI</v>
      </c>
      <c r="F3" t="str">
        <f>VLOOKUP(Table9[[#This Row],[afk2]],List1[[Afkorting]:[NL-ODA]],34,FALSE)</f>
        <v xml:space="preserve"> UNIVERSEEL / ONBEPAALD LAND / BELGIE</v>
      </c>
      <c r="G3" s="18" t="str">
        <f>VLOOKUP(Table9[[#This Row],[id]],List1[[ID]:[Omschrijving FR]],4,FALSE)</f>
        <v xml:space="preserve"> UNIVERSEEL / ONBEPAALD LAND / BELGIE</v>
      </c>
      <c r="H3" s="18">
        <f>VLOOKUP(Table9[[#This Row],[afk2]],List1[[Afkorting]:[NL-ODA]],32,FALSE)</f>
        <v>901</v>
      </c>
      <c r="I3" s="18">
        <f>COUNTIF(Table9[afk2],Table9[[#This Row],[afk2]])</f>
        <v>1</v>
      </c>
    </row>
    <row r="4" spans="2:9" x14ac:dyDescent="0.3">
      <c r="B4" t="s">
        <v>53</v>
      </c>
      <c r="C4" t="s">
        <v>3359</v>
      </c>
      <c r="D4" t="e">
        <f>VLOOKUP(Table9[[#This Row],[D3]],Table6[[FR]:[afk]],3,FALSE)</f>
        <v>#N/A</v>
      </c>
      <c r="E4" t="str">
        <f>UPPER(Table9[[#This Row],[afk]])</f>
        <v>BEN</v>
      </c>
      <c r="F4" t="str">
        <f>VLOOKUP(Table9[[#This Row],[afk2]],List1[[Afkorting]:[NL-ODA]],34,FALSE)</f>
        <v>BENIN</v>
      </c>
      <c r="G4" s="18" t="str">
        <f>VLOOKUP(Table9[[#This Row],[id]],List1[[ID]:[Omschrijving FR]],4,FALSE)</f>
        <v>BENIN</v>
      </c>
      <c r="H4" s="18">
        <f>VLOOKUP(Table9[[#This Row],[afk2]],List1[[Afkorting]:[NL-ODA]],32,FALSE)</f>
        <v>310</v>
      </c>
      <c r="I4" s="18">
        <f>COUNTIF(Table9[afk2],Table9[[#This Row],[afk2]])</f>
        <v>1</v>
      </c>
    </row>
    <row r="5" spans="2:9" x14ac:dyDescent="0.3">
      <c r="B5" t="s">
        <v>54</v>
      </c>
      <c r="C5" t="s">
        <v>3360</v>
      </c>
      <c r="D5" t="str">
        <f>VLOOKUP(Table9[[#This Row],[D3]],Table6[[FR]:[afk]],3,FALSE)</f>
        <v>BOL</v>
      </c>
      <c r="E5" t="str">
        <f>UPPER(Table9[[#This Row],[afk]])</f>
        <v>BOL</v>
      </c>
      <c r="F5" t="str">
        <f>VLOOKUP(Table9[[#This Row],[afk2]],List1[[Afkorting]:[NL-ODA]],34,FALSE)</f>
        <v>BOLIVIA</v>
      </c>
      <c r="G5" s="18" t="str">
        <f>VLOOKUP(Table9[[#This Row],[id]],List1[[ID]:[Omschrijving FR]],4,FALSE)</f>
        <v>BOLIVIA</v>
      </c>
      <c r="H5" s="18">
        <f>VLOOKUP(Table9[[#This Row],[afk2]],List1[[Afkorting]:[NL-ODA]],32,FALSE)</f>
        <v>512</v>
      </c>
      <c r="I5" s="18">
        <f>COUNTIF(Table9[afk2],Table9[[#This Row],[afk2]])</f>
        <v>1</v>
      </c>
    </row>
    <row r="6" spans="2:9" x14ac:dyDescent="0.3">
      <c r="B6" t="s">
        <v>56</v>
      </c>
      <c r="C6" t="s">
        <v>3361</v>
      </c>
      <c r="D6" t="str">
        <f>VLOOKUP(Table9[[#This Row],[D3]],Table6[[FR]:[afk]],3,FALSE)</f>
        <v>BKF</v>
      </c>
      <c r="E6" t="str">
        <f>UPPER(Table9[[#This Row],[afk]])</f>
        <v>BKF</v>
      </c>
      <c r="F6" t="str">
        <f>VLOOKUP(Table9[[#This Row],[afk2]],List1[[Afkorting]:[NL-ODA]],34,FALSE)</f>
        <v>BURKINA FASO</v>
      </c>
      <c r="G6" s="18" t="str">
        <f>VLOOKUP(Table9[[#This Row],[id]],List1[[ID]:[Omschrijving FR]],4,FALSE)</f>
        <v>BURKINA FASO</v>
      </c>
      <c r="H6" s="18">
        <f>VLOOKUP(Table9[[#This Row],[afk2]],List1[[Afkorting]:[NL-ODA]],32,FALSE)</f>
        <v>316</v>
      </c>
      <c r="I6" s="18">
        <f>COUNTIF(Table9[afk2],Table9[[#This Row],[afk2]])</f>
        <v>1</v>
      </c>
    </row>
    <row r="7" spans="2:9" x14ac:dyDescent="0.3">
      <c r="B7" t="s">
        <v>57</v>
      </c>
      <c r="C7" t="s">
        <v>3362</v>
      </c>
      <c r="D7" t="str">
        <f>VLOOKUP(Table9[[#This Row],[D3]],Table6[[FR]:[afk]],3,FALSE)</f>
        <v>BDI</v>
      </c>
      <c r="E7" t="str">
        <f>UPPER(Table9[[#This Row],[afk]])</f>
        <v>BDI</v>
      </c>
      <c r="F7" t="str">
        <f>VLOOKUP(Table9[[#This Row],[afk2]],List1[[Afkorting]:[NL-ODA]],34,FALSE)</f>
        <v>BURUNDI</v>
      </c>
      <c r="G7" s="18" t="str">
        <f>VLOOKUP(Table9[[#This Row],[id]],List1[[ID]:[Omschrijving FR]],4,FALSE)</f>
        <v>BURUNDI</v>
      </c>
      <c r="H7" s="18">
        <f>VLOOKUP(Table9[[#This Row],[afk2]],List1[[Afkorting]:[NL-ODA]],32,FALSE)</f>
        <v>303</v>
      </c>
      <c r="I7" s="18">
        <f>COUNTIF(Table9[afk2],Table9[[#This Row],[afk2]])</f>
        <v>1</v>
      </c>
    </row>
    <row r="8" spans="2:9" x14ac:dyDescent="0.3">
      <c r="B8" t="s">
        <v>58</v>
      </c>
      <c r="C8" t="s">
        <v>3363</v>
      </c>
      <c r="D8" t="str">
        <f>VLOOKUP(Table9[[#This Row],[D3]],Table6[[FR]:[afk]],3,FALSE)</f>
        <v>KAM</v>
      </c>
      <c r="E8" t="str">
        <f>UPPER(Table9[[#This Row],[afk]])</f>
        <v>KAM</v>
      </c>
      <c r="F8" t="str">
        <f>VLOOKUP(Table9[[#This Row],[afk2]],List1[[Afkorting]:[NL-ODA]],34,FALSE)</f>
        <v>CAMBODJA</v>
      </c>
      <c r="G8" s="18" t="str">
        <f>VLOOKUP(Table9[[#This Row],[id]],List1[[ID]:[Omschrijving FR]],4,FALSE)</f>
        <v>CAMBODJA</v>
      </c>
      <c r="H8" s="18">
        <f>VLOOKUP(Table9[[#This Row],[afk2]],List1[[Afkorting]:[NL-ODA]],32,FALSE)</f>
        <v>202</v>
      </c>
      <c r="I8" s="18">
        <f>COUNTIF(Table9[afk2],Table9[[#This Row],[afk2]])</f>
        <v>1</v>
      </c>
    </row>
    <row r="9" spans="2:9" x14ac:dyDescent="0.3">
      <c r="B9" t="s">
        <v>59</v>
      </c>
      <c r="C9" t="s">
        <v>3364</v>
      </c>
      <c r="D9" t="str">
        <f>VLOOKUP(Table9[[#This Row],[D3]],Table6[[FR]:[afk]],3,FALSE)</f>
        <v>CAM</v>
      </c>
      <c r="E9" t="str">
        <f>UPPER(Table9[[#This Row],[afk]])</f>
        <v>CAM</v>
      </c>
      <c r="F9" t="str">
        <f>VLOOKUP(Table9[[#This Row],[afk2]],List1[[Afkorting]:[NL-ODA]],34,FALSE)</f>
        <v>KAMEROEN</v>
      </c>
      <c r="G9" s="18" t="str">
        <f>VLOOKUP(Table9[[#This Row],[id]],List1[[ID]:[Omschrijving FR]],4,FALSE)</f>
        <v>KAMEROEN</v>
      </c>
      <c r="H9" s="18">
        <f>VLOOKUP(Table9[[#This Row],[afk2]],List1[[Afkorting]:[NL-ODA]],32,FALSE)</f>
        <v>304</v>
      </c>
      <c r="I9" s="18">
        <f>COUNTIF(Table9[afk2],Table9[[#This Row],[afk2]])</f>
        <v>1</v>
      </c>
    </row>
    <row r="10" spans="2:9" x14ac:dyDescent="0.3">
      <c r="B10" t="s">
        <v>63</v>
      </c>
      <c r="C10" t="s">
        <v>3365</v>
      </c>
      <c r="D10" t="str">
        <f>VLOOKUP(Table9[[#This Row],[D3]],Table6[[FR]:[afk]],3,FALSE)</f>
        <v>CUB</v>
      </c>
      <c r="E10" t="str">
        <f>UPPER(Table9[[#This Row],[afk]])</f>
        <v>CUB</v>
      </c>
      <c r="F10" t="str">
        <f>VLOOKUP(Table9[[#This Row],[afk2]],List1[[Afkorting]:[NL-ODA]],34,FALSE)</f>
        <v>CUBA</v>
      </c>
      <c r="G10" s="18" t="str">
        <f>VLOOKUP(Table9[[#This Row],[id]],List1[[ID]:[Omschrijving FR]],4,FALSE)</f>
        <v>CUBA</v>
      </c>
      <c r="H10" s="18">
        <f>VLOOKUP(Table9[[#This Row],[afk2]],List1[[Afkorting]:[NL-ODA]],32,FALSE)</f>
        <v>412</v>
      </c>
      <c r="I10" s="18">
        <f>COUNTIF(Table9[afk2],Table9[[#This Row],[afk2]])</f>
        <v>1</v>
      </c>
    </row>
    <row r="11" spans="2:9" x14ac:dyDescent="0.3">
      <c r="B11" t="s">
        <v>64</v>
      </c>
      <c r="C11" t="s">
        <v>3366</v>
      </c>
      <c r="D11" t="str">
        <f>VLOOKUP(Table9[[#This Row],[D3]],Table6[[FR]:[afk]],3,FALSE)</f>
        <v>ECU</v>
      </c>
      <c r="E11" t="str">
        <f>UPPER(Table9[[#This Row],[afk]])</f>
        <v>ECU</v>
      </c>
      <c r="F11" t="str">
        <f>VLOOKUP(Table9[[#This Row],[afk2]],List1[[Afkorting]:[NL-ODA]],34,FALSE)</f>
        <v>ECUADOR</v>
      </c>
      <c r="G11" s="18" t="str">
        <f>VLOOKUP(Table9[[#This Row],[id]],List1[[ID]:[Omschrijving FR]],4,FALSE)</f>
        <v>ECUADOR</v>
      </c>
      <c r="H11" s="18">
        <f>VLOOKUP(Table9[[#This Row],[afk2]],List1[[Afkorting]:[NL-ODA]],32,FALSE)</f>
        <v>516</v>
      </c>
      <c r="I11" s="18">
        <f>COUNTIF(Table9[afk2],Table9[[#This Row],[afk2]])</f>
        <v>1</v>
      </c>
    </row>
    <row r="12" spans="2:9" x14ac:dyDescent="0.3">
      <c r="B12" t="s">
        <v>66</v>
      </c>
      <c r="C12" t="s">
        <v>3367</v>
      </c>
      <c r="D12" t="str">
        <f>VLOOKUP(Table9[[#This Row],[D3]],Table6[[FR]:[afk]],3,FALSE)</f>
        <v>ETH</v>
      </c>
      <c r="E12" t="str">
        <f>UPPER(Table9[[#This Row],[afk]])</f>
        <v>ETH</v>
      </c>
      <c r="F12" t="str">
        <f>VLOOKUP(Table9[[#This Row],[afk2]],List1[[Afkorting]:[NL-ODA]],34,FALSE)</f>
        <v>ETHIOPIE</v>
      </c>
      <c r="G12" s="18" t="str">
        <f>VLOOKUP(Table9[[#This Row],[id]],List1[[ID]:[Omschrijving FR]],4,FALSE)</f>
        <v>ETHIOPIE</v>
      </c>
      <c r="H12" s="18">
        <f>VLOOKUP(Table9[[#This Row],[afk2]],List1[[Afkorting]:[NL-ODA]],32,FALSE)</f>
        <v>311</v>
      </c>
      <c r="I12" s="18">
        <f>COUNTIF(Table9[afk2],Table9[[#This Row],[afk2]])</f>
        <v>1</v>
      </c>
    </row>
    <row r="13" spans="2:9" x14ac:dyDescent="0.3">
      <c r="B13" t="s">
        <v>68</v>
      </c>
      <c r="C13" t="str">
        <f>Table9[[#This Row],[try]]</f>
        <v>GLA</v>
      </c>
      <c r="D13" t="str">
        <f>VLOOKUP(Table9[[#This Row],[D3]],Table6[[FR]:[afk]],3,FALSE)</f>
        <v>GLA</v>
      </c>
      <c r="E13" t="str">
        <f>UPPER(Table9[[#This Row],[afk]])</f>
        <v>GLA</v>
      </c>
      <c r="F13" t="str">
        <f>VLOOKUP(Table9[[#This Row],[afk2]],List1[[Afkorting]:[NL-ODA]],34,FALSE)</f>
        <v>GUATEMALA</v>
      </c>
      <c r="G13" s="18" t="str">
        <f>VLOOKUP(Table9[[#This Row],[id]],List1[[ID]:[Omschrijving FR]],4,FALSE)</f>
        <v>GUATEMALA</v>
      </c>
      <c r="H13" s="18">
        <f>VLOOKUP(Table9[[#This Row],[afk2]],List1[[Afkorting]:[NL-ODA]],32,FALSE)</f>
        <v>413</v>
      </c>
      <c r="I13" s="18">
        <f>COUNTIF(Table9[afk2],Table9[[#This Row],[afk2]])</f>
        <v>1</v>
      </c>
    </row>
    <row r="14" spans="2:9" x14ac:dyDescent="0.3">
      <c r="B14" t="s">
        <v>69</v>
      </c>
      <c r="C14" t="s">
        <v>3368</v>
      </c>
      <c r="D14" t="e">
        <f>VLOOKUP(Table9[[#This Row],[D3]],Table6[[FR]:[afk]],3,FALSE)</f>
        <v>#N/A</v>
      </c>
      <c r="E14" t="str">
        <f>UPPER(Table9[[#This Row],[afk]])</f>
        <v>GUI</v>
      </c>
      <c r="F14" t="str">
        <f>VLOOKUP(Table9[[#This Row],[afk2]],List1[[Afkorting]:[NL-ODA]],34,FALSE)</f>
        <v>GUINEA</v>
      </c>
      <c r="G14" s="18" t="str">
        <f>VLOOKUP(Table9[[#This Row],[id]],List1[[ID]:[Omschrijving FR]],4,FALSE)</f>
        <v>GUINEA</v>
      </c>
      <c r="H14" s="18">
        <f>VLOOKUP(Table9[[#This Row],[afk2]],List1[[Afkorting]:[NL-ODA]],32,FALSE)</f>
        <v>315</v>
      </c>
      <c r="I14" s="18">
        <f>COUNTIF(Table9[afk2],Table9[[#This Row],[afk2]])</f>
        <v>1</v>
      </c>
    </row>
    <row r="15" spans="2:9" x14ac:dyDescent="0.3">
      <c r="B15" t="s">
        <v>70</v>
      </c>
      <c r="C15" t="s">
        <v>3369</v>
      </c>
      <c r="D15" t="str">
        <f>VLOOKUP(Table9[[#This Row],[D3]],Table6[[FR]:[afk]],3,FALSE)</f>
        <v>HAI</v>
      </c>
      <c r="E15" t="s">
        <v>3152</v>
      </c>
      <c r="F15" t="str">
        <f>VLOOKUP(Table9[[#This Row],[afk2]],List1[[Afkorting]:[NL-ODA]],34,FALSE)</f>
        <v>HAITI</v>
      </c>
      <c r="G15" s="18" t="str">
        <f>VLOOKUP(Table9[[#This Row],[id]],List1[[ID]:[Omschrijving FR]],4,FALSE)</f>
        <v>HAITI</v>
      </c>
      <c r="H15" s="18">
        <f>VLOOKUP(Table9[[#This Row],[afk2]],List1[[Afkorting]:[NL-ODA]],32,FALSE)</f>
        <v>419</v>
      </c>
      <c r="I15" s="18">
        <f>COUNTIF(Table9[afk2],Table9[[#This Row],[afk2]])</f>
        <v>1</v>
      </c>
    </row>
    <row r="16" spans="2:9" x14ac:dyDescent="0.3">
      <c r="B16" t="s">
        <v>73</v>
      </c>
      <c r="C16" t="s">
        <v>3370</v>
      </c>
      <c r="D16" t="str">
        <f>VLOOKUP(Table9[[#This Row],[D3]],Table6[[FR]:[afk]],3,FALSE)</f>
        <v>INS</v>
      </c>
      <c r="E16" t="str">
        <f>UPPER(Table9[[#This Row],[afk]])</f>
        <v>INS</v>
      </c>
      <c r="F16" t="str">
        <f>VLOOKUP(Table9[[#This Row],[afk2]],List1[[Afkorting]:[NL-ODA]],34,FALSE)</f>
        <v>INDONESIE</v>
      </c>
      <c r="G16" s="18" t="str">
        <f>VLOOKUP(Table9[[#This Row],[id]],List1[[ID]:[Omschrijving FR]],4,FALSE)</f>
        <v>INDONESIE</v>
      </c>
      <c r="H16" s="18">
        <f>VLOOKUP(Table9[[#This Row],[afk2]],List1[[Afkorting]:[NL-ODA]],32,FALSE)</f>
        <v>208</v>
      </c>
      <c r="I16" s="18">
        <f>COUNTIF(Table9[afk2],Table9[[#This Row],[afk2]])</f>
        <v>1</v>
      </c>
    </row>
    <row r="17" spans="2:9" x14ac:dyDescent="0.3">
      <c r="B17" t="s">
        <v>74</v>
      </c>
      <c r="C17" t="s">
        <v>3371</v>
      </c>
      <c r="D17" t="str">
        <f>VLOOKUP(Table9[[#This Row],[D3]],Table6[[FR]:[afk]],3,FALSE)</f>
        <v>KEN</v>
      </c>
      <c r="E17" t="str">
        <f>UPPER(Table9[[#This Row],[afk]])</f>
        <v>KEN</v>
      </c>
      <c r="F17" t="str">
        <f>VLOOKUP(Table9[[#This Row],[afk2]],List1[[Afkorting]:[NL-ODA]],34,FALSE)</f>
        <v>KENIA</v>
      </c>
      <c r="G17" s="18" t="str">
        <f>VLOOKUP(Table9[[#This Row],[id]],List1[[ID]:[Omschrijving FR]],4,FALSE)</f>
        <v>KENIA</v>
      </c>
      <c r="H17" s="18">
        <f>VLOOKUP(Table9[[#This Row],[afk2]],List1[[Afkorting]:[NL-ODA]],32,FALSE)</f>
        <v>336</v>
      </c>
      <c r="I17" s="18">
        <f>COUNTIF(Table9[afk2],Table9[[#This Row],[afk2]])</f>
        <v>1</v>
      </c>
    </row>
    <row r="18" spans="2:9" x14ac:dyDescent="0.3">
      <c r="B18" t="s">
        <v>76</v>
      </c>
      <c r="C18" t="str">
        <f>Table9[[#This Row],[try]]</f>
        <v>MAD</v>
      </c>
      <c r="D18" t="str">
        <f>VLOOKUP(Table9[[#This Row],[D3]],Table6[[FR]:[afk]],3,FALSE)</f>
        <v>MAD</v>
      </c>
      <c r="E18" t="str">
        <f>UPPER(Table9[[#This Row],[afk]])</f>
        <v>MAD</v>
      </c>
      <c r="F18" t="str">
        <f>VLOOKUP(Table9[[#This Row],[afk2]],List1[[Afkorting]:[NL-ODA]],34,FALSE)</f>
        <v>MADAGASCAR</v>
      </c>
      <c r="G18" s="18" t="str">
        <f>VLOOKUP(Table9[[#This Row],[id]],List1[[ID]:[Omschrijving FR]],4,FALSE)</f>
        <v>MADAGASCAR</v>
      </c>
      <c r="H18" s="18">
        <f>VLOOKUP(Table9[[#This Row],[afk2]],List1[[Afkorting]:[NL-ODA]],32,FALSE)</f>
        <v>324</v>
      </c>
      <c r="I18" s="18">
        <f>COUNTIF(Table9[afk2],Table9[[#This Row],[afk2]])</f>
        <v>1</v>
      </c>
    </row>
    <row r="19" spans="2:9" x14ac:dyDescent="0.3">
      <c r="B19" t="s">
        <v>78</v>
      </c>
      <c r="C19" t="str">
        <f>Table9[[#This Row],[try]]</f>
        <v>MLI</v>
      </c>
      <c r="D19" t="str">
        <f>VLOOKUP(Table9[[#This Row],[D3]],Table6[[FR]:[afk]],3,FALSE)</f>
        <v>MLI</v>
      </c>
      <c r="E19" t="str">
        <f>UPPER(Table9[[#This Row],[afk]])</f>
        <v>MLI</v>
      </c>
      <c r="F19" t="str">
        <f>VLOOKUP(Table9[[#This Row],[afk2]],List1[[Afkorting]:[NL-ODA]],34,FALSE)</f>
        <v>MALI</v>
      </c>
      <c r="G19" s="18" t="str">
        <f>VLOOKUP(Table9[[#This Row],[id]],List1[[ID]:[Omschrijving FR]],4,FALSE)</f>
        <v>MALI</v>
      </c>
      <c r="H19" s="18">
        <f>VLOOKUP(Table9[[#This Row],[afk2]],List1[[Afkorting]:[NL-ODA]],32,FALSE)</f>
        <v>319</v>
      </c>
      <c r="I19" s="18">
        <f>COUNTIF(Table9[afk2],Table9[[#This Row],[afk2]])</f>
        <v>1</v>
      </c>
    </row>
    <row r="20" spans="2:9" x14ac:dyDescent="0.3">
      <c r="B20" t="s">
        <v>79</v>
      </c>
      <c r="C20" t="str">
        <f>Table9[[#This Row],[try]]</f>
        <v>MOR</v>
      </c>
      <c r="D20" t="str">
        <f>VLOOKUP(Table9[[#This Row],[D3]],Table6[[FR]:[afk]],3,FALSE)</f>
        <v>MOR</v>
      </c>
      <c r="E20" t="str">
        <f>UPPER(Table9[[#This Row],[afk]])</f>
        <v>MOR</v>
      </c>
      <c r="F20" t="str">
        <f>VLOOKUP(Table9[[#This Row],[afk2]],List1[[Afkorting]:[NL-ODA]],34,FALSE)</f>
        <v>MAROKKO</v>
      </c>
      <c r="G20" s="18" t="str">
        <f>VLOOKUP(Table9[[#This Row],[id]],List1[[ID]:[Omschrijving FR]],4,FALSE)</f>
        <v>MAROKKO</v>
      </c>
      <c r="H20" s="18">
        <f>VLOOKUP(Table9[[#This Row],[afk2]],List1[[Afkorting]:[NL-ODA]],32,FALSE)</f>
        <v>354</v>
      </c>
      <c r="I20" s="18">
        <f>COUNTIF(Table9[afk2],Table9[[#This Row],[afk2]])</f>
        <v>1</v>
      </c>
    </row>
    <row r="21" spans="2:9" x14ac:dyDescent="0.3">
      <c r="B21" t="s">
        <v>81</v>
      </c>
      <c r="C21" t="str">
        <f>Table9[[#This Row],[try]]</f>
        <v>MOZ</v>
      </c>
      <c r="D21" t="str">
        <f>VLOOKUP(Table9[[#This Row],[D3]],Table6[[FR]:[afk]],3,FALSE)</f>
        <v>MOZ</v>
      </c>
      <c r="E21" t="str">
        <f>UPPER(Table9[[#This Row],[afk]])</f>
        <v>MOZ</v>
      </c>
      <c r="F21" t="str">
        <f>VLOOKUP(Table9[[#This Row],[afk2]],List1[[Afkorting]:[NL-ODA]],34,FALSE)</f>
        <v>MOZAMBIQUE</v>
      </c>
      <c r="G21" s="18" t="str">
        <f>VLOOKUP(Table9[[#This Row],[id]],List1[[ID]:[Omschrijving FR]],4,FALSE)</f>
        <v>MOZAMBIQUE</v>
      </c>
      <c r="H21" s="18">
        <f>VLOOKUP(Table9[[#This Row],[afk2]],List1[[Afkorting]:[NL-ODA]],32,FALSE)</f>
        <v>340</v>
      </c>
      <c r="I21" s="18">
        <f>COUNTIF(Table9[afk2],Table9[[#This Row],[afk2]])</f>
        <v>1</v>
      </c>
    </row>
    <row r="22" spans="2:9" x14ac:dyDescent="0.3">
      <c r="B22" t="s">
        <v>83</v>
      </c>
      <c r="C22" t="str">
        <f>Table9[[#This Row],[try]]</f>
        <v>NIC</v>
      </c>
      <c r="D22" t="str">
        <f>VLOOKUP(Table9[[#This Row],[D3]],Table6[[FR]:[afk]],3,FALSE)</f>
        <v>NIC</v>
      </c>
      <c r="E22" t="str">
        <f>UPPER(Table9[[#This Row],[afk]])</f>
        <v>NIC</v>
      </c>
      <c r="F22" t="str">
        <f>VLOOKUP(Table9[[#This Row],[afk2]],List1[[Afkorting]:[NL-ODA]],34,FALSE)</f>
        <v>NICARAGUA</v>
      </c>
      <c r="G22" s="18" t="str">
        <f>VLOOKUP(Table9[[#This Row],[id]],List1[[ID]:[Omschrijving FR]],4,FALSE)</f>
        <v>NICARAGUA</v>
      </c>
      <c r="H22" s="18">
        <f>VLOOKUP(Table9[[#This Row],[afk2]],List1[[Afkorting]:[NL-ODA]],32,FALSE)</f>
        <v>417</v>
      </c>
      <c r="I22" s="18">
        <f>COUNTIF(Table9[afk2],Table9[[#This Row],[afk2]])</f>
        <v>1</v>
      </c>
    </row>
    <row r="23" spans="2:9" x14ac:dyDescent="0.3">
      <c r="B23" t="s">
        <v>84</v>
      </c>
      <c r="C23" t="str">
        <f>Table9[[#This Row],[try]]</f>
        <v>NER</v>
      </c>
      <c r="D23" t="str">
        <f>VLOOKUP(Table9[[#This Row],[D3]],Table6[[FR]:[afk]],3,FALSE)</f>
        <v>NER</v>
      </c>
      <c r="E23" t="str">
        <f>UPPER(Table9[[#This Row],[afk]])</f>
        <v>NER</v>
      </c>
      <c r="F23" t="str">
        <f>VLOOKUP(Table9[[#This Row],[afk2]],List1[[Afkorting]:[NL-ODA]],34,FALSE)</f>
        <v>NIGER</v>
      </c>
      <c r="G23" s="18" t="str">
        <f>VLOOKUP(Table9[[#This Row],[id]],List1[[ID]:[Omschrijving FR]],4,FALSE)</f>
        <v>NIGER</v>
      </c>
      <c r="H23" s="18">
        <f>VLOOKUP(Table9[[#This Row],[afk2]],List1[[Afkorting]:[NL-ODA]],32,FALSE)</f>
        <v>321</v>
      </c>
      <c r="I23" s="18">
        <f>COUNTIF(Table9[afk2],Table9[[#This Row],[afk2]])</f>
        <v>1</v>
      </c>
    </row>
    <row r="24" spans="2:9" x14ac:dyDescent="0.3">
      <c r="B24" t="s">
        <v>99</v>
      </c>
      <c r="C24" t="str">
        <f>Table9[[#This Row],[try]]</f>
        <v>UGA</v>
      </c>
      <c r="D24" t="str">
        <f>VLOOKUP(Table9[[#This Row],[D3]],Table6[[FR]:[afk]],3,FALSE)</f>
        <v>UGA</v>
      </c>
      <c r="E24" t="str">
        <f>UPPER(Table9[[#This Row],[afk]])</f>
        <v>UGA</v>
      </c>
      <c r="F24" t="str">
        <f>VLOOKUP(Table9[[#This Row],[afk2]],List1[[Afkorting]:[NL-ODA]],34,FALSE)</f>
        <v>OEGANDA</v>
      </c>
      <c r="G24" s="18" t="str">
        <f>VLOOKUP(Table9[[#This Row],[id]],List1[[ID]:[Omschrijving FR]],4,FALSE)</f>
        <v>OEGANDA</v>
      </c>
      <c r="H24" s="18">
        <f>VLOOKUP(Table9[[#This Row],[afk2]],List1[[Afkorting]:[NL-ODA]],32,FALSE)</f>
        <v>323</v>
      </c>
      <c r="I24" s="18">
        <f>COUNTIF(Table9[afk2],Table9[[#This Row],[afk2]])</f>
        <v>1</v>
      </c>
    </row>
    <row r="25" spans="2:9" x14ac:dyDescent="0.3">
      <c r="B25" t="s">
        <v>85</v>
      </c>
      <c r="C25" t="s">
        <v>3189</v>
      </c>
      <c r="D25" t="e">
        <f>VLOOKUP(Table9[[#This Row],[D3]],Table6[[FR]:[afk]],3,FALSE)</f>
        <v>#N/A</v>
      </c>
      <c r="E25" t="str">
        <f>UPPER(Table9[[#This Row],[afk]])</f>
        <v>PZA</v>
      </c>
      <c r="F25" t="str">
        <f>VLOOKUP(Table9[[#This Row],[afk2]],List1[[Afkorting]:[NL-ODA]],34,FALSE)</f>
        <v>PALESTIJNSE GEBIEDEN</v>
      </c>
      <c r="G25" s="18" t="str">
        <f>VLOOKUP(Table9[[#This Row],[id]],List1[[ID]:[Omschrijving FR]],4,FALSE)</f>
        <v>PALESTIJNSE GEBIEDEN</v>
      </c>
      <c r="H25" s="18">
        <f>VLOOKUP(Table9[[#This Row],[afk2]],List1[[Afkorting]:[NL-ODA]],32,FALSE)</f>
        <v>278</v>
      </c>
      <c r="I25" s="18">
        <f>COUNTIF(Table9[afk2],Table9[[#This Row],[afk2]])</f>
        <v>1</v>
      </c>
    </row>
    <row r="26" spans="2:9" x14ac:dyDescent="0.3">
      <c r="B26" t="s">
        <v>86</v>
      </c>
      <c r="C26" t="s">
        <v>2438</v>
      </c>
      <c r="D26" t="e">
        <f>VLOOKUP(Table9[[#This Row],[D3]],Table6[[FR]:[afk]],3,FALSE)</f>
        <v>#N/A</v>
      </c>
      <c r="E26" t="str">
        <f>UPPER(Table9[[#This Row],[afk]])</f>
        <v>PER</v>
      </c>
      <c r="F26" t="str">
        <f>VLOOKUP(Table9[[#This Row],[afk2]],List1[[Afkorting]:[NL-ODA]],34,FALSE)</f>
        <v>PERU</v>
      </c>
      <c r="G26" s="18" t="str">
        <f>VLOOKUP(Table9[[#This Row],[id]],List1[[ID]:[Omschrijving FR]],4,FALSE)</f>
        <v>PERU</v>
      </c>
      <c r="H26" s="18">
        <f>VLOOKUP(Table9[[#This Row],[afk2]],List1[[Afkorting]:[NL-ODA]],32,FALSE)</f>
        <v>518</v>
      </c>
      <c r="I26" s="18">
        <f>COUNTIF(Table9[afk2],Table9[[#This Row],[afk2]])</f>
        <v>1</v>
      </c>
    </row>
    <row r="27" spans="2:9" x14ac:dyDescent="0.3">
      <c r="B27" t="s">
        <v>87</v>
      </c>
      <c r="C27" t="str">
        <f>Table9[[#This Row],[try]]</f>
        <v>PHI</v>
      </c>
      <c r="D27" t="str">
        <f>VLOOKUP(Table9[[#This Row],[D3]],Table6[[FR]:[afk]],3,FALSE)</f>
        <v>PHI</v>
      </c>
      <c r="E27" t="str">
        <f>UPPER(Table9[[#This Row],[afk]])</f>
        <v>PHI</v>
      </c>
      <c r="F27" t="str">
        <f>VLOOKUP(Table9[[#This Row],[afk2]],List1[[Afkorting]:[NL-ODA]],34,FALSE)</f>
        <v>FILIPPIJNEN</v>
      </c>
      <c r="G27" s="18" t="str">
        <f>VLOOKUP(Table9[[#This Row],[id]],List1[[ID]:[Omschrijving FR]],4,FALSE)</f>
        <v>FILIPPIJNEN</v>
      </c>
      <c r="H27" s="18">
        <f>VLOOKUP(Table9[[#This Row],[afk2]],List1[[Afkorting]:[NL-ODA]],32,FALSE)</f>
        <v>214</v>
      </c>
      <c r="I27" s="18">
        <f>COUNTIF(Table9[afk2],Table9[[#This Row],[afk2]])</f>
        <v>1</v>
      </c>
    </row>
    <row r="28" spans="2:9" x14ac:dyDescent="0.3">
      <c r="B28" t="s">
        <v>88</v>
      </c>
      <c r="C28" t="s">
        <v>3091</v>
      </c>
      <c r="D28" t="e">
        <f>VLOOKUP(Table9[[#This Row],[D3]],Table6[[FR]:[afk]],3,FALSE)</f>
        <v>#N/A</v>
      </c>
      <c r="E28" t="str">
        <f>UPPER(Table9[[#This Row],[afk]])</f>
        <v>RDC</v>
      </c>
      <c r="F28" t="str">
        <f>VLOOKUP(Table9[[#This Row],[afk2]],List1[[Afkorting]:[NL-ODA]],34,FALSE)</f>
        <v>CONGO (DEMOCRATISCHE REP.) (KINSHASA)</v>
      </c>
      <c r="G28" s="18" t="str">
        <f>VLOOKUP(Table9[[#This Row],[id]],List1[[ID]:[Omschrijving FR]],4,FALSE)</f>
        <v>CONGO (DEMOCRATISCHE REP.) (KINSHASA)</v>
      </c>
      <c r="H28" s="18">
        <f>VLOOKUP(Table9[[#This Row],[afk2]],List1[[Afkorting]:[NL-ODA]],32,FALSE)</f>
        <v>306</v>
      </c>
      <c r="I28" s="18">
        <f>COUNTIF(Table9[afk2],Table9[[#This Row],[afk2]])</f>
        <v>1</v>
      </c>
    </row>
    <row r="29" spans="2:9" x14ac:dyDescent="0.3">
      <c r="B29" t="s">
        <v>93</v>
      </c>
      <c r="C29" t="str">
        <f>Table9[[#This Row],[try]]</f>
        <v>RWA</v>
      </c>
      <c r="D29" t="str">
        <f>VLOOKUP(Table9[[#This Row],[D3]],Table6[[FR]:[afk]],3,FALSE)</f>
        <v>RWA</v>
      </c>
      <c r="E29" t="str">
        <f>UPPER(Table9[[#This Row],[afk]])</f>
        <v>RWA</v>
      </c>
      <c r="F29" t="str">
        <f>VLOOKUP(Table9[[#This Row],[afk2]],List1[[Afkorting]:[NL-ODA]],34,FALSE)</f>
        <v>RWANDA</v>
      </c>
      <c r="G29" s="18" t="str">
        <f>VLOOKUP(Table9[[#This Row],[id]],List1[[ID]:[Omschrijving FR]],4,FALSE)</f>
        <v>RWANDA</v>
      </c>
      <c r="H29" s="18">
        <f>VLOOKUP(Table9[[#This Row],[afk2]],List1[[Afkorting]:[NL-ODA]],32,FALSE)</f>
        <v>327</v>
      </c>
      <c r="I29" s="18">
        <f>COUNTIF(Table9[afk2],Table9[[#This Row],[afk2]])</f>
        <v>1</v>
      </c>
    </row>
    <row r="30" spans="2:9" x14ac:dyDescent="0.3">
      <c r="B30" t="s">
        <v>94</v>
      </c>
      <c r="C30" t="s">
        <v>2948</v>
      </c>
      <c r="D30" t="e">
        <f>VLOOKUP(Table9[[#This Row],[D3]],Table6[[FR]:[afk]],3,FALSE)</f>
        <v>#N/A</v>
      </c>
      <c r="E30" t="str">
        <f>UPPER(Table9[[#This Row],[afk]])</f>
        <v>SEN</v>
      </c>
      <c r="F30" t="str">
        <f>VLOOKUP(Table9[[#This Row],[afk2]],List1[[Afkorting]:[NL-ODA]],34,FALSE)</f>
        <v>SENEGAL</v>
      </c>
      <c r="G30" s="18" t="str">
        <f>VLOOKUP(Table9[[#This Row],[id]],List1[[ID]:[Omschrijving FR]],4,FALSE)</f>
        <v>SENEGAL</v>
      </c>
      <c r="H30" s="18">
        <f>VLOOKUP(Table9[[#This Row],[afk2]],List1[[Afkorting]:[NL-ODA]],32,FALSE)</f>
        <v>320</v>
      </c>
      <c r="I30" s="18">
        <f>COUNTIF(Table9[afk2],Table9[[#This Row],[afk2]])</f>
        <v>1</v>
      </c>
    </row>
    <row r="31" spans="2:9" x14ac:dyDescent="0.3">
      <c r="B31" t="s">
        <v>96</v>
      </c>
      <c r="C31" t="str">
        <f>Table9[[#This Row],[try]]</f>
        <v>TAN</v>
      </c>
      <c r="D31" t="str">
        <f>VLOOKUP(Table9[[#This Row],[D3]],Table6[[FR]:[afk]],3,FALSE)</f>
        <v>TAN</v>
      </c>
      <c r="E31" t="str">
        <f>UPPER(Table9[[#This Row],[afk]])</f>
        <v>TAN</v>
      </c>
      <c r="F31" t="str">
        <f>VLOOKUP(Table9[[#This Row],[afk2]],List1[[Afkorting]:[NL-ODA]],34,FALSE)</f>
        <v>TANZANIA</v>
      </c>
      <c r="G31" s="18" t="str">
        <f>VLOOKUP(Table9[[#This Row],[id]],List1[[ID]:[Omschrijving FR]],4,FALSE)</f>
        <v>TANZANIA</v>
      </c>
      <c r="H31" s="18">
        <f>VLOOKUP(Table9[[#This Row],[afk2]],List1[[Afkorting]:[NL-ODA]],32,FALSE)</f>
        <v>332</v>
      </c>
      <c r="I31" s="18">
        <f>COUNTIF(Table9[afk2],Table9[[#This Row],[afk2]])</f>
        <v>1</v>
      </c>
    </row>
    <row r="32" spans="2:9" x14ac:dyDescent="0.3">
      <c r="B32" t="s">
        <v>509</v>
      </c>
      <c r="C32" t="s">
        <v>1003</v>
      </c>
      <c r="D32" t="e">
        <f>VLOOKUP(Table9[[#This Row],[D3]],Table6[[FR]:[afk]],3,FALSE)</f>
        <v>#N/A</v>
      </c>
      <c r="E32" t="s">
        <v>3375</v>
      </c>
      <c r="F32" t="s">
        <v>3375</v>
      </c>
      <c r="G32" s="18" t="s">
        <v>3375</v>
      </c>
      <c r="H32" s="18" t="s">
        <v>3375</v>
      </c>
      <c r="I32" s="18">
        <f>COUNTIF(Table9[afk2],Table9[[#This Row],[afk2]])</f>
        <v>1</v>
      </c>
    </row>
    <row r="33" spans="2:9" x14ac:dyDescent="0.3">
      <c r="B33" t="s">
        <v>100</v>
      </c>
      <c r="C33" t="str">
        <f>Table9[[#This Row],[try]]</f>
        <v>VIE</v>
      </c>
      <c r="D33" t="str">
        <f>VLOOKUP(Table9[[#This Row],[D3]],Table6[[FR]:[afk]],3,FALSE)</f>
        <v>VIE</v>
      </c>
      <c r="E33" t="str">
        <f>UPPER(Table9[[#This Row],[afk]])</f>
        <v>VIE</v>
      </c>
      <c r="F33" t="str">
        <f>VLOOKUP(Table9[[#This Row],[afk2]],List1[[Afkorting]:[NL-ODA]],34,FALSE)</f>
        <v>VIETNAM</v>
      </c>
      <c r="G33" s="18" t="str">
        <f>VLOOKUP(Table9[[#This Row],[id]],List1[[ID]:[Omschrijving FR]],4,FALSE)</f>
        <v>VIETNAM</v>
      </c>
      <c r="H33" s="18">
        <f>VLOOKUP(Table9[[#This Row],[afk2]],List1[[Afkorting]:[NL-ODA]],32,FALSE)</f>
        <v>220</v>
      </c>
      <c r="I33" s="18">
        <f>COUNTIF(Table9[afk2],Table9[[#This Row],[afk2]])</f>
        <v>1</v>
      </c>
    </row>
    <row r="34" spans="2:9" x14ac:dyDescent="0.3">
      <c r="B34" t="s">
        <v>102</v>
      </c>
      <c r="C34" t="s">
        <v>3105</v>
      </c>
      <c r="D34" t="e">
        <f>VLOOKUP(Table9[[#This Row],[D3]],Table6[[FR]:[afk]],3,FALSE)</f>
        <v>#N/A</v>
      </c>
      <c r="E34" t="str">
        <f>UPPER(Table9[[#This Row],[afk]])</f>
        <v>ZIM</v>
      </c>
      <c r="F34" t="str">
        <f>VLOOKUP(Table9[[#This Row],[afk2]],List1[[Afkorting]:[NL-ODA]],34,FALSE)</f>
        <v>ZIMBABWE</v>
      </c>
      <c r="G34" s="18" t="str">
        <f>VLOOKUP(Table9[[#This Row],[id]],List1[[ID]:[Omschrijving FR]],4,FALSE)</f>
        <v>ZIMBABWE</v>
      </c>
      <c r="H34" s="18">
        <f>VLOOKUP(Table9[[#This Row],[afk2]],List1[[Afkorting]:[NL-ODA]],32,FALSE)</f>
        <v>344</v>
      </c>
      <c r="I34" s="18">
        <f>COUNTIF(Table9[afk2],Table9[[#This Row],[afk2]])</f>
        <v>1</v>
      </c>
    </row>
  </sheetData>
  <sheetProtection password="CC3C" sheet="1" objects="1" scenarios="1" formatCells="0" formatRows="0" selectLockedCells="1"/>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49"/>
  <sheetViews>
    <sheetView showGridLines="0" zoomScale="110" zoomScaleNormal="110" zoomScaleSheetLayoutView="100" workbookViewId="0">
      <selection activeCell="A29" sqref="A29:C30"/>
    </sheetView>
  </sheetViews>
  <sheetFormatPr baseColWidth="10" defaultColWidth="8.88671875" defaultRowHeight="14.4" x14ac:dyDescent="0.3"/>
  <cols>
    <col min="2" max="2" width="12.109375" customWidth="1"/>
    <col min="3" max="3" width="117.88671875" customWidth="1"/>
  </cols>
  <sheetData>
    <row r="1" spans="1:3" ht="22.5" customHeight="1" thickBot="1" x14ac:dyDescent="0.35">
      <c r="A1" s="120" t="s">
        <v>4001</v>
      </c>
      <c r="B1" s="121"/>
      <c r="C1" s="122"/>
    </row>
    <row r="2" spans="1:3" ht="22.5" customHeight="1" thickBot="1" x14ac:dyDescent="0.35">
      <c r="A2" s="117" t="s">
        <v>4002</v>
      </c>
      <c r="B2" s="118"/>
      <c r="C2" s="119"/>
    </row>
    <row r="3" spans="1:3" ht="58.5" customHeight="1" x14ac:dyDescent="0.3">
      <c r="A3" s="123" t="s">
        <v>4003</v>
      </c>
      <c r="B3" s="124"/>
      <c r="C3" s="125"/>
    </row>
    <row r="4" spans="1:3" ht="113.4" customHeight="1" x14ac:dyDescent="0.3">
      <c r="A4" s="126" t="s">
        <v>4004</v>
      </c>
      <c r="B4" s="124"/>
      <c r="C4" s="125"/>
    </row>
    <row r="5" spans="1:3" ht="93" customHeight="1" thickBot="1" x14ac:dyDescent="0.35">
      <c r="A5" s="126" t="s">
        <v>4005</v>
      </c>
      <c r="B5" s="124"/>
      <c r="C5" s="125"/>
    </row>
    <row r="6" spans="1:3" ht="22.5" customHeight="1" thickBot="1" x14ac:dyDescent="0.35">
      <c r="A6" s="117" t="s">
        <v>4006</v>
      </c>
      <c r="B6" s="118"/>
      <c r="C6" s="119"/>
    </row>
    <row r="7" spans="1:3" ht="48.75" customHeight="1" x14ac:dyDescent="0.3">
      <c r="A7" s="123" t="s">
        <v>4007</v>
      </c>
      <c r="B7" s="124"/>
      <c r="C7" s="125"/>
    </row>
    <row r="8" spans="1:3" ht="31.5" customHeight="1" x14ac:dyDescent="0.3">
      <c r="A8" s="127" t="s">
        <v>4008</v>
      </c>
      <c r="B8" s="124"/>
      <c r="C8" s="125"/>
    </row>
    <row r="9" spans="1:3" ht="32.25" customHeight="1" x14ac:dyDescent="0.3">
      <c r="A9" s="127" t="s">
        <v>4009</v>
      </c>
      <c r="B9" s="124"/>
      <c r="C9" s="125"/>
    </row>
    <row r="10" spans="1:3" x14ac:dyDescent="0.3">
      <c r="A10" s="128"/>
      <c r="B10" s="124"/>
      <c r="C10" s="125"/>
    </row>
    <row r="11" spans="1:3" x14ac:dyDescent="0.3">
      <c r="A11" s="128"/>
      <c r="B11" s="124"/>
      <c r="C11" s="125"/>
    </row>
    <row r="12" spans="1:3" x14ac:dyDescent="0.3">
      <c r="A12" s="128"/>
      <c r="B12" s="124"/>
      <c r="C12" s="125"/>
    </row>
    <row r="13" spans="1:3" x14ac:dyDescent="0.3">
      <c r="A13" s="128"/>
      <c r="B13" s="124"/>
      <c r="C13" s="125"/>
    </row>
    <row r="14" spans="1:3" x14ac:dyDescent="0.3">
      <c r="A14" s="128"/>
      <c r="B14" s="124"/>
      <c r="C14" s="125"/>
    </row>
    <row r="15" spans="1:3" x14ac:dyDescent="0.3">
      <c r="A15" s="128"/>
      <c r="B15" s="124"/>
      <c r="C15" s="125"/>
    </row>
    <row r="16" spans="1:3" ht="15" thickBot="1" x14ac:dyDescent="0.35">
      <c r="A16" s="129"/>
      <c r="B16" s="130"/>
      <c r="C16" s="131"/>
    </row>
    <row r="17" spans="1:3" ht="16.2" thickBot="1" x14ac:dyDescent="0.35">
      <c r="A17" s="117" t="s">
        <v>4010</v>
      </c>
      <c r="B17" s="118"/>
      <c r="C17" s="119"/>
    </row>
    <row r="18" spans="1:3" ht="47.25" customHeight="1" x14ac:dyDescent="0.3">
      <c r="A18" s="132" t="s">
        <v>4011</v>
      </c>
      <c r="B18" s="133"/>
      <c r="C18" s="134"/>
    </row>
    <row r="19" spans="1:3" ht="24.75" customHeight="1" thickBot="1" x14ac:dyDescent="0.35">
      <c r="A19" s="129"/>
      <c r="B19" s="130"/>
      <c r="C19" s="131"/>
    </row>
    <row r="20" spans="1:3" ht="15" thickBot="1" x14ac:dyDescent="0.35">
      <c r="A20" s="54" t="s">
        <v>4012</v>
      </c>
      <c r="B20" s="55" t="s">
        <v>4013</v>
      </c>
      <c r="C20" s="55" t="s">
        <v>4014</v>
      </c>
    </row>
    <row r="21" spans="1:3" ht="29.4" thickBot="1" x14ac:dyDescent="0.35">
      <c r="A21" s="56" t="s">
        <v>5</v>
      </c>
      <c r="B21" s="57" t="s">
        <v>4015</v>
      </c>
      <c r="C21" s="57" t="s">
        <v>4016</v>
      </c>
    </row>
    <row r="22" spans="1:3" ht="87" thickBot="1" x14ac:dyDescent="0.35">
      <c r="A22" s="58" t="s">
        <v>6</v>
      </c>
      <c r="B22" s="57" t="s">
        <v>4017</v>
      </c>
      <c r="C22" s="57" t="s">
        <v>4018</v>
      </c>
    </row>
    <row r="23" spans="1:3" ht="58.2" thickBot="1" x14ac:dyDescent="0.35">
      <c r="A23" s="59" t="s">
        <v>7</v>
      </c>
      <c r="B23" s="57" t="s">
        <v>4019</v>
      </c>
      <c r="C23" s="57" t="s">
        <v>4020</v>
      </c>
    </row>
    <row r="24" spans="1:3" ht="58.2" thickBot="1" x14ac:dyDescent="0.35">
      <c r="A24" s="60" t="s">
        <v>8</v>
      </c>
      <c r="B24" s="57" t="s">
        <v>4021</v>
      </c>
      <c r="C24" s="57" t="s">
        <v>4022</v>
      </c>
    </row>
    <row r="25" spans="1:3" x14ac:dyDescent="0.3">
      <c r="A25" s="135"/>
      <c r="B25" s="133"/>
      <c r="C25" s="134"/>
    </row>
    <row r="26" spans="1:3" ht="32.25" customHeight="1" x14ac:dyDescent="0.3">
      <c r="A26" s="123" t="s">
        <v>4023</v>
      </c>
      <c r="B26" s="124"/>
      <c r="C26" s="125"/>
    </row>
    <row r="27" spans="1:3" ht="50.25" customHeight="1" x14ac:dyDescent="0.3">
      <c r="A27" s="123" t="s">
        <v>4024</v>
      </c>
      <c r="B27" s="124"/>
      <c r="C27" s="125"/>
    </row>
    <row r="28" spans="1:3" ht="80.25" customHeight="1" x14ac:dyDescent="0.3">
      <c r="A28" s="123" t="s">
        <v>4025</v>
      </c>
      <c r="B28" s="124"/>
      <c r="C28" s="125"/>
    </row>
    <row r="29" spans="1:3" ht="205.95" customHeight="1" thickBot="1" x14ac:dyDescent="0.35">
      <c r="A29" s="136" t="s">
        <v>4026</v>
      </c>
      <c r="B29" s="124"/>
      <c r="C29" s="125"/>
    </row>
    <row r="30" spans="1:3" ht="16.2" thickBot="1" x14ac:dyDescent="0.35">
      <c r="A30" s="117" t="s">
        <v>4027</v>
      </c>
      <c r="B30" s="118"/>
      <c r="C30" s="119"/>
    </row>
    <row r="31" spans="1:3" ht="114.75" customHeight="1" x14ac:dyDescent="0.3">
      <c r="A31" s="123" t="s">
        <v>4028</v>
      </c>
      <c r="B31" s="124"/>
      <c r="C31" s="125"/>
    </row>
    <row r="32" spans="1:3" ht="61.5" customHeight="1" x14ac:dyDescent="0.3">
      <c r="A32" s="123" t="s">
        <v>4029</v>
      </c>
      <c r="B32" s="124"/>
      <c r="C32" s="125"/>
    </row>
    <row r="33" spans="1:3" ht="15" customHeight="1" thickBot="1" x14ac:dyDescent="0.35">
      <c r="A33" s="98"/>
      <c r="B33" s="94"/>
      <c r="C33" s="95"/>
    </row>
    <row r="34" spans="1:3" ht="16.2" thickBot="1" x14ac:dyDescent="0.35">
      <c r="A34" s="117" t="s">
        <v>4030</v>
      </c>
      <c r="B34" s="118"/>
      <c r="C34" s="119"/>
    </row>
    <row r="35" spans="1:3" ht="80.25" customHeight="1" x14ac:dyDescent="0.3">
      <c r="A35" s="123" t="s">
        <v>4031</v>
      </c>
      <c r="B35" s="124"/>
      <c r="C35" s="125"/>
    </row>
    <row r="36" spans="1:3" ht="48" customHeight="1" x14ac:dyDescent="0.3">
      <c r="A36" s="123" t="s">
        <v>4032</v>
      </c>
      <c r="B36" s="124"/>
      <c r="C36" s="125"/>
    </row>
    <row r="37" spans="1:3" ht="30" customHeight="1" x14ac:dyDescent="0.3">
      <c r="A37" s="123" t="s">
        <v>4033</v>
      </c>
      <c r="B37" s="124"/>
      <c r="C37" s="125"/>
    </row>
    <row r="38" spans="1:3" x14ac:dyDescent="0.3">
      <c r="A38" s="127" t="s">
        <v>4034</v>
      </c>
      <c r="B38" s="124"/>
      <c r="C38" s="125"/>
    </row>
    <row r="39" spans="1:3" x14ac:dyDescent="0.3">
      <c r="A39" s="127" t="s">
        <v>4035</v>
      </c>
      <c r="B39" s="124"/>
      <c r="C39" s="125"/>
    </row>
    <row r="40" spans="1:3" x14ac:dyDescent="0.3">
      <c r="A40" s="127" t="s">
        <v>4036</v>
      </c>
      <c r="B40" s="124"/>
      <c r="C40" s="125"/>
    </row>
    <row r="41" spans="1:3" x14ac:dyDescent="0.3">
      <c r="A41" s="127" t="s">
        <v>4037</v>
      </c>
      <c r="B41" s="124"/>
      <c r="C41" s="125"/>
    </row>
    <row r="42" spans="1:3" ht="52.5" customHeight="1" x14ac:dyDescent="0.3">
      <c r="A42" s="123" t="s">
        <v>4038</v>
      </c>
      <c r="B42" s="137"/>
      <c r="C42" s="125"/>
    </row>
    <row r="43" spans="1:3" ht="12" customHeight="1" thickBot="1" x14ac:dyDescent="0.35">
      <c r="A43" s="99"/>
      <c r="B43" s="96"/>
      <c r="C43" s="97"/>
    </row>
    <row r="44" spans="1:3" ht="16.2" thickBot="1" x14ac:dyDescent="0.35">
      <c r="A44" s="117" t="s">
        <v>4039</v>
      </c>
      <c r="B44" s="118"/>
      <c r="C44" s="119"/>
    </row>
    <row r="45" spans="1:3" ht="49.5" customHeight="1" x14ac:dyDescent="0.3">
      <c r="A45" s="132" t="s">
        <v>4040</v>
      </c>
      <c r="B45" s="133"/>
      <c r="C45" s="134"/>
    </row>
    <row r="46" spans="1:3" ht="77.400000000000006" customHeight="1" x14ac:dyDescent="0.3">
      <c r="A46" s="126" t="s">
        <v>4041</v>
      </c>
      <c r="B46" s="124"/>
      <c r="C46" s="125"/>
    </row>
    <row r="47" spans="1:3" ht="49.5" customHeight="1" x14ac:dyDescent="0.3">
      <c r="A47" s="123" t="s">
        <v>4042</v>
      </c>
      <c r="B47" s="124"/>
      <c r="C47" s="125"/>
    </row>
    <row r="48" spans="1:3" ht="98.4" customHeight="1" x14ac:dyDescent="0.3">
      <c r="A48" s="126" t="s">
        <v>4043</v>
      </c>
      <c r="B48" s="137"/>
      <c r="C48" s="125"/>
    </row>
    <row r="49" spans="1:3" ht="56.4" customHeight="1" thickBot="1" x14ac:dyDescent="0.35">
      <c r="A49" s="138" t="s">
        <v>4044</v>
      </c>
      <c r="B49" s="130"/>
      <c r="C49" s="131"/>
    </row>
  </sheetData>
  <sheetProtection formatRows="0" selectLockedCells="1"/>
  <mergeCells count="35">
    <mergeCell ref="A45:C45"/>
    <mergeCell ref="A46:C46"/>
    <mergeCell ref="A47:C47"/>
    <mergeCell ref="A48:C48"/>
    <mergeCell ref="A49:C49"/>
    <mergeCell ref="A44:C44"/>
    <mergeCell ref="A31:C31"/>
    <mergeCell ref="A32:C32"/>
    <mergeCell ref="A34:C34"/>
    <mergeCell ref="A35:C35"/>
    <mergeCell ref="A36:C36"/>
    <mergeCell ref="A37:C37"/>
    <mergeCell ref="A38:C38"/>
    <mergeCell ref="A39:C39"/>
    <mergeCell ref="A40:C40"/>
    <mergeCell ref="A41:C41"/>
    <mergeCell ref="A42:C42"/>
    <mergeCell ref="A30:C30"/>
    <mergeCell ref="A7:C7"/>
    <mergeCell ref="A8:C8"/>
    <mergeCell ref="A9:C9"/>
    <mergeCell ref="A10:C16"/>
    <mergeCell ref="A17:C17"/>
    <mergeCell ref="A18:C19"/>
    <mergeCell ref="A25:C25"/>
    <mergeCell ref="A26:C26"/>
    <mergeCell ref="A27:C27"/>
    <mergeCell ref="A28:C28"/>
    <mergeCell ref="A29:C29"/>
    <mergeCell ref="A6:C6"/>
    <mergeCell ref="A1:C1"/>
    <mergeCell ref="A2:C2"/>
    <mergeCell ref="A3:C3"/>
    <mergeCell ref="A4:C4"/>
    <mergeCell ref="A5:C5"/>
  </mergeCells>
  <pageMargins left="0.7" right="0.7" top="0.75" bottom="0.75" header="0.3" footer="0.3"/>
  <pageSetup paperSize="9" scale="49" fitToHeight="0" orientation="portrait" r:id="rId1"/>
  <rowBreaks count="1" manualBreakCount="1">
    <brk id="3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14"/>
  <sheetViews>
    <sheetView view="pageBreakPreview" zoomScaleNormal="100" zoomScaleSheetLayoutView="100" workbookViewId="0">
      <selection activeCell="B23" sqref="B23:B24"/>
    </sheetView>
  </sheetViews>
  <sheetFormatPr baseColWidth="10" defaultColWidth="9.109375" defaultRowHeight="14.4" x14ac:dyDescent="0.3"/>
  <cols>
    <col min="1" max="1" width="25.109375" style="45" customWidth="1"/>
    <col min="2" max="2" width="89.109375" style="45" customWidth="1"/>
    <col min="3" max="3" width="20.109375" style="45" customWidth="1"/>
    <col min="4" max="4" width="50.5546875" style="45" customWidth="1"/>
    <col min="5" max="16384" width="9.109375" style="45"/>
  </cols>
  <sheetData>
    <row r="1" spans="1:5" s="69" customFormat="1" ht="16.5" customHeight="1" thickBot="1" x14ac:dyDescent="0.35">
      <c r="A1" s="61" t="s">
        <v>4045</v>
      </c>
      <c r="B1" s="90"/>
      <c r="C1" s="72"/>
      <c r="D1" s="92" t="s">
        <v>4156</v>
      </c>
    </row>
    <row r="2" spans="1:5" s="69" customFormat="1" ht="16.5" customHeight="1" thickBot="1" x14ac:dyDescent="0.35">
      <c r="A2" s="61" t="s">
        <v>4046</v>
      </c>
      <c r="B2" s="73" t="e">
        <f>IF(B3="","",VLOOKUP(MID(B3,FIND(" - ",B3)+3,3),List1[[Column1]:[Omschrijving EN]],4,FALSE))</f>
        <v>#VALUE!</v>
      </c>
      <c r="C2" s="72"/>
      <c r="D2" s="92" t="s">
        <v>4157</v>
      </c>
    </row>
    <row r="3" spans="1:5" s="69" customFormat="1" ht="123" customHeight="1" thickBot="1" x14ac:dyDescent="0.35">
      <c r="A3" s="61" t="s">
        <v>3997</v>
      </c>
      <c r="B3" s="91" t="s">
        <v>4826</v>
      </c>
      <c r="C3" s="74"/>
      <c r="D3" s="93" t="s">
        <v>4158</v>
      </c>
    </row>
    <row r="4" spans="1:5" s="69" customFormat="1" ht="16.5" customHeight="1" thickBot="1" x14ac:dyDescent="0.35">
      <c r="A4" s="62"/>
      <c r="B4" s="63"/>
      <c r="C4" s="75"/>
    </row>
    <row r="5" spans="1:5" ht="16.5" customHeight="1" thickBot="1" x14ac:dyDescent="0.35">
      <c r="A5" s="141" t="s">
        <v>4055</v>
      </c>
      <c r="B5" s="142"/>
      <c r="C5" s="76" t="s">
        <v>3998</v>
      </c>
    </row>
    <row r="6" spans="1:5" ht="16.5" customHeight="1" thickBot="1" x14ac:dyDescent="0.35">
      <c r="A6" s="64"/>
      <c r="B6" s="65"/>
      <c r="C6" s="77"/>
      <c r="D6" s="70"/>
      <c r="E6" s="71"/>
    </row>
    <row r="7" spans="1:5" ht="15" thickBot="1" x14ac:dyDescent="0.35">
      <c r="A7" s="139" t="s">
        <v>4047</v>
      </c>
      <c r="B7" s="140"/>
      <c r="C7" s="78" t="str">
        <f>'1. Efficience'!C4</f>
        <v>B</v>
      </c>
    </row>
    <row r="8" spans="1:5" ht="15" thickBot="1" x14ac:dyDescent="0.35">
      <c r="A8" s="139" t="s">
        <v>4048</v>
      </c>
      <c r="B8" s="140"/>
      <c r="C8" s="78" t="str">
        <f>'2. Efficacité'!C4</f>
        <v>A</v>
      </c>
    </row>
    <row r="9" spans="1:5" ht="15" thickBot="1" x14ac:dyDescent="0.35">
      <c r="A9" s="139" t="s">
        <v>4049</v>
      </c>
      <c r="B9" s="140"/>
      <c r="C9" s="78" t="str">
        <f>'3.  Pertinence'!C4</f>
        <v>A</v>
      </c>
    </row>
    <row r="10" spans="1:5" ht="15" thickBot="1" x14ac:dyDescent="0.35">
      <c r="A10" s="139" t="s">
        <v>4050</v>
      </c>
      <c r="B10" s="140"/>
      <c r="C10" s="78" t="str">
        <f>'4a.  Durabilité possible'!C4</f>
        <v>B</v>
      </c>
    </row>
    <row r="11" spans="1:5" ht="15" thickBot="1" x14ac:dyDescent="0.35">
      <c r="A11" s="139" t="s">
        <v>4051</v>
      </c>
      <c r="B11" s="140"/>
      <c r="C11" s="78" t="str">
        <f>'4b. Durabilité possible'!C4</f>
        <v>-</v>
      </c>
    </row>
    <row r="12" spans="1:5" ht="15" thickBot="1" x14ac:dyDescent="0.35">
      <c r="A12" s="139" t="s">
        <v>4052</v>
      </c>
      <c r="B12" s="140"/>
      <c r="C12" s="78" t="str">
        <f>'5.  Contribution au CSC'!C4</f>
        <v>B</v>
      </c>
    </row>
    <row r="13" spans="1:5" ht="15" thickBot="1" x14ac:dyDescent="0.35">
      <c r="A13" s="139" t="s">
        <v>4053</v>
      </c>
      <c r="B13" s="140"/>
      <c r="C13" s="78" t="str">
        <f>'6.  Thème transversal Genre'!C4</f>
        <v>B</v>
      </c>
    </row>
    <row r="14" spans="1:5" ht="15" thickBot="1" x14ac:dyDescent="0.35">
      <c r="A14" s="139" t="s">
        <v>4054</v>
      </c>
      <c r="B14" s="140"/>
      <c r="C14" s="78" t="str">
        <f>'7.  Thème transversal Environne'!C4</f>
        <v>A</v>
      </c>
    </row>
  </sheetData>
  <sheetProtection password="CC3C" sheet="1" objects="1" scenarios="1" formatCells="0" formatColumns="0" formatRows="0" selectLockedCells="1"/>
  <mergeCells count="9">
    <mergeCell ref="A12:B12"/>
    <mergeCell ref="A13:B13"/>
    <mergeCell ref="A14:B14"/>
    <mergeCell ref="A5:B5"/>
    <mergeCell ref="A7:B7"/>
    <mergeCell ref="A8:B8"/>
    <mergeCell ref="A9:B9"/>
    <mergeCell ref="A10:B10"/>
    <mergeCell ref="A11:B11"/>
  </mergeCells>
  <conditionalFormatting sqref="A7:C7">
    <cfRule type="expression" dxfId="422" priority="29">
      <formula>$C$7="D"</formula>
    </cfRule>
    <cfRule type="expression" dxfId="421" priority="30">
      <formula>$C$7="C"</formula>
    </cfRule>
    <cfRule type="expression" dxfId="420" priority="31">
      <formula>$C$7="B"</formula>
    </cfRule>
    <cfRule type="expression" dxfId="419" priority="32">
      <formula>$C$7="A"</formula>
    </cfRule>
  </conditionalFormatting>
  <conditionalFormatting sqref="A8:C8">
    <cfRule type="expression" dxfId="418" priority="25">
      <formula>$C$8="D"</formula>
    </cfRule>
    <cfRule type="expression" dxfId="417" priority="26">
      <formula>$C$8="C"</formula>
    </cfRule>
    <cfRule type="expression" dxfId="416" priority="27">
      <formula>$C$8="B"</formula>
    </cfRule>
    <cfRule type="expression" dxfId="415" priority="28">
      <formula>$C$8="A"</formula>
    </cfRule>
  </conditionalFormatting>
  <conditionalFormatting sqref="A9:C9">
    <cfRule type="expression" dxfId="414" priority="21">
      <formula>$C$9="D"</formula>
    </cfRule>
    <cfRule type="expression" dxfId="413" priority="22">
      <formula>$C$9="C"</formula>
    </cfRule>
    <cfRule type="expression" dxfId="412" priority="23">
      <formula>$C$9="B"</formula>
    </cfRule>
    <cfRule type="expression" dxfId="411" priority="24">
      <formula>$C$9="A"</formula>
    </cfRule>
  </conditionalFormatting>
  <conditionalFormatting sqref="A10:C10">
    <cfRule type="expression" dxfId="410" priority="17">
      <formula>$C$10="D"</formula>
    </cfRule>
    <cfRule type="expression" dxfId="409" priority="18">
      <formula>$C$10="C"</formula>
    </cfRule>
    <cfRule type="expression" dxfId="408" priority="19">
      <formula>$C$10="B"</formula>
    </cfRule>
    <cfRule type="expression" dxfId="407" priority="20">
      <formula>$C$10="A"</formula>
    </cfRule>
  </conditionalFormatting>
  <conditionalFormatting sqref="A11:C11">
    <cfRule type="expression" dxfId="406" priority="13">
      <formula>$C$11="D"</formula>
    </cfRule>
    <cfRule type="expression" dxfId="405" priority="14">
      <formula>$C$11="C"</formula>
    </cfRule>
    <cfRule type="expression" dxfId="404" priority="15">
      <formula>$C$11="B"</formula>
    </cfRule>
    <cfRule type="expression" dxfId="403" priority="16">
      <formula>$C$11="A"</formula>
    </cfRule>
  </conditionalFormatting>
  <conditionalFormatting sqref="A12:C12">
    <cfRule type="expression" dxfId="402" priority="9">
      <formula>$C$12="D"</formula>
    </cfRule>
    <cfRule type="expression" dxfId="401" priority="10">
      <formula>$C$12="C"</formula>
    </cfRule>
    <cfRule type="expression" dxfId="400" priority="11">
      <formula>$C$12="B"</formula>
    </cfRule>
    <cfRule type="expression" dxfId="399" priority="12">
      <formula>$C$12="A"</formula>
    </cfRule>
  </conditionalFormatting>
  <conditionalFormatting sqref="A13:C13">
    <cfRule type="expression" dxfId="398" priority="5">
      <formula>$C$13="D"</formula>
    </cfRule>
    <cfRule type="expression" dxfId="397" priority="6">
      <formula>$C$13="C"</formula>
    </cfRule>
    <cfRule type="expression" dxfId="396" priority="7">
      <formula>$C$13="B"</formula>
    </cfRule>
    <cfRule type="expression" dxfId="395" priority="8">
      <formula>$C$13="A"</formula>
    </cfRule>
  </conditionalFormatting>
  <conditionalFormatting sqref="A14:C14">
    <cfRule type="expression" dxfId="394" priority="1">
      <formula>$C$14="D"</formula>
    </cfRule>
    <cfRule type="expression" dxfId="393" priority="2">
      <formula>$C$14="C"</formula>
    </cfRule>
    <cfRule type="expression" dxfId="392" priority="3">
      <formula>$C$14="B"</formula>
    </cfRule>
    <cfRule type="expression" dxfId="391" priority="4">
      <formula>$C$14="A"</formula>
    </cfRule>
  </conditionalFormatting>
  <dataValidations count="1">
    <dataValidation type="list" allowBlank="1" showInputMessage="1" showErrorMessage="1" sqref="B3">
      <formula1>CO_van_actor</formula1>
    </dataValidation>
  </dataValidations>
  <pageMargins left="0.70866141732283472" right="0.70866141732283472" top="0.74803149606299213" bottom="0.74803149606299213" header="0.31496062992125984" footer="0.31496062992125984"/>
  <pageSetup paperSize="9" scale="64" fitToHeight="0" orientation="portrait" r:id="rId1"/>
  <headerFooter>
    <oddHeader xml:space="preserve">&amp;C&amp;"-,Italic"ACTOR: 
LAND: </oddHeader>
    <evenHeader xml:space="preserve">&amp;C&amp;"-,Italic"ACTOR: 
LAND: </evenHeader>
    <firstHeader xml:space="preserve">&amp;C&amp;"-,Italic"ACTOR: 
LAND: </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listsNEW!$D$5:$D$87</xm:f>
          </x14:formula1>
          <xm:sqref>B1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50"/>
  <sheetViews>
    <sheetView view="pageBreakPreview" topLeftCell="A21" zoomScaleNormal="100" zoomScaleSheetLayoutView="100" workbookViewId="0">
      <selection activeCell="A19" sqref="A19:B19"/>
    </sheetView>
  </sheetViews>
  <sheetFormatPr baseColWidth="10" defaultColWidth="9.109375" defaultRowHeight="14.4" x14ac:dyDescent="0.3"/>
  <cols>
    <col min="1" max="1" width="7.5546875" style="45" customWidth="1"/>
    <col min="2" max="2" width="105.109375" style="45" customWidth="1"/>
    <col min="3" max="3" width="9.109375" style="44"/>
    <col min="4" max="4" width="9.109375" style="45" customWidth="1"/>
    <col min="5" max="16384" width="9.109375" style="45"/>
  </cols>
  <sheetData>
    <row r="1" spans="1:3" ht="24.75" customHeight="1" x14ac:dyDescent="0.3">
      <c r="A1" s="79" t="str">
        <f>IF('Score globale'!B1="","",'Score globale'!B1)</f>
        <v/>
      </c>
      <c r="B1" s="79"/>
      <c r="C1" s="80" t="e">
        <f>'Score globale'!B2</f>
        <v>#VALUE!</v>
      </c>
    </row>
    <row r="2" spans="1:3" ht="24.75" customHeight="1" thickBot="1" x14ac:dyDescent="0.35">
      <c r="A2" s="79" t="str">
        <f>IF('Score globale'!B3="","",'Score globale'!B3)</f>
        <v xml:space="preserve">La Maison de la Laïcité de Kinshasa joue pleinement, et ce de manière durable dès 2022, son rôle de mise en synergie et de plateforme de promotion de la citoyenneté auprès de la société civile congolaise, à travers le renforcement de capacité et l’amélioration de la qualité des services rendus par 25 organisations non confessionnelles de la société civile (ONCSC) à 10 écoles publiques, 20 groupements citoyens, et la population de la Ville province de Kinshasa en termes de moyens d'éducation, de sensibilisation, de plaidoyer et de mobilisation citoyenne sur les droits civils et politiques de la population, tout particulièrement auprès des femmes, des enfants, et des personnes LGBTQI+. </v>
      </c>
      <c r="B2" s="79"/>
      <c r="C2" s="81" t="s">
        <v>3999</v>
      </c>
    </row>
    <row r="3" spans="1:3" ht="30" customHeight="1" thickBot="1" x14ac:dyDescent="0.35">
      <c r="A3" s="139" t="s">
        <v>4056</v>
      </c>
      <c r="B3" s="140"/>
      <c r="C3" s="82" t="s">
        <v>3998</v>
      </c>
    </row>
    <row r="4" spans="1:3" ht="15.75" customHeight="1" thickBot="1" x14ac:dyDescent="0.35">
      <c r="A4" s="139" t="s">
        <v>4057</v>
      </c>
      <c r="B4" s="140"/>
      <c r="C4" s="66" t="str">
        <f>IF(COUNTIF(C$6:C$22,"-")&gt;0,"-",IF(COUNTIF(C$6:C$22,"D")&gt;0,"D",IF(COUNTIF(C$6:C$22,"C")&gt;0,"C",IF(COUNTIF(C$6:C$22,"B")&gt;1,"B","A"))))</f>
        <v>B</v>
      </c>
    </row>
    <row r="5" spans="1:3" ht="83.25" customHeight="1" thickBot="1" x14ac:dyDescent="0.35">
      <c r="A5" s="146" t="s">
        <v>4058</v>
      </c>
      <c r="B5" s="147"/>
      <c r="C5" s="83"/>
    </row>
    <row r="6" spans="1:3" ht="15" thickBot="1" x14ac:dyDescent="0.35">
      <c r="A6" s="143" t="s">
        <v>4059</v>
      </c>
      <c r="B6" s="144"/>
      <c r="C6" s="67" t="s">
        <v>6</v>
      </c>
    </row>
    <row r="7" spans="1:3" ht="43.5" customHeight="1" x14ac:dyDescent="0.3">
      <c r="A7" s="100" t="s">
        <v>5</v>
      </c>
      <c r="B7" s="101" t="s">
        <v>4060</v>
      </c>
      <c r="C7" s="84"/>
    </row>
    <row r="8" spans="1:3" ht="77.25" customHeight="1" x14ac:dyDescent="0.3">
      <c r="A8" s="102" t="s">
        <v>6</v>
      </c>
      <c r="B8" s="103" t="s">
        <v>4061</v>
      </c>
      <c r="C8" s="84"/>
    </row>
    <row r="9" spans="1:3" ht="67.5" customHeight="1" x14ac:dyDescent="0.3">
      <c r="A9" s="102" t="s">
        <v>7</v>
      </c>
      <c r="B9" s="103" t="s">
        <v>4062</v>
      </c>
      <c r="C9" s="84"/>
    </row>
    <row r="10" spans="1:3" ht="63.75" customHeight="1" thickBot="1" x14ac:dyDescent="0.35">
      <c r="A10" s="104" t="s">
        <v>8</v>
      </c>
      <c r="B10" s="105" t="s">
        <v>4063</v>
      </c>
      <c r="C10" s="84"/>
    </row>
    <row r="11" spans="1:3" ht="15.75" customHeight="1" thickBot="1" x14ac:dyDescent="0.35">
      <c r="A11" s="143" t="s">
        <v>4064</v>
      </c>
      <c r="B11" s="144"/>
      <c r="C11" s="84"/>
    </row>
    <row r="12" spans="1:3" ht="99" customHeight="1" thickBot="1" x14ac:dyDescent="0.35">
      <c r="A12" s="148" t="s">
        <v>4828</v>
      </c>
      <c r="B12" s="145"/>
      <c r="C12" s="84"/>
    </row>
    <row r="13" spans="1:3" ht="15" thickBot="1" x14ac:dyDescent="0.35">
      <c r="A13" s="143" t="s">
        <v>4065</v>
      </c>
      <c r="B13" s="144"/>
      <c r="C13" s="68" t="s">
        <v>6</v>
      </c>
    </row>
    <row r="14" spans="1:3" ht="39" customHeight="1" x14ac:dyDescent="0.3">
      <c r="A14" s="100" t="s">
        <v>5</v>
      </c>
      <c r="B14" s="106" t="s">
        <v>4066</v>
      </c>
      <c r="C14" s="85"/>
    </row>
    <row r="15" spans="1:3" ht="73.5" customHeight="1" x14ac:dyDescent="0.3">
      <c r="A15" s="102" t="s">
        <v>6</v>
      </c>
      <c r="B15" s="107" t="s">
        <v>4067</v>
      </c>
      <c r="C15" s="85"/>
    </row>
    <row r="16" spans="1:3" ht="44.25" customHeight="1" x14ac:dyDescent="0.3">
      <c r="A16" s="102" t="s">
        <v>7</v>
      </c>
      <c r="B16" s="107" t="s">
        <v>4068</v>
      </c>
      <c r="C16" s="85"/>
    </row>
    <row r="17" spans="1:3" ht="63.75" customHeight="1" thickBot="1" x14ac:dyDescent="0.35">
      <c r="A17" s="104" t="s">
        <v>8</v>
      </c>
      <c r="B17" s="108" t="s">
        <v>4069</v>
      </c>
      <c r="C17" s="85"/>
    </row>
    <row r="18" spans="1:3" ht="15.75" customHeight="1" thickBot="1" x14ac:dyDescent="0.35">
      <c r="A18" s="143" t="s">
        <v>4064</v>
      </c>
      <c r="B18" s="144"/>
      <c r="C18" s="84"/>
    </row>
    <row r="19" spans="1:3" ht="99.9" customHeight="1" thickBot="1" x14ac:dyDescent="0.35">
      <c r="A19" s="163" t="s">
        <v>4830</v>
      </c>
      <c r="B19" s="155"/>
      <c r="C19" s="84"/>
    </row>
    <row r="20" spans="1:3" x14ac:dyDescent="0.3">
      <c r="A20" s="83"/>
      <c r="B20" s="83"/>
    </row>
    <row r="21" spans="1:3" ht="16.8" x14ac:dyDescent="0.3">
      <c r="A21" s="83"/>
      <c r="B21" s="83"/>
      <c r="C21" s="86"/>
    </row>
    <row r="22" spans="1:3" ht="16.8" x14ac:dyDescent="0.3">
      <c r="A22" s="83"/>
      <c r="B22" s="83"/>
      <c r="C22" s="86"/>
    </row>
    <row r="23" spans="1:3" x14ac:dyDescent="0.3">
      <c r="A23" s="83"/>
      <c r="B23" s="83"/>
      <c r="C23" s="84"/>
    </row>
    <row r="24" spans="1:3" x14ac:dyDescent="0.3">
      <c r="A24" s="83"/>
      <c r="B24" s="83"/>
      <c r="C24" s="84"/>
    </row>
    <row r="25" spans="1:3" x14ac:dyDescent="0.3">
      <c r="A25" s="83"/>
      <c r="B25" s="83"/>
      <c r="C25" s="84"/>
    </row>
    <row r="26" spans="1:3" x14ac:dyDescent="0.3">
      <c r="A26" s="83"/>
      <c r="B26" s="83"/>
      <c r="C26" s="84"/>
    </row>
    <row r="27" spans="1:3" x14ac:dyDescent="0.3">
      <c r="A27" s="83"/>
      <c r="B27" s="83"/>
      <c r="C27" s="84"/>
    </row>
    <row r="28" spans="1:3" x14ac:dyDescent="0.3">
      <c r="A28" s="83"/>
      <c r="B28" s="83"/>
      <c r="C28" s="84"/>
    </row>
    <row r="29" spans="1:3" x14ac:dyDescent="0.3">
      <c r="A29" s="83"/>
      <c r="B29" s="83"/>
      <c r="C29" s="84"/>
    </row>
    <row r="30" spans="1:3" x14ac:dyDescent="0.3">
      <c r="A30" s="83"/>
      <c r="B30" s="83"/>
      <c r="C30" s="84"/>
    </row>
    <row r="31" spans="1:3" x14ac:dyDescent="0.3">
      <c r="A31" s="83"/>
      <c r="B31" s="83"/>
      <c r="C31" s="84"/>
    </row>
    <row r="32" spans="1:3" x14ac:dyDescent="0.3">
      <c r="A32" s="83"/>
      <c r="B32" s="83"/>
      <c r="C32" s="84"/>
    </row>
    <row r="33" spans="1:3" x14ac:dyDescent="0.3">
      <c r="A33" s="83"/>
      <c r="B33" s="83"/>
      <c r="C33" s="84"/>
    </row>
    <row r="34" spans="1:3" x14ac:dyDescent="0.3">
      <c r="A34" s="83"/>
      <c r="B34" s="83"/>
      <c r="C34" s="84"/>
    </row>
    <row r="35" spans="1:3" x14ac:dyDescent="0.3">
      <c r="A35" s="83"/>
      <c r="B35" s="83"/>
      <c r="C35" s="84"/>
    </row>
    <row r="36" spans="1:3" x14ac:dyDescent="0.3">
      <c r="A36" s="83"/>
      <c r="B36" s="83"/>
      <c r="C36" s="84"/>
    </row>
    <row r="37" spans="1:3" x14ac:dyDescent="0.3">
      <c r="A37" s="83"/>
      <c r="B37" s="83"/>
      <c r="C37" s="84"/>
    </row>
    <row r="38" spans="1:3" x14ac:dyDescent="0.3">
      <c r="A38" s="83"/>
      <c r="B38" s="83"/>
      <c r="C38" s="84"/>
    </row>
    <row r="39" spans="1:3" x14ac:dyDescent="0.3">
      <c r="A39" s="83"/>
      <c r="B39" s="83"/>
      <c r="C39" s="84"/>
    </row>
    <row r="40" spans="1:3" x14ac:dyDescent="0.3">
      <c r="A40" s="83"/>
      <c r="B40" s="83"/>
      <c r="C40" s="84"/>
    </row>
    <row r="41" spans="1:3" x14ac:dyDescent="0.3">
      <c r="A41" s="83"/>
      <c r="B41" s="83"/>
      <c r="C41" s="84"/>
    </row>
    <row r="42" spans="1:3" x14ac:dyDescent="0.3">
      <c r="A42" s="83"/>
      <c r="B42" s="83"/>
      <c r="C42" s="84"/>
    </row>
    <row r="43" spans="1:3" x14ac:dyDescent="0.3">
      <c r="A43" s="83"/>
      <c r="B43" s="83"/>
      <c r="C43" s="84"/>
    </row>
    <row r="44" spans="1:3" x14ac:dyDescent="0.3">
      <c r="A44" s="83"/>
      <c r="B44" s="83"/>
      <c r="C44" s="84"/>
    </row>
    <row r="45" spans="1:3" x14ac:dyDescent="0.3">
      <c r="A45" s="83"/>
      <c r="B45" s="83"/>
      <c r="C45" s="84"/>
    </row>
    <row r="46" spans="1:3" x14ac:dyDescent="0.3">
      <c r="A46" s="83"/>
      <c r="B46" s="83"/>
      <c r="C46" s="84"/>
    </row>
    <row r="47" spans="1:3" x14ac:dyDescent="0.3">
      <c r="A47" s="83"/>
      <c r="B47" s="83"/>
      <c r="C47" s="84"/>
    </row>
    <row r="48" spans="1:3" x14ac:dyDescent="0.3">
      <c r="A48" s="83"/>
      <c r="B48" s="83"/>
      <c r="C48" s="84"/>
    </row>
    <row r="49" spans="1:3" x14ac:dyDescent="0.3">
      <c r="A49" s="83"/>
      <c r="B49" s="83"/>
      <c r="C49" s="84"/>
    </row>
    <row r="50" spans="1:3" x14ac:dyDescent="0.3">
      <c r="A50" s="83"/>
      <c r="B50" s="83"/>
      <c r="C50" s="84"/>
    </row>
  </sheetData>
  <sheetProtection password="CC3C" sheet="1" objects="1" scenarios="1" formatCells="0" formatRows="0" selectLockedCells="1"/>
  <mergeCells count="9">
    <mergeCell ref="A13:B13"/>
    <mergeCell ref="A18:B18"/>
    <mergeCell ref="A19:B19"/>
    <mergeCell ref="A3:B3"/>
    <mergeCell ref="A4:B4"/>
    <mergeCell ref="A5:B5"/>
    <mergeCell ref="A6:B6"/>
    <mergeCell ref="A11:B11"/>
    <mergeCell ref="A12:B12"/>
  </mergeCells>
  <conditionalFormatting sqref="C6:C17 C4">
    <cfRule type="cellIs" dxfId="390" priority="54" operator="equal">
      <formula>"-"</formula>
    </cfRule>
    <cfRule type="cellIs" dxfId="389" priority="55" operator="equal">
      <formula>"D"</formula>
    </cfRule>
    <cfRule type="cellIs" dxfId="388" priority="56" operator="equal">
      <formula>"C"</formula>
    </cfRule>
    <cfRule type="cellIs" dxfId="387" priority="57" operator="equal">
      <formula>"B"</formula>
    </cfRule>
    <cfRule type="cellIs" dxfId="386" priority="58" operator="equal">
      <formula>"A"</formula>
    </cfRule>
  </conditionalFormatting>
  <conditionalFormatting sqref="C18:C19">
    <cfRule type="cellIs" dxfId="385" priority="49" operator="equal">
      <formula>"-"</formula>
    </cfRule>
    <cfRule type="cellIs" dxfId="384" priority="50" operator="equal">
      <formula>"D"</formula>
    </cfRule>
    <cfRule type="cellIs" dxfId="383" priority="51" operator="equal">
      <formula>"C"</formula>
    </cfRule>
    <cfRule type="cellIs" dxfId="382" priority="52" operator="equal">
      <formula>"B"</formula>
    </cfRule>
    <cfRule type="cellIs" dxfId="381" priority="53" operator="equal">
      <formula>"A"</formula>
    </cfRule>
  </conditionalFormatting>
  <conditionalFormatting sqref="A12:B12">
    <cfRule type="expression" dxfId="380" priority="11">
      <formula>$C$4="D"</formula>
    </cfRule>
    <cfRule type="expression" dxfId="379" priority="12">
      <formula>$C$4="C"</formula>
    </cfRule>
  </conditionalFormatting>
  <conditionalFormatting sqref="A7:B7">
    <cfRule type="expression" dxfId="378" priority="10">
      <formula>$C$4="A"</formula>
    </cfRule>
  </conditionalFormatting>
  <conditionalFormatting sqref="A8:B8">
    <cfRule type="expression" dxfId="377" priority="9">
      <formula>$C$4="B"</formula>
    </cfRule>
  </conditionalFormatting>
  <conditionalFormatting sqref="A9:B9">
    <cfRule type="expression" dxfId="376" priority="8">
      <formula>$C$4="C"</formula>
    </cfRule>
  </conditionalFormatting>
  <conditionalFormatting sqref="A10:B10">
    <cfRule type="expression" dxfId="375" priority="7">
      <formula>$C$4="D"</formula>
    </cfRule>
  </conditionalFormatting>
  <conditionalFormatting sqref="A14:B14">
    <cfRule type="expression" dxfId="374" priority="6">
      <formula>$C$11="A"</formula>
    </cfRule>
  </conditionalFormatting>
  <conditionalFormatting sqref="A15:B15">
    <cfRule type="expression" dxfId="373" priority="5">
      <formula>$C$11="B"</formula>
    </cfRule>
  </conditionalFormatting>
  <conditionalFormatting sqref="A16:B16">
    <cfRule type="expression" dxfId="372" priority="4">
      <formula>$C$11="C"</formula>
    </cfRule>
  </conditionalFormatting>
  <conditionalFormatting sqref="A17:B17">
    <cfRule type="expression" dxfId="371" priority="3">
      <formula>$C$11="D"</formula>
    </cfRule>
  </conditionalFormatting>
  <conditionalFormatting sqref="A19:B19">
    <cfRule type="expression" dxfId="370" priority="1">
      <formula>$C$11="D"</formula>
    </cfRule>
    <cfRule type="expression" dxfId="369" priority="2">
      <formula>$C$11="C"</formula>
    </cfRule>
  </conditionalFormatting>
  <dataValidations count="1">
    <dataValidation type="list" allowBlank="1" showInputMessage="1" showErrorMessage="1" sqref="C6 C13:C17">
      <formula1>poss_scores</formula1>
    </dataValidation>
  </dataValidations>
  <pageMargins left="0.7" right="0.7" top="0.75" bottom="0.75" header="0.3" footer="0.3"/>
  <pageSetup paperSize="9" scale="71" fitToHeight="0" orientation="portrait" r:id="rId1"/>
  <headerFooter>
    <oddHeader>&amp;C&amp;"-,Italic"ACTOR : 
LAND:</oddHeader>
    <evenHeader>&amp;C&amp;"-,Italic"ACTOR : 
LAND:</evenHeader>
    <firstHeader>&amp;C&amp;"-,Italic"ACTOR : 
LAND:</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[4]Sheet3!#REF!</xm:f>
          </x14:formula1>
          <xm:sqref>C7:C12 C18:C19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50"/>
  <sheetViews>
    <sheetView topLeftCell="A12" zoomScale="120" zoomScaleNormal="120" workbookViewId="0">
      <selection activeCell="A12" sqref="A12:B12"/>
    </sheetView>
  </sheetViews>
  <sheetFormatPr baseColWidth="10" defaultColWidth="9.109375" defaultRowHeight="14.4" x14ac:dyDescent="0.3"/>
  <cols>
    <col min="1" max="1" width="7.5546875" style="45" customWidth="1"/>
    <col min="2" max="2" width="105.109375" style="45" customWidth="1"/>
    <col min="3" max="3" width="9.109375" style="44"/>
    <col min="4" max="4" width="9.109375" style="45" customWidth="1"/>
    <col min="5" max="16384" width="9.109375" style="45"/>
  </cols>
  <sheetData>
    <row r="1" spans="1:3" ht="24.75" customHeight="1" x14ac:dyDescent="0.3">
      <c r="A1" s="87" t="str">
        <f>IF('Score globale'!B1="","",'Score globale'!B1)</f>
        <v/>
      </c>
      <c r="B1" s="87"/>
      <c r="C1" s="88" t="e">
        <f>'Score globale'!B2</f>
        <v>#VALUE!</v>
      </c>
    </row>
    <row r="2" spans="1:3" ht="24.75" customHeight="1" thickBot="1" x14ac:dyDescent="0.35">
      <c r="A2" s="87" t="str">
        <f>IF('Score globale'!B3="","",'Score globale'!B3)</f>
        <v xml:space="preserve">La Maison de la Laïcité de Kinshasa joue pleinement, et ce de manière durable dès 2022, son rôle de mise en synergie et de plateforme de promotion de la citoyenneté auprès de la société civile congolaise, à travers le renforcement de capacité et l’amélioration de la qualité des services rendus par 25 organisations non confessionnelles de la société civile (ONCSC) à 10 écoles publiques, 20 groupements citoyens, et la population de la Ville province de Kinshasa en termes de moyens d'éducation, de sensibilisation, de plaidoyer et de mobilisation citoyenne sur les droits civils et politiques de la population, tout particulièrement auprès des femmes, des enfants, et des personnes LGBTQI+. </v>
      </c>
      <c r="B2" s="87"/>
      <c r="C2" s="89" t="s">
        <v>3999</v>
      </c>
    </row>
    <row r="3" spans="1:3" ht="30" customHeight="1" thickBot="1" x14ac:dyDescent="0.35">
      <c r="A3" s="139" t="s">
        <v>4070</v>
      </c>
      <c r="B3" s="140"/>
      <c r="C3" s="82" t="s">
        <v>3998</v>
      </c>
    </row>
    <row r="4" spans="1:3" ht="15.75" customHeight="1" thickBot="1" x14ac:dyDescent="0.35">
      <c r="A4" s="139" t="s">
        <v>4071</v>
      </c>
      <c r="B4" s="140"/>
      <c r="C4" s="66" t="str">
        <f>IF(COUNTIF(C$6:C$22,"-")&gt;0,"-",IF(COUNTIF(C$6:C$22,"D")&gt;0,"D",IF(COUNTIF(C$6:C$22,"C")&gt;0,"C",IF(COUNTIF(C$6:C$22,"B")&gt;1,"B","A"))))</f>
        <v>A</v>
      </c>
    </row>
    <row r="5" spans="1:3" ht="99" customHeight="1" thickBot="1" x14ac:dyDescent="0.35">
      <c r="A5" s="146" t="s">
        <v>4072</v>
      </c>
      <c r="B5" s="147"/>
      <c r="C5" s="83"/>
    </row>
    <row r="6" spans="1:3" ht="15" thickBot="1" x14ac:dyDescent="0.35">
      <c r="A6" s="143" t="s">
        <v>4073</v>
      </c>
      <c r="B6" s="144"/>
      <c r="C6" s="67" t="s">
        <v>6</v>
      </c>
    </row>
    <row r="7" spans="1:3" ht="35.25" customHeight="1" x14ac:dyDescent="0.3">
      <c r="A7" s="100" t="s">
        <v>5</v>
      </c>
      <c r="B7" s="101" t="s">
        <v>4074</v>
      </c>
      <c r="C7" s="84"/>
    </row>
    <row r="8" spans="1:3" ht="68.400000000000006" customHeight="1" x14ac:dyDescent="0.3">
      <c r="A8" s="102" t="s">
        <v>6</v>
      </c>
      <c r="B8" s="103" t="s">
        <v>4075</v>
      </c>
      <c r="C8" s="84"/>
    </row>
    <row r="9" spans="1:3" ht="105.6" customHeight="1" x14ac:dyDescent="0.3">
      <c r="A9" s="102" t="s">
        <v>7</v>
      </c>
      <c r="B9" s="103" t="s">
        <v>4076</v>
      </c>
      <c r="C9" s="84"/>
    </row>
    <row r="10" spans="1:3" ht="92.4" customHeight="1" thickBot="1" x14ac:dyDescent="0.35">
      <c r="A10" s="104" t="s">
        <v>8</v>
      </c>
      <c r="B10" s="105" t="s">
        <v>4077</v>
      </c>
      <c r="C10" s="84"/>
    </row>
    <row r="11" spans="1:3" ht="15.75" customHeight="1" thickBot="1" x14ac:dyDescent="0.35">
      <c r="A11" s="143" t="s">
        <v>4064</v>
      </c>
      <c r="B11" s="144"/>
      <c r="C11" s="84"/>
    </row>
    <row r="12" spans="1:3" ht="363.6" customHeight="1" thickBot="1" x14ac:dyDescent="0.35">
      <c r="A12" s="163" t="s">
        <v>4827</v>
      </c>
      <c r="B12" s="155"/>
      <c r="C12" s="84"/>
    </row>
    <row r="13" spans="1:3" ht="48.75" customHeight="1" thickBot="1" x14ac:dyDescent="0.35">
      <c r="A13" s="143" t="s">
        <v>4078</v>
      </c>
      <c r="B13" s="144"/>
      <c r="C13" s="68" t="s">
        <v>5</v>
      </c>
    </row>
    <row r="14" spans="1:3" ht="56.25" customHeight="1" x14ac:dyDescent="0.3">
      <c r="A14" s="100" t="s">
        <v>5</v>
      </c>
      <c r="B14" s="106" t="s">
        <v>4079</v>
      </c>
      <c r="C14" s="85"/>
    </row>
    <row r="15" spans="1:3" ht="63.75" customHeight="1" x14ac:dyDescent="0.3">
      <c r="A15" s="102" t="s">
        <v>6</v>
      </c>
      <c r="B15" s="107" t="s">
        <v>4080</v>
      </c>
      <c r="C15" s="85"/>
    </row>
    <row r="16" spans="1:3" ht="70.5" customHeight="1" x14ac:dyDescent="0.3">
      <c r="A16" s="102" t="s">
        <v>7</v>
      </c>
      <c r="B16" s="107" t="s">
        <v>4081</v>
      </c>
      <c r="C16" s="85"/>
    </row>
    <row r="17" spans="1:3" ht="53.25" customHeight="1" thickBot="1" x14ac:dyDescent="0.35">
      <c r="A17" s="104" t="s">
        <v>8</v>
      </c>
      <c r="B17" s="108" t="s">
        <v>4082</v>
      </c>
      <c r="C17" s="85"/>
    </row>
    <row r="18" spans="1:3" ht="15.75" customHeight="1" thickBot="1" x14ac:dyDescent="0.35">
      <c r="A18" s="143" t="s">
        <v>4064</v>
      </c>
      <c r="B18" s="144"/>
      <c r="C18" s="84"/>
    </row>
    <row r="19" spans="1:3" ht="99.9" customHeight="1" thickBot="1" x14ac:dyDescent="0.35">
      <c r="A19" s="148" t="s">
        <v>4837</v>
      </c>
      <c r="B19" s="149"/>
      <c r="C19" s="84"/>
    </row>
    <row r="20" spans="1:3" x14ac:dyDescent="0.3">
      <c r="A20" s="83"/>
      <c r="B20" s="83"/>
    </row>
    <row r="21" spans="1:3" ht="16.8" x14ac:dyDescent="0.3">
      <c r="A21" s="83"/>
      <c r="B21" s="83"/>
      <c r="C21" s="86"/>
    </row>
    <row r="22" spans="1:3" ht="16.8" x14ac:dyDescent="0.3">
      <c r="A22" s="83"/>
      <c r="B22" s="83"/>
      <c r="C22" s="86"/>
    </row>
    <row r="23" spans="1:3" x14ac:dyDescent="0.3">
      <c r="A23" s="83"/>
      <c r="B23" s="83"/>
      <c r="C23" s="84"/>
    </row>
    <row r="24" spans="1:3" x14ac:dyDescent="0.3">
      <c r="A24" s="83"/>
      <c r="B24" s="83"/>
      <c r="C24" s="84"/>
    </row>
    <row r="25" spans="1:3" x14ac:dyDescent="0.3">
      <c r="A25" s="83"/>
      <c r="B25" s="83"/>
      <c r="C25" s="84"/>
    </row>
    <row r="26" spans="1:3" x14ac:dyDescent="0.3">
      <c r="A26" s="83"/>
      <c r="B26" s="83"/>
      <c r="C26" s="84"/>
    </row>
    <row r="27" spans="1:3" x14ac:dyDescent="0.3">
      <c r="A27" s="83"/>
      <c r="B27" s="83"/>
      <c r="C27" s="84"/>
    </row>
    <row r="28" spans="1:3" x14ac:dyDescent="0.3">
      <c r="A28" s="83"/>
      <c r="B28" s="83"/>
      <c r="C28" s="84"/>
    </row>
    <row r="29" spans="1:3" x14ac:dyDescent="0.3">
      <c r="A29" s="83"/>
      <c r="B29" s="83"/>
      <c r="C29" s="84"/>
    </row>
    <row r="30" spans="1:3" x14ac:dyDescent="0.3">
      <c r="A30" s="83"/>
      <c r="B30" s="83"/>
      <c r="C30" s="84"/>
    </row>
    <row r="31" spans="1:3" x14ac:dyDescent="0.3">
      <c r="A31" s="83"/>
      <c r="B31" s="83"/>
      <c r="C31" s="84"/>
    </row>
    <row r="32" spans="1:3" x14ac:dyDescent="0.3">
      <c r="A32" s="83"/>
      <c r="B32" s="83"/>
      <c r="C32" s="84"/>
    </row>
    <row r="33" spans="1:3" x14ac:dyDescent="0.3">
      <c r="A33" s="83"/>
      <c r="B33" s="83"/>
      <c r="C33" s="84"/>
    </row>
    <row r="34" spans="1:3" x14ac:dyDescent="0.3">
      <c r="A34" s="83"/>
      <c r="B34" s="83"/>
      <c r="C34" s="84"/>
    </row>
    <row r="35" spans="1:3" x14ac:dyDescent="0.3">
      <c r="A35" s="83"/>
      <c r="B35" s="83"/>
      <c r="C35" s="84"/>
    </row>
    <row r="36" spans="1:3" x14ac:dyDescent="0.3">
      <c r="A36" s="83"/>
      <c r="B36" s="83"/>
      <c r="C36" s="84"/>
    </row>
    <row r="37" spans="1:3" x14ac:dyDescent="0.3">
      <c r="A37" s="83"/>
      <c r="B37" s="83"/>
      <c r="C37" s="84"/>
    </row>
    <row r="38" spans="1:3" x14ac:dyDescent="0.3">
      <c r="A38" s="83"/>
      <c r="B38" s="83"/>
      <c r="C38" s="84"/>
    </row>
    <row r="39" spans="1:3" x14ac:dyDescent="0.3">
      <c r="A39" s="83"/>
      <c r="B39" s="83"/>
      <c r="C39" s="84"/>
    </row>
    <row r="40" spans="1:3" x14ac:dyDescent="0.3">
      <c r="A40" s="83"/>
      <c r="B40" s="83"/>
      <c r="C40" s="84"/>
    </row>
    <row r="41" spans="1:3" x14ac:dyDescent="0.3">
      <c r="A41" s="83"/>
      <c r="B41" s="83"/>
      <c r="C41" s="84"/>
    </row>
    <row r="42" spans="1:3" x14ac:dyDescent="0.3">
      <c r="A42" s="83"/>
      <c r="B42" s="83"/>
      <c r="C42" s="84"/>
    </row>
    <row r="43" spans="1:3" x14ac:dyDescent="0.3">
      <c r="A43" s="83"/>
      <c r="B43" s="83"/>
      <c r="C43" s="84"/>
    </row>
    <row r="44" spans="1:3" x14ac:dyDescent="0.3">
      <c r="A44" s="83"/>
      <c r="B44" s="83"/>
      <c r="C44" s="84"/>
    </row>
    <row r="45" spans="1:3" x14ac:dyDescent="0.3">
      <c r="A45" s="83"/>
      <c r="B45" s="83"/>
      <c r="C45" s="84"/>
    </row>
    <row r="46" spans="1:3" x14ac:dyDescent="0.3">
      <c r="A46" s="83"/>
      <c r="B46" s="83"/>
      <c r="C46" s="84"/>
    </row>
    <row r="47" spans="1:3" x14ac:dyDescent="0.3">
      <c r="A47" s="83"/>
      <c r="B47" s="83"/>
      <c r="C47" s="84"/>
    </row>
    <row r="48" spans="1:3" x14ac:dyDescent="0.3">
      <c r="A48" s="83"/>
      <c r="B48" s="83"/>
      <c r="C48" s="84"/>
    </row>
    <row r="49" spans="1:3" x14ac:dyDescent="0.3">
      <c r="A49" s="83"/>
      <c r="B49" s="83"/>
      <c r="C49" s="84"/>
    </row>
    <row r="50" spans="1:3" x14ac:dyDescent="0.3">
      <c r="A50" s="83"/>
      <c r="B50" s="83"/>
      <c r="C50" s="84"/>
    </row>
  </sheetData>
  <sheetProtection password="CC3C" sheet="1" objects="1" scenarios="1" formatCells="0" formatRows="0" selectLockedCells="1"/>
  <mergeCells count="9">
    <mergeCell ref="A13:B13"/>
    <mergeCell ref="A18:B18"/>
    <mergeCell ref="A19:B19"/>
    <mergeCell ref="A3:B3"/>
    <mergeCell ref="A4:B4"/>
    <mergeCell ref="A5:B5"/>
    <mergeCell ref="A6:B6"/>
    <mergeCell ref="A11:B11"/>
    <mergeCell ref="A12:B12"/>
  </mergeCells>
  <conditionalFormatting sqref="C6:C17 C4">
    <cfRule type="cellIs" dxfId="368" priority="52" operator="equal">
      <formula>"-"</formula>
    </cfRule>
    <cfRule type="cellIs" dxfId="367" priority="53" operator="equal">
      <formula>"D"</formula>
    </cfRule>
    <cfRule type="cellIs" dxfId="366" priority="54" operator="equal">
      <formula>"C"</formula>
    </cfRule>
    <cfRule type="cellIs" dxfId="365" priority="55" operator="equal">
      <formula>"B"</formula>
    </cfRule>
    <cfRule type="cellIs" dxfId="364" priority="56" operator="equal">
      <formula>"A"</formula>
    </cfRule>
  </conditionalFormatting>
  <conditionalFormatting sqref="C18:C19">
    <cfRule type="cellIs" dxfId="363" priority="47" operator="equal">
      <formula>"-"</formula>
    </cfRule>
    <cfRule type="cellIs" dxfId="362" priority="48" operator="equal">
      <formula>"D"</formula>
    </cfRule>
    <cfRule type="cellIs" dxfId="361" priority="49" operator="equal">
      <formula>"C"</formula>
    </cfRule>
    <cfRule type="cellIs" dxfId="360" priority="50" operator="equal">
      <formula>"B"</formula>
    </cfRule>
    <cfRule type="cellIs" dxfId="359" priority="51" operator="equal">
      <formula>"A"</formula>
    </cfRule>
  </conditionalFormatting>
  <conditionalFormatting sqref="A12:B12">
    <cfRule type="expression" dxfId="358" priority="11">
      <formula>$C$4="D"</formula>
    </cfRule>
    <cfRule type="expression" dxfId="357" priority="12">
      <formula>$C$4="C"</formula>
    </cfRule>
  </conditionalFormatting>
  <conditionalFormatting sqref="A7:B7">
    <cfRule type="expression" dxfId="356" priority="10">
      <formula>$C$4="A"</formula>
    </cfRule>
  </conditionalFormatting>
  <conditionalFormatting sqref="A8:B8">
    <cfRule type="expression" dxfId="355" priority="9">
      <formula>$C$4="B"</formula>
    </cfRule>
  </conditionalFormatting>
  <conditionalFormatting sqref="A9:B9">
    <cfRule type="expression" dxfId="354" priority="8">
      <formula>$C$4="C"</formula>
    </cfRule>
  </conditionalFormatting>
  <conditionalFormatting sqref="A10:B10">
    <cfRule type="expression" dxfId="353" priority="7">
      <formula>$C$4="D"</formula>
    </cfRule>
  </conditionalFormatting>
  <conditionalFormatting sqref="A14:B14">
    <cfRule type="expression" dxfId="352" priority="6">
      <formula>$C$11="A"</formula>
    </cfRule>
  </conditionalFormatting>
  <conditionalFormatting sqref="A15:B15">
    <cfRule type="expression" dxfId="351" priority="5">
      <formula>$C$11="B"</formula>
    </cfRule>
  </conditionalFormatting>
  <conditionalFormatting sqref="A16:B16">
    <cfRule type="expression" dxfId="350" priority="4">
      <formula>$C$11="C"</formula>
    </cfRule>
  </conditionalFormatting>
  <conditionalFormatting sqref="A17:B17">
    <cfRule type="expression" dxfId="349" priority="3">
      <formula>$C$11="D"</formula>
    </cfRule>
  </conditionalFormatting>
  <conditionalFormatting sqref="A19:B19">
    <cfRule type="expression" dxfId="348" priority="1">
      <formula>$C$11="D"</formula>
    </cfRule>
    <cfRule type="expression" dxfId="347" priority="2">
      <formula>$C$11="C"</formula>
    </cfRule>
  </conditionalFormatting>
  <dataValidations count="1">
    <dataValidation type="list" allowBlank="1" showInputMessage="1" showErrorMessage="1" sqref="C6 C13:C17">
      <formula1>poss_scores</formula1>
    </dataValidation>
  </dataValidations>
  <pageMargins left="0.7" right="0.7" top="0.75" bottom="0.75" header="0.3" footer="0.3"/>
  <pageSetup paperSize="9" scale="71" fitToHeight="0" orientation="portrait" r:id="rId1"/>
  <headerFooter>
    <oddHeader>&amp;C&amp;"-,Italic"ACTOR : 
LAND:</oddHeader>
    <evenHeader>&amp;C&amp;"-,Italic"ACTOR : 
LAND:</evenHeader>
    <firstHeader>&amp;C&amp;"-,Italic"ACTOR : 
LAND:</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[5]Sheet3!#REF!</xm:f>
          </x14:formula1>
          <xm:sqref>C7:C12 C18:C19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C50"/>
  <sheetViews>
    <sheetView topLeftCell="A9" workbookViewId="0">
      <selection activeCell="A12" sqref="A12:B12"/>
    </sheetView>
  </sheetViews>
  <sheetFormatPr baseColWidth="10" defaultColWidth="9.109375" defaultRowHeight="14.4" x14ac:dyDescent="0.3"/>
  <cols>
    <col min="1" max="1" width="7.5546875" style="45" customWidth="1"/>
    <col min="2" max="2" width="105.109375" style="45" customWidth="1"/>
    <col min="3" max="3" width="9.109375" style="44"/>
    <col min="4" max="4" width="9.109375" style="45" customWidth="1"/>
    <col min="5" max="16384" width="9.109375" style="45"/>
  </cols>
  <sheetData>
    <row r="1" spans="1:3" ht="24.75" customHeight="1" x14ac:dyDescent="0.3">
      <c r="A1" s="87" t="str">
        <f>IF('Score globale'!B1="","",'Score globale'!B1)</f>
        <v/>
      </c>
      <c r="B1" s="87"/>
      <c r="C1" s="88" t="e">
        <f>'Score globale'!B2</f>
        <v>#VALUE!</v>
      </c>
    </row>
    <row r="2" spans="1:3" ht="24.75" customHeight="1" thickBot="1" x14ac:dyDescent="0.35">
      <c r="A2" s="87" t="str">
        <f>IF('Score globale'!B3="","",'Score globale'!B3)</f>
        <v xml:space="preserve">La Maison de la Laïcité de Kinshasa joue pleinement, et ce de manière durable dès 2022, son rôle de mise en synergie et de plateforme de promotion de la citoyenneté auprès de la société civile congolaise, à travers le renforcement de capacité et l’amélioration de la qualité des services rendus par 25 organisations non confessionnelles de la société civile (ONCSC) à 10 écoles publiques, 20 groupements citoyens, et la population de la Ville province de Kinshasa en termes de moyens d'éducation, de sensibilisation, de plaidoyer et de mobilisation citoyenne sur les droits civils et politiques de la population, tout particulièrement auprès des femmes, des enfants, et des personnes LGBTQI+. </v>
      </c>
      <c r="B2" s="87"/>
      <c r="C2" s="89" t="s">
        <v>3999</v>
      </c>
    </row>
    <row r="3" spans="1:3" ht="24.75" customHeight="1" thickBot="1" x14ac:dyDescent="0.35">
      <c r="A3" s="139" t="s">
        <v>4083</v>
      </c>
      <c r="B3" s="140"/>
      <c r="C3" s="82" t="s">
        <v>3998</v>
      </c>
    </row>
    <row r="4" spans="1:3" ht="15.75" customHeight="1" thickBot="1" x14ac:dyDescent="0.35">
      <c r="A4" s="139" t="s">
        <v>4084</v>
      </c>
      <c r="B4" s="140"/>
      <c r="C4" s="66" t="str">
        <f>C6</f>
        <v>A</v>
      </c>
    </row>
    <row r="5" spans="1:3" ht="60" customHeight="1" thickBot="1" x14ac:dyDescent="0.35">
      <c r="A5" s="151" t="s">
        <v>4085</v>
      </c>
      <c r="B5" s="147"/>
      <c r="C5" s="83"/>
    </row>
    <row r="6" spans="1:3" ht="47.25" customHeight="1" thickBot="1" x14ac:dyDescent="0.35">
      <c r="A6" s="152" t="s">
        <v>4086</v>
      </c>
      <c r="B6" s="153"/>
      <c r="C6" s="67" t="s">
        <v>5</v>
      </c>
    </row>
    <row r="7" spans="1:3" ht="57" customHeight="1" x14ac:dyDescent="0.3">
      <c r="A7" s="100" t="s">
        <v>5</v>
      </c>
      <c r="B7" s="101" t="s">
        <v>4087</v>
      </c>
      <c r="C7" s="84"/>
    </row>
    <row r="8" spans="1:3" ht="123.75" customHeight="1" x14ac:dyDescent="0.3">
      <c r="A8" s="102" t="s">
        <v>6</v>
      </c>
      <c r="B8" s="103" t="s">
        <v>4088</v>
      </c>
      <c r="C8" s="84"/>
    </row>
    <row r="9" spans="1:3" ht="82.5" customHeight="1" x14ac:dyDescent="0.3">
      <c r="A9" s="102" t="s">
        <v>7</v>
      </c>
      <c r="B9" s="103" t="s">
        <v>4089</v>
      </c>
      <c r="C9" s="84"/>
    </row>
    <row r="10" spans="1:3" ht="78" customHeight="1" thickBot="1" x14ac:dyDescent="0.35">
      <c r="A10" s="104" t="s">
        <v>8</v>
      </c>
      <c r="B10" s="109" t="s">
        <v>4090</v>
      </c>
      <c r="C10" s="84"/>
    </row>
    <row r="11" spans="1:3" ht="15.75" customHeight="1" thickBot="1" x14ac:dyDescent="0.35">
      <c r="A11" s="143" t="s">
        <v>4064</v>
      </c>
      <c r="B11" s="144"/>
      <c r="C11" s="84"/>
    </row>
    <row r="12" spans="1:3" ht="99.9" customHeight="1" thickBot="1" x14ac:dyDescent="0.35">
      <c r="A12" s="148" t="s">
        <v>4829</v>
      </c>
      <c r="B12" s="150"/>
      <c r="C12" s="84"/>
    </row>
    <row r="13" spans="1:3" x14ac:dyDescent="0.3">
      <c r="A13" s="83"/>
      <c r="B13" s="83"/>
    </row>
    <row r="14" spans="1:3" ht="16.8" x14ac:dyDescent="0.3">
      <c r="A14" s="83"/>
      <c r="B14" s="83"/>
      <c r="C14" s="86"/>
    </row>
    <row r="15" spans="1:3" ht="16.8" x14ac:dyDescent="0.3">
      <c r="A15" s="83"/>
      <c r="B15" s="83"/>
      <c r="C15" s="86"/>
    </row>
    <row r="16" spans="1:3" x14ac:dyDescent="0.3">
      <c r="A16" s="83"/>
      <c r="B16" s="83"/>
      <c r="C16" s="84"/>
    </row>
    <row r="17" spans="1:3" x14ac:dyDescent="0.3">
      <c r="A17" s="83"/>
      <c r="B17" s="83"/>
      <c r="C17" s="84"/>
    </row>
    <row r="18" spans="1:3" x14ac:dyDescent="0.3">
      <c r="A18" s="83"/>
      <c r="B18" s="83"/>
      <c r="C18" s="84"/>
    </row>
    <row r="19" spans="1:3" x14ac:dyDescent="0.3">
      <c r="A19" s="83"/>
      <c r="B19" s="83"/>
      <c r="C19" s="84"/>
    </row>
    <row r="20" spans="1:3" x14ac:dyDescent="0.3">
      <c r="A20" s="83"/>
      <c r="B20" s="83"/>
    </row>
    <row r="21" spans="1:3" x14ac:dyDescent="0.3">
      <c r="A21" s="83"/>
      <c r="B21" s="83"/>
      <c r="C21" s="84"/>
    </row>
    <row r="22" spans="1:3" x14ac:dyDescent="0.3">
      <c r="A22" s="83"/>
      <c r="B22" s="83"/>
      <c r="C22" s="84"/>
    </row>
    <row r="23" spans="1:3" x14ac:dyDescent="0.3">
      <c r="A23" s="83"/>
      <c r="B23" s="83"/>
      <c r="C23" s="84"/>
    </row>
    <row r="24" spans="1:3" x14ac:dyDescent="0.3">
      <c r="A24" s="83"/>
      <c r="B24" s="83"/>
      <c r="C24" s="84"/>
    </row>
    <row r="25" spans="1:3" x14ac:dyDescent="0.3">
      <c r="A25" s="83"/>
      <c r="B25" s="83"/>
      <c r="C25" s="84"/>
    </row>
    <row r="26" spans="1:3" x14ac:dyDescent="0.3">
      <c r="A26" s="83"/>
      <c r="B26" s="83"/>
      <c r="C26" s="84"/>
    </row>
    <row r="27" spans="1:3" x14ac:dyDescent="0.3">
      <c r="A27" s="83"/>
      <c r="B27" s="83"/>
      <c r="C27" s="84"/>
    </row>
    <row r="28" spans="1:3" x14ac:dyDescent="0.3">
      <c r="A28" s="83"/>
      <c r="B28" s="83"/>
      <c r="C28" s="84"/>
    </row>
    <row r="29" spans="1:3" x14ac:dyDescent="0.3">
      <c r="A29" s="83"/>
      <c r="B29" s="83"/>
      <c r="C29" s="84"/>
    </row>
    <row r="30" spans="1:3" x14ac:dyDescent="0.3">
      <c r="A30" s="83"/>
      <c r="B30" s="83"/>
      <c r="C30" s="84"/>
    </row>
    <row r="31" spans="1:3" x14ac:dyDescent="0.3">
      <c r="A31" s="83"/>
      <c r="B31" s="83"/>
      <c r="C31" s="84"/>
    </row>
    <row r="32" spans="1:3" x14ac:dyDescent="0.3">
      <c r="A32" s="83"/>
      <c r="B32" s="83"/>
      <c r="C32" s="84"/>
    </row>
    <row r="33" spans="1:3" x14ac:dyDescent="0.3">
      <c r="A33" s="83"/>
      <c r="B33" s="83"/>
      <c r="C33" s="84"/>
    </row>
    <row r="34" spans="1:3" x14ac:dyDescent="0.3">
      <c r="A34" s="83"/>
      <c r="B34" s="83"/>
      <c r="C34" s="84"/>
    </row>
    <row r="35" spans="1:3" x14ac:dyDescent="0.3">
      <c r="A35" s="83"/>
      <c r="B35" s="83"/>
      <c r="C35" s="84"/>
    </row>
    <row r="36" spans="1:3" x14ac:dyDescent="0.3">
      <c r="A36" s="83"/>
      <c r="B36" s="83"/>
      <c r="C36" s="84"/>
    </row>
    <row r="37" spans="1:3" x14ac:dyDescent="0.3">
      <c r="A37" s="83"/>
      <c r="B37" s="83"/>
      <c r="C37" s="84"/>
    </row>
    <row r="38" spans="1:3" x14ac:dyDescent="0.3">
      <c r="A38" s="83"/>
      <c r="B38" s="83"/>
      <c r="C38" s="84"/>
    </row>
    <row r="39" spans="1:3" x14ac:dyDescent="0.3">
      <c r="A39" s="83"/>
      <c r="B39" s="83"/>
      <c r="C39" s="84"/>
    </row>
    <row r="40" spans="1:3" x14ac:dyDescent="0.3">
      <c r="A40" s="83"/>
      <c r="B40" s="83"/>
      <c r="C40" s="84"/>
    </row>
    <row r="41" spans="1:3" x14ac:dyDescent="0.3">
      <c r="A41" s="83"/>
      <c r="B41" s="83"/>
      <c r="C41" s="84"/>
    </row>
    <row r="42" spans="1:3" x14ac:dyDescent="0.3">
      <c r="A42" s="83"/>
      <c r="B42" s="83"/>
      <c r="C42" s="84"/>
    </row>
    <row r="43" spans="1:3" x14ac:dyDescent="0.3">
      <c r="A43" s="83"/>
      <c r="B43" s="83"/>
      <c r="C43" s="84"/>
    </row>
    <row r="44" spans="1:3" x14ac:dyDescent="0.3">
      <c r="A44" s="83"/>
      <c r="B44" s="83"/>
      <c r="C44" s="84"/>
    </row>
    <row r="45" spans="1:3" x14ac:dyDescent="0.3">
      <c r="A45" s="83"/>
      <c r="B45" s="83"/>
      <c r="C45" s="84"/>
    </row>
    <row r="46" spans="1:3" x14ac:dyDescent="0.3">
      <c r="A46" s="83"/>
      <c r="B46" s="83"/>
      <c r="C46" s="84"/>
    </row>
    <row r="47" spans="1:3" x14ac:dyDescent="0.3">
      <c r="A47" s="83"/>
      <c r="B47" s="83"/>
      <c r="C47" s="84"/>
    </row>
    <row r="48" spans="1:3" x14ac:dyDescent="0.3">
      <c r="A48" s="83"/>
      <c r="B48" s="83"/>
      <c r="C48" s="84"/>
    </row>
    <row r="49" spans="1:3" x14ac:dyDescent="0.3">
      <c r="A49" s="83"/>
      <c r="B49" s="83"/>
      <c r="C49" s="84"/>
    </row>
    <row r="50" spans="1:3" x14ac:dyDescent="0.3">
      <c r="A50" s="83"/>
      <c r="B50" s="83"/>
      <c r="C50" s="84"/>
    </row>
  </sheetData>
  <sheetProtection password="CC3C" sheet="1" objects="1" scenarios="1" formatCells="0" formatRows="0" selectLockedCells="1"/>
  <mergeCells count="6">
    <mergeCell ref="A12:B12"/>
    <mergeCell ref="A3:B3"/>
    <mergeCell ref="A4:B4"/>
    <mergeCell ref="A5:B5"/>
    <mergeCell ref="A6:B6"/>
    <mergeCell ref="A11:B11"/>
  </mergeCells>
  <conditionalFormatting sqref="C6:C12 C4">
    <cfRule type="cellIs" dxfId="346" priority="23" operator="equal">
      <formula>"-"</formula>
    </cfRule>
    <cfRule type="cellIs" dxfId="345" priority="24" operator="equal">
      <formula>"D"</formula>
    </cfRule>
    <cfRule type="cellIs" dxfId="344" priority="25" operator="equal">
      <formula>"C"</formula>
    </cfRule>
    <cfRule type="cellIs" dxfId="343" priority="26" operator="equal">
      <formula>"B"</formula>
    </cfRule>
    <cfRule type="cellIs" dxfId="342" priority="27" operator="equal">
      <formula>"A"</formula>
    </cfRule>
  </conditionalFormatting>
  <conditionalFormatting sqref="A12:B12">
    <cfRule type="expression" dxfId="341" priority="5">
      <formula>$C$4="D"</formula>
    </cfRule>
    <cfRule type="expression" dxfId="340" priority="6">
      <formula>$C$4="C"</formula>
    </cfRule>
  </conditionalFormatting>
  <conditionalFormatting sqref="A7:B7">
    <cfRule type="expression" dxfId="339" priority="4">
      <formula>$C$4="A"</formula>
    </cfRule>
  </conditionalFormatting>
  <conditionalFormatting sqref="A8:B8">
    <cfRule type="expression" dxfId="338" priority="3">
      <formula>$C$4="B"</formula>
    </cfRule>
  </conditionalFormatting>
  <conditionalFormatting sqref="A9:B9">
    <cfRule type="expression" dxfId="337" priority="2">
      <formula>$C$4="C"</formula>
    </cfRule>
  </conditionalFormatting>
  <conditionalFormatting sqref="A10:B10">
    <cfRule type="expression" dxfId="336" priority="1">
      <formula>$C$4="D"</formula>
    </cfRule>
  </conditionalFormatting>
  <dataValidations count="1">
    <dataValidation type="list" allowBlank="1" showInputMessage="1" showErrorMessage="1" sqref="C6">
      <formula1>poss_scores</formula1>
    </dataValidation>
  </dataValidations>
  <pageMargins left="0.7" right="0.7" top="0.75" bottom="0.75" header="0.3" footer="0.3"/>
  <pageSetup paperSize="9" scale="71" fitToHeight="0" orientation="portrait" r:id="rId1"/>
  <headerFooter>
    <oddHeader>&amp;C&amp;"-,Italic"ACTOR : 
LAND:</oddHeader>
    <evenHeader>&amp;C&amp;"-,Italic"ACTOR : 
LAND:</evenHeader>
    <firstHeader>&amp;C&amp;"-,Italic"ACTOR : 
LAND:</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[6]Sheet3!#REF!</xm:f>
          </x14:formula1>
          <xm:sqref>C7:C12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C50"/>
  <sheetViews>
    <sheetView topLeftCell="A9" workbookViewId="0">
      <selection activeCell="A12" sqref="A12:B12"/>
    </sheetView>
  </sheetViews>
  <sheetFormatPr baseColWidth="10" defaultColWidth="9.109375" defaultRowHeight="14.4" x14ac:dyDescent="0.3"/>
  <cols>
    <col min="1" max="1" width="7.5546875" style="45" customWidth="1"/>
    <col min="2" max="2" width="105.109375" style="45" customWidth="1"/>
    <col min="3" max="3" width="9.109375" style="44"/>
    <col min="4" max="4" width="9.109375" style="45" customWidth="1"/>
    <col min="5" max="16384" width="9.109375" style="45"/>
  </cols>
  <sheetData>
    <row r="1" spans="1:3" ht="24.75" customHeight="1" x14ac:dyDescent="0.3">
      <c r="A1" s="87" t="str">
        <f>IF('Score globale'!B1="","",'Score globale'!B1)</f>
        <v/>
      </c>
      <c r="B1" s="87"/>
      <c r="C1" s="88" t="e">
        <f>'Score globale'!B2</f>
        <v>#VALUE!</v>
      </c>
    </row>
    <row r="2" spans="1:3" ht="24.75" customHeight="1" thickBot="1" x14ac:dyDescent="0.35">
      <c r="A2" s="87" t="str">
        <f>IF('Score globale'!B3="","",'Score globale'!B3)</f>
        <v xml:space="preserve">La Maison de la Laïcité de Kinshasa joue pleinement, et ce de manière durable dès 2022, son rôle de mise en synergie et de plateforme de promotion de la citoyenneté auprès de la société civile congolaise, à travers le renforcement de capacité et l’amélioration de la qualité des services rendus par 25 organisations non confessionnelles de la société civile (ONCSC) à 10 écoles publiques, 20 groupements citoyens, et la population de la Ville province de Kinshasa en termes de moyens d'éducation, de sensibilisation, de plaidoyer et de mobilisation citoyenne sur les droits civils et politiques de la population, tout particulièrement auprès des femmes, des enfants, et des personnes LGBTQI+. </v>
      </c>
      <c r="B2" s="87"/>
      <c r="C2" s="89" t="s">
        <v>3999</v>
      </c>
    </row>
    <row r="3" spans="1:3" ht="51.75" customHeight="1" thickBot="1" x14ac:dyDescent="0.35">
      <c r="A3" s="139" t="s">
        <v>4091</v>
      </c>
      <c r="B3" s="140"/>
      <c r="C3" s="82" t="s">
        <v>3998</v>
      </c>
    </row>
    <row r="4" spans="1:3" ht="15.75" customHeight="1" thickBot="1" x14ac:dyDescent="0.35">
      <c r="A4" s="139" t="s">
        <v>4092</v>
      </c>
      <c r="B4" s="140"/>
      <c r="C4" s="66" t="str">
        <f>IF(COUNTIF(C$6:C$22,"-")&gt;0,"-",IF(COUNTIF(C$6:C$22,"D")&gt;0,"D",IF(COUNTIF(C$6:C$22,"C")&gt;0,"C",IF(COUNTIF(C$6:C$22,"B")&gt;1,"B","A"))))</f>
        <v>B</v>
      </c>
    </row>
    <row r="5" spans="1:3" ht="93.75" customHeight="1" thickBot="1" x14ac:dyDescent="0.35">
      <c r="A5" s="151" t="s">
        <v>4093</v>
      </c>
      <c r="B5" s="147"/>
      <c r="C5" s="83"/>
    </row>
    <row r="6" spans="1:3" ht="15" thickBot="1" x14ac:dyDescent="0.35">
      <c r="A6" s="143" t="s">
        <v>4094</v>
      </c>
      <c r="B6" s="144"/>
      <c r="C6" s="67" t="s">
        <v>6</v>
      </c>
    </row>
    <row r="7" spans="1:3" ht="63.75" customHeight="1" x14ac:dyDescent="0.3">
      <c r="A7" s="100" t="s">
        <v>5</v>
      </c>
      <c r="B7" s="101" t="s">
        <v>4095</v>
      </c>
      <c r="C7" s="84"/>
    </row>
    <row r="8" spans="1:3" ht="64.95" customHeight="1" x14ac:dyDescent="0.3">
      <c r="A8" s="102" t="s">
        <v>6</v>
      </c>
      <c r="B8" s="103" t="s">
        <v>4096</v>
      </c>
      <c r="C8" s="84"/>
    </row>
    <row r="9" spans="1:3" ht="75.75" customHeight="1" x14ac:dyDescent="0.3">
      <c r="A9" s="102" t="s">
        <v>7</v>
      </c>
      <c r="B9" s="103" t="s">
        <v>4097</v>
      </c>
      <c r="C9" s="84"/>
    </row>
    <row r="10" spans="1:3" ht="85.5" customHeight="1" thickBot="1" x14ac:dyDescent="0.35">
      <c r="A10" s="104" t="s">
        <v>8</v>
      </c>
      <c r="B10" s="105" t="s">
        <v>4098</v>
      </c>
      <c r="C10" s="84"/>
    </row>
    <row r="11" spans="1:3" ht="15.75" customHeight="1" thickBot="1" x14ac:dyDescent="0.35">
      <c r="A11" s="143" t="s">
        <v>4064</v>
      </c>
      <c r="B11" s="144"/>
      <c r="C11" s="84"/>
    </row>
    <row r="12" spans="1:3" ht="99.9" customHeight="1" thickBot="1" x14ac:dyDescent="0.35">
      <c r="A12" s="154" t="s">
        <v>4832</v>
      </c>
      <c r="B12" s="155"/>
      <c r="C12" s="84"/>
    </row>
    <row r="13" spans="1:3" ht="30" customHeight="1" thickBot="1" x14ac:dyDescent="0.35">
      <c r="A13" s="156" t="s">
        <v>4099</v>
      </c>
      <c r="B13" s="157"/>
      <c r="C13" s="68" t="s">
        <v>6</v>
      </c>
    </row>
    <row r="14" spans="1:3" ht="62.25" customHeight="1" x14ac:dyDescent="0.3">
      <c r="A14" s="100" t="s">
        <v>5</v>
      </c>
      <c r="B14" s="106" t="s">
        <v>4100</v>
      </c>
      <c r="C14" s="85"/>
    </row>
    <row r="15" spans="1:3" ht="74.25" customHeight="1" x14ac:dyDescent="0.3">
      <c r="A15" s="102" t="s">
        <v>6</v>
      </c>
      <c r="B15" s="107" t="s">
        <v>4101</v>
      </c>
      <c r="C15" s="85"/>
    </row>
    <row r="16" spans="1:3" ht="102" customHeight="1" x14ac:dyDescent="0.3">
      <c r="A16" s="102" t="s">
        <v>7</v>
      </c>
      <c r="B16" s="107" t="s">
        <v>4102</v>
      </c>
      <c r="C16" s="85"/>
    </row>
    <row r="17" spans="1:3" ht="85.5" customHeight="1" thickBot="1" x14ac:dyDescent="0.35">
      <c r="A17" s="104" t="s">
        <v>8</v>
      </c>
      <c r="B17" s="108" t="s">
        <v>4103</v>
      </c>
      <c r="C17" s="85"/>
    </row>
    <row r="18" spans="1:3" ht="15.75" customHeight="1" thickBot="1" x14ac:dyDescent="0.35">
      <c r="A18" s="143" t="s">
        <v>4064</v>
      </c>
      <c r="B18" s="144"/>
      <c r="C18" s="84"/>
    </row>
    <row r="19" spans="1:3" ht="49.2" customHeight="1" thickBot="1" x14ac:dyDescent="0.35">
      <c r="A19" s="148" t="s">
        <v>4825</v>
      </c>
      <c r="B19" s="145"/>
      <c r="C19" s="84"/>
    </row>
    <row r="20" spans="1:3" ht="27.75" customHeight="1" thickBot="1" x14ac:dyDescent="0.35">
      <c r="A20" s="156" t="s">
        <v>4104</v>
      </c>
      <c r="B20" s="157"/>
      <c r="C20" s="68" t="s">
        <v>5</v>
      </c>
    </row>
    <row r="21" spans="1:3" ht="79.5" customHeight="1" x14ac:dyDescent="0.3">
      <c r="A21" s="100" t="s">
        <v>5</v>
      </c>
      <c r="B21" s="106" t="s">
        <v>4105</v>
      </c>
      <c r="C21" s="85"/>
    </row>
    <row r="22" spans="1:3" ht="66" customHeight="1" x14ac:dyDescent="0.3">
      <c r="A22" s="102" t="s">
        <v>6</v>
      </c>
      <c r="B22" s="107" t="s">
        <v>4106</v>
      </c>
      <c r="C22" s="85"/>
    </row>
    <row r="23" spans="1:3" ht="63.75" customHeight="1" x14ac:dyDescent="0.3">
      <c r="A23" s="102" t="s">
        <v>7</v>
      </c>
      <c r="B23" s="107" t="s">
        <v>4107</v>
      </c>
      <c r="C23" s="85"/>
    </row>
    <row r="24" spans="1:3" ht="89.25" customHeight="1" thickBot="1" x14ac:dyDescent="0.35">
      <c r="A24" s="104" t="s">
        <v>8</v>
      </c>
      <c r="B24" s="108" t="s">
        <v>4108</v>
      </c>
      <c r="C24" s="85"/>
    </row>
    <row r="25" spans="1:3" ht="15" thickBot="1" x14ac:dyDescent="0.35">
      <c r="A25" s="143" t="s">
        <v>4064</v>
      </c>
      <c r="B25" s="144"/>
      <c r="C25" s="84"/>
    </row>
    <row r="26" spans="1:3" ht="64.8" customHeight="1" thickBot="1" x14ac:dyDescent="0.35">
      <c r="A26" s="148" t="s">
        <v>4831</v>
      </c>
      <c r="B26" s="145"/>
      <c r="C26" s="84"/>
    </row>
    <row r="27" spans="1:3" x14ac:dyDescent="0.3">
      <c r="A27" s="83"/>
      <c r="B27" s="83"/>
      <c r="C27" s="84"/>
    </row>
    <row r="28" spans="1:3" x14ac:dyDescent="0.3">
      <c r="A28" s="83"/>
      <c r="B28" s="83"/>
      <c r="C28" s="84"/>
    </row>
    <row r="29" spans="1:3" x14ac:dyDescent="0.3">
      <c r="A29" s="83"/>
      <c r="B29" s="83"/>
      <c r="C29" s="84"/>
    </row>
    <row r="30" spans="1:3" x14ac:dyDescent="0.3">
      <c r="A30" s="83"/>
      <c r="B30" s="83"/>
      <c r="C30" s="84"/>
    </row>
    <row r="31" spans="1:3" x14ac:dyDescent="0.3">
      <c r="A31" s="83"/>
      <c r="B31" s="83"/>
      <c r="C31" s="84"/>
    </row>
    <row r="32" spans="1:3" x14ac:dyDescent="0.3">
      <c r="A32" s="83"/>
      <c r="B32" s="83"/>
      <c r="C32" s="84"/>
    </row>
    <row r="33" spans="1:3" x14ac:dyDescent="0.3">
      <c r="A33" s="83"/>
      <c r="B33" s="83"/>
      <c r="C33" s="84"/>
    </row>
    <row r="34" spans="1:3" x14ac:dyDescent="0.3">
      <c r="A34" s="83"/>
      <c r="B34" s="83"/>
      <c r="C34" s="84"/>
    </row>
    <row r="35" spans="1:3" x14ac:dyDescent="0.3">
      <c r="A35" s="83"/>
      <c r="B35" s="83"/>
      <c r="C35" s="84"/>
    </row>
    <row r="36" spans="1:3" x14ac:dyDescent="0.3">
      <c r="A36" s="83"/>
      <c r="B36" s="83"/>
      <c r="C36" s="84"/>
    </row>
    <row r="37" spans="1:3" x14ac:dyDescent="0.3">
      <c r="A37" s="83"/>
      <c r="B37" s="83"/>
      <c r="C37" s="84"/>
    </row>
    <row r="38" spans="1:3" x14ac:dyDescent="0.3">
      <c r="A38" s="83"/>
      <c r="B38" s="83"/>
      <c r="C38" s="84"/>
    </row>
    <row r="39" spans="1:3" x14ac:dyDescent="0.3">
      <c r="A39" s="83"/>
      <c r="B39" s="83"/>
      <c r="C39" s="84"/>
    </row>
    <row r="40" spans="1:3" x14ac:dyDescent="0.3">
      <c r="A40" s="83"/>
      <c r="B40" s="83"/>
      <c r="C40" s="84"/>
    </row>
    <row r="41" spans="1:3" x14ac:dyDescent="0.3">
      <c r="A41" s="83"/>
      <c r="B41" s="83"/>
      <c r="C41" s="84"/>
    </row>
    <row r="42" spans="1:3" x14ac:dyDescent="0.3">
      <c r="A42" s="83"/>
      <c r="B42" s="83"/>
      <c r="C42" s="84"/>
    </row>
    <row r="43" spans="1:3" x14ac:dyDescent="0.3">
      <c r="A43" s="83"/>
      <c r="B43" s="83"/>
      <c r="C43" s="84"/>
    </row>
    <row r="44" spans="1:3" x14ac:dyDescent="0.3">
      <c r="A44" s="83"/>
      <c r="B44" s="83"/>
      <c r="C44" s="84"/>
    </row>
    <row r="45" spans="1:3" x14ac:dyDescent="0.3">
      <c r="A45" s="83"/>
      <c r="B45" s="83"/>
      <c r="C45" s="84"/>
    </row>
    <row r="46" spans="1:3" x14ac:dyDescent="0.3">
      <c r="A46" s="83"/>
      <c r="B46" s="83"/>
      <c r="C46" s="84"/>
    </row>
    <row r="47" spans="1:3" x14ac:dyDescent="0.3">
      <c r="A47" s="83"/>
      <c r="B47" s="83"/>
      <c r="C47" s="84"/>
    </row>
    <row r="48" spans="1:3" x14ac:dyDescent="0.3">
      <c r="A48" s="83"/>
      <c r="B48" s="83"/>
      <c r="C48" s="84"/>
    </row>
    <row r="49" spans="1:3" x14ac:dyDescent="0.3">
      <c r="A49" s="83"/>
      <c r="B49" s="83"/>
      <c r="C49" s="84"/>
    </row>
    <row r="50" spans="1:3" x14ac:dyDescent="0.3">
      <c r="A50" s="83"/>
      <c r="B50" s="83"/>
      <c r="C50" s="84"/>
    </row>
  </sheetData>
  <sheetProtection password="CC3C" sheet="1" objects="1" scenarios="1" formatCells="0" formatRows="0" selectLockedCells="1"/>
  <mergeCells count="12">
    <mergeCell ref="A26:B26"/>
    <mergeCell ref="A3:B3"/>
    <mergeCell ref="A4:B4"/>
    <mergeCell ref="A5:B5"/>
    <mergeCell ref="A6:B6"/>
    <mergeCell ref="A11:B11"/>
    <mergeCell ref="A12:B12"/>
    <mergeCell ref="A13:B13"/>
    <mergeCell ref="A18:B18"/>
    <mergeCell ref="A19:B19"/>
    <mergeCell ref="A20:B20"/>
    <mergeCell ref="A25:B25"/>
  </mergeCells>
  <conditionalFormatting sqref="C6:C17 C4">
    <cfRule type="cellIs" dxfId="335" priority="89" operator="equal">
      <formula>"-"</formula>
    </cfRule>
    <cfRule type="cellIs" dxfId="334" priority="90" operator="equal">
      <formula>"D"</formula>
    </cfRule>
    <cfRule type="cellIs" dxfId="333" priority="91" operator="equal">
      <formula>"C"</formula>
    </cfRule>
    <cfRule type="cellIs" dxfId="332" priority="92" operator="equal">
      <formula>"B"</formula>
    </cfRule>
    <cfRule type="cellIs" dxfId="331" priority="93" operator="equal">
      <formula>"A"</formula>
    </cfRule>
  </conditionalFormatting>
  <conditionalFormatting sqref="C18:C19">
    <cfRule type="cellIs" dxfId="330" priority="84" operator="equal">
      <formula>"-"</formula>
    </cfRule>
    <cfRule type="cellIs" dxfId="329" priority="85" operator="equal">
      <formula>"D"</formula>
    </cfRule>
    <cfRule type="cellIs" dxfId="328" priority="86" operator="equal">
      <formula>"C"</formula>
    </cfRule>
    <cfRule type="cellIs" dxfId="327" priority="87" operator="equal">
      <formula>"B"</formula>
    </cfRule>
    <cfRule type="cellIs" dxfId="326" priority="88" operator="equal">
      <formula>"A"</formula>
    </cfRule>
  </conditionalFormatting>
  <conditionalFormatting sqref="C21:C24">
    <cfRule type="cellIs" dxfId="325" priority="67" operator="equal">
      <formula>"-"</formula>
    </cfRule>
    <cfRule type="cellIs" dxfId="324" priority="68" operator="equal">
      <formula>"D"</formula>
    </cfRule>
    <cfRule type="cellIs" dxfId="323" priority="69" operator="equal">
      <formula>"C"</formula>
    </cfRule>
    <cfRule type="cellIs" dxfId="322" priority="70" operator="equal">
      <formula>"B"</formula>
    </cfRule>
    <cfRule type="cellIs" dxfId="321" priority="71" operator="equal">
      <formula>"A"</formula>
    </cfRule>
  </conditionalFormatting>
  <conditionalFormatting sqref="C25:C26">
    <cfRule type="cellIs" dxfId="320" priority="62" operator="equal">
      <formula>"-"</formula>
    </cfRule>
    <cfRule type="cellIs" dxfId="319" priority="63" operator="equal">
      <formula>"D"</formula>
    </cfRule>
    <cfRule type="cellIs" dxfId="318" priority="64" operator="equal">
      <formula>"C"</formula>
    </cfRule>
    <cfRule type="cellIs" dxfId="317" priority="65" operator="equal">
      <formula>"B"</formula>
    </cfRule>
    <cfRule type="cellIs" dxfId="316" priority="66" operator="equal">
      <formula>"A"</formula>
    </cfRule>
  </conditionalFormatting>
  <conditionalFormatting sqref="C20">
    <cfRule type="cellIs" dxfId="315" priority="35" operator="equal">
      <formula>"-"</formula>
    </cfRule>
    <cfRule type="cellIs" dxfId="314" priority="36" operator="equal">
      <formula>"D"</formula>
    </cfRule>
    <cfRule type="cellIs" dxfId="313" priority="37" operator="equal">
      <formula>"C"</formula>
    </cfRule>
    <cfRule type="cellIs" dxfId="312" priority="38" operator="equal">
      <formula>"B"</formula>
    </cfRule>
    <cfRule type="cellIs" dxfId="311" priority="39" operator="equal">
      <formula>"A"</formula>
    </cfRule>
  </conditionalFormatting>
  <conditionalFormatting sqref="A12:B12">
    <cfRule type="expression" dxfId="310" priority="17">
      <formula>$C$4="D"</formula>
    </cfRule>
    <cfRule type="expression" dxfId="309" priority="18">
      <formula>$C$4="C"</formula>
    </cfRule>
  </conditionalFormatting>
  <conditionalFormatting sqref="A7:B7">
    <cfRule type="expression" dxfId="308" priority="16">
      <formula>$C$4="A"</formula>
    </cfRule>
  </conditionalFormatting>
  <conditionalFormatting sqref="A8:B8">
    <cfRule type="expression" dxfId="307" priority="15">
      <formula>$C$4="B"</formula>
    </cfRule>
  </conditionalFormatting>
  <conditionalFormatting sqref="A9:B9">
    <cfRule type="expression" dxfId="306" priority="14">
      <formula>$C$4="C"</formula>
    </cfRule>
  </conditionalFormatting>
  <conditionalFormatting sqref="A10:B10">
    <cfRule type="expression" dxfId="305" priority="13">
      <formula>$C$4="D"</formula>
    </cfRule>
  </conditionalFormatting>
  <conditionalFormatting sqref="A14:B14">
    <cfRule type="expression" dxfId="304" priority="12">
      <formula>$C$11="A"</formula>
    </cfRule>
  </conditionalFormatting>
  <conditionalFormatting sqref="A15:B15">
    <cfRule type="expression" dxfId="303" priority="11">
      <formula>$C$11="B"</formula>
    </cfRule>
  </conditionalFormatting>
  <conditionalFormatting sqref="A16:B16">
    <cfRule type="expression" dxfId="302" priority="10">
      <formula>$C$11="C"</formula>
    </cfRule>
  </conditionalFormatting>
  <conditionalFormatting sqref="A17:B17">
    <cfRule type="expression" dxfId="301" priority="9">
      <formula>$C$11="D"</formula>
    </cfRule>
  </conditionalFormatting>
  <conditionalFormatting sqref="A19:B19">
    <cfRule type="expression" dxfId="300" priority="7">
      <formula>$C$11="D"</formula>
    </cfRule>
    <cfRule type="expression" dxfId="299" priority="8">
      <formula>$C$11="C"</formula>
    </cfRule>
  </conditionalFormatting>
  <conditionalFormatting sqref="A21:B21">
    <cfRule type="expression" dxfId="298" priority="2">
      <formula>$C$18="A"</formula>
    </cfRule>
  </conditionalFormatting>
  <conditionalFormatting sqref="A22:B22">
    <cfRule type="expression" dxfId="297" priority="1">
      <formula>$C$18="B"</formula>
    </cfRule>
  </conditionalFormatting>
  <conditionalFormatting sqref="A23:B23">
    <cfRule type="expression" dxfId="296" priority="6">
      <formula>$C$18="C"</formula>
    </cfRule>
  </conditionalFormatting>
  <conditionalFormatting sqref="A24:B24">
    <cfRule type="expression" dxfId="295" priority="5">
      <formula>$C$18="D"</formula>
    </cfRule>
  </conditionalFormatting>
  <conditionalFormatting sqref="A26:B26">
    <cfRule type="expression" dxfId="294" priority="3">
      <formula>$C$18="D"</formula>
    </cfRule>
    <cfRule type="expression" dxfId="293" priority="4">
      <formula>$C$18="C"</formula>
    </cfRule>
  </conditionalFormatting>
  <dataValidations count="1">
    <dataValidation type="list" allowBlank="1" showInputMessage="1" showErrorMessage="1" sqref="C6 C13:C17 C20:C24">
      <formula1>poss_scores</formula1>
    </dataValidation>
  </dataValidations>
  <pageMargins left="0.7" right="0.7" top="0.75" bottom="0.75" header="0.3" footer="0.3"/>
  <pageSetup paperSize="9" scale="71" fitToHeight="0" orientation="portrait" r:id="rId1"/>
  <headerFooter>
    <oddHeader>&amp;C&amp;"-,Italic"ACTOR : 
LAND:</oddHeader>
    <evenHeader>&amp;C&amp;"-,Italic"ACTOR : 
LAND:</evenHeader>
    <firstHeader>&amp;C&amp;"-,Italic"ACTOR : 
LAND:</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[6]Sheet3!#REF!</xm:f>
          </x14:formula1>
          <xm:sqref>C7:C12 C18:C19 C25:C26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C50"/>
  <sheetViews>
    <sheetView workbookViewId="0">
      <selection activeCell="C6" sqref="C6"/>
    </sheetView>
  </sheetViews>
  <sheetFormatPr baseColWidth="10" defaultColWidth="9.109375" defaultRowHeight="14.4" x14ac:dyDescent="0.3"/>
  <cols>
    <col min="1" max="1" width="7.5546875" style="45" customWidth="1"/>
    <col min="2" max="2" width="105.109375" style="45" customWidth="1"/>
    <col min="3" max="3" width="9.109375" style="44"/>
    <col min="4" max="4" width="9.109375" style="45" customWidth="1"/>
    <col min="5" max="16384" width="9.109375" style="45"/>
  </cols>
  <sheetData>
    <row r="1" spans="1:3" ht="24.75" customHeight="1" x14ac:dyDescent="0.3">
      <c r="A1" s="87" t="str">
        <f>IF('Score globale'!B1="","",'Score globale'!B1)</f>
        <v/>
      </c>
      <c r="B1" s="87"/>
      <c r="C1" s="88" t="e">
        <f>'Score globale'!B2</f>
        <v>#VALUE!</v>
      </c>
    </row>
    <row r="2" spans="1:3" ht="24.75" customHeight="1" thickBot="1" x14ac:dyDescent="0.35">
      <c r="A2" s="87" t="str">
        <f>IF('Score globale'!B3="","",'Score globale'!B3)</f>
        <v xml:space="preserve">La Maison de la Laïcité de Kinshasa joue pleinement, et ce de manière durable dès 2022, son rôle de mise en synergie et de plateforme de promotion de la citoyenneté auprès de la société civile congolaise, à travers le renforcement de capacité et l’amélioration de la qualité des services rendus par 25 organisations non confessionnelles de la société civile (ONCSC) à 10 écoles publiques, 20 groupements citoyens, et la population de la Ville province de Kinshasa en termes de moyens d'éducation, de sensibilisation, de plaidoyer et de mobilisation citoyenne sur les droits civils et politiques de la population, tout particulièrement auprès des femmes, des enfants, et des personnes LGBTQI+. </v>
      </c>
      <c r="B2" s="87"/>
      <c r="C2" s="89" t="s">
        <v>3999</v>
      </c>
    </row>
    <row r="3" spans="1:3" ht="45.75" customHeight="1" thickBot="1" x14ac:dyDescent="0.35">
      <c r="A3" s="159" t="s">
        <v>4109</v>
      </c>
      <c r="B3" s="140"/>
      <c r="C3" s="82" t="s">
        <v>3998</v>
      </c>
    </row>
    <row r="4" spans="1:3" ht="15.75" customHeight="1" thickBot="1" x14ac:dyDescent="0.35">
      <c r="A4" s="139" t="s">
        <v>4110</v>
      </c>
      <c r="B4" s="140"/>
      <c r="C4" s="66" t="str">
        <f>IF(COUNTIF(C$6:C$22,"-")&gt;0,"-",IF(COUNTIF(C$6:C$22,"D")&gt;0,"D",IF(COUNTIF(C$6:C$22,"C")&gt;0,"C",IF(COUNTIF(C$6:C$22,"B")&gt;1,"B","A"))))</f>
        <v>-</v>
      </c>
    </row>
    <row r="5" spans="1:3" ht="59.25" customHeight="1" thickBot="1" x14ac:dyDescent="0.35">
      <c r="A5" s="151" t="s">
        <v>4111</v>
      </c>
      <c r="B5" s="147"/>
      <c r="C5" s="83"/>
    </row>
    <row r="6" spans="1:3" ht="27.75" customHeight="1" thickBot="1" x14ac:dyDescent="0.35">
      <c r="A6" s="156" t="s">
        <v>4112</v>
      </c>
      <c r="B6" s="157"/>
      <c r="C6" s="67" t="s">
        <v>1890</v>
      </c>
    </row>
    <row r="7" spans="1:3" ht="51" customHeight="1" x14ac:dyDescent="0.3">
      <c r="A7" s="100" t="s">
        <v>5</v>
      </c>
      <c r="B7" s="101" t="s">
        <v>4113</v>
      </c>
      <c r="C7" s="84"/>
    </row>
    <row r="8" spans="1:3" ht="76.5" customHeight="1" x14ac:dyDescent="0.3">
      <c r="A8" s="102" t="s">
        <v>6</v>
      </c>
      <c r="B8" s="103" t="s">
        <v>4114</v>
      </c>
      <c r="C8" s="84"/>
    </row>
    <row r="9" spans="1:3" ht="91.5" customHeight="1" x14ac:dyDescent="0.3">
      <c r="A9" s="102" t="s">
        <v>7</v>
      </c>
      <c r="B9" s="103" t="s">
        <v>4115</v>
      </c>
      <c r="C9" s="84"/>
    </row>
    <row r="10" spans="1:3" ht="117" customHeight="1" thickBot="1" x14ac:dyDescent="0.35">
      <c r="A10" s="104" t="s">
        <v>8</v>
      </c>
      <c r="B10" s="105" t="s">
        <v>4116</v>
      </c>
      <c r="C10" s="84"/>
    </row>
    <row r="11" spans="1:3" ht="15.75" customHeight="1" thickBot="1" x14ac:dyDescent="0.35">
      <c r="A11" s="143" t="s">
        <v>4064</v>
      </c>
      <c r="B11" s="144"/>
      <c r="C11" s="84"/>
    </row>
    <row r="12" spans="1:3" ht="99.9" customHeight="1" thickBot="1" x14ac:dyDescent="0.35">
      <c r="A12" s="158"/>
      <c r="B12" s="149"/>
      <c r="C12" s="84"/>
    </row>
    <row r="13" spans="1:3" ht="44.4" customHeight="1" thickBot="1" x14ac:dyDescent="0.35">
      <c r="A13" s="156" t="s">
        <v>4117</v>
      </c>
      <c r="B13" s="157"/>
      <c r="C13" s="68" t="s">
        <v>1890</v>
      </c>
    </row>
    <row r="14" spans="1:3" ht="61.95" customHeight="1" x14ac:dyDescent="0.3">
      <c r="A14" s="100" t="s">
        <v>5</v>
      </c>
      <c r="B14" s="106" t="s">
        <v>4118</v>
      </c>
      <c r="C14" s="85"/>
    </row>
    <row r="15" spans="1:3" ht="72.75" customHeight="1" x14ac:dyDescent="0.3">
      <c r="A15" s="102" t="s">
        <v>6</v>
      </c>
      <c r="B15" s="107" t="s">
        <v>4119</v>
      </c>
      <c r="C15" s="85"/>
    </row>
    <row r="16" spans="1:3" ht="89.25" customHeight="1" x14ac:dyDescent="0.3">
      <c r="A16" s="102" t="s">
        <v>7</v>
      </c>
      <c r="B16" s="107" t="s">
        <v>4120</v>
      </c>
      <c r="C16" s="85"/>
    </row>
    <row r="17" spans="1:3" ht="88.5" customHeight="1" thickBot="1" x14ac:dyDescent="0.35">
      <c r="A17" s="104" t="s">
        <v>8</v>
      </c>
      <c r="B17" s="108" t="s">
        <v>4121</v>
      </c>
      <c r="C17" s="85"/>
    </row>
    <row r="18" spans="1:3" ht="15.75" customHeight="1" thickBot="1" x14ac:dyDescent="0.35">
      <c r="A18" s="143" t="s">
        <v>4064</v>
      </c>
      <c r="B18" s="144"/>
      <c r="C18" s="84"/>
    </row>
    <row r="19" spans="1:3" ht="99.9" customHeight="1" thickBot="1" x14ac:dyDescent="0.35">
      <c r="A19" s="158"/>
      <c r="B19" s="149"/>
      <c r="C19" s="84"/>
    </row>
    <row r="20" spans="1:3" ht="42.6" customHeight="1" thickBot="1" x14ac:dyDescent="0.35">
      <c r="A20" s="156" t="s">
        <v>4122</v>
      </c>
      <c r="B20" s="157"/>
      <c r="C20" s="68" t="s">
        <v>1890</v>
      </c>
    </row>
    <row r="21" spans="1:3" ht="83.25" customHeight="1" x14ac:dyDescent="0.3">
      <c r="A21" s="100" t="s">
        <v>5</v>
      </c>
      <c r="B21" s="106" t="s">
        <v>4123</v>
      </c>
      <c r="C21" s="85"/>
    </row>
    <row r="22" spans="1:3" ht="82.5" customHeight="1" x14ac:dyDescent="0.3">
      <c r="A22" s="102" t="s">
        <v>6</v>
      </c>
      <c r="B22" s="107" t="s">
        <v>4124</v>
      </c>
      <c r="C22" s="85"/>
    </row>
    <row r="23" spans="1:3" ht="86.4" customHeight="1" x14ac:dyDescent="0.3">
      <c r="A23" s="102" t="s">
        <v>7</v>
      </c>
      <c r="B23" s="107" t="s">
        <v>4125</v>
      </c>
      <c r="C23" s="85"/>
    </row>
    <row r="24" spans="1:3" ht="117" customHeight="1" thickBot="1" x14ac:dyDescent="0.35">
      <c r="A24" s="104" t="s">
        <v>8</v>
      </c>
      <c r="B24" s="108" t="s">
        <v>4126</v>
      </c>
      <c r="C24" s="85"/>
    </row>
    <row r="25" spans="1:3" ht="15" thickBot="1" x14ac:dyDescent="0.35">
      <c r="A25" s="143" t="s">
        <v>4064</v>
      </c>
      <c r="B25" s="144"/>
      <c r="C25" s="84"/>
    </row>
    <row r="26" spans="1:3" ht="99.9" customHeight="1" thickBot="1" x14ac:dyDescent="0.35">
      <c r="A26" s="158"/>
      <c r="B26" s="149"/>
      <c r="C26" s="84"/>
    </row>
    <row r="27" spans="1:3" x14ac:dyDescent="0.3">
      <c r="A27" s="83"/>
      <c r="B27" s="83"/>
      <c r="C27" s="84"/>
    </row>
    <row r="28" spans="1:3" x14ac:dyDescent="0.3">
      <c r="A28" s="83"/>
      <c r="B28" s="83"/>
      <c r="C28" s="84"/>
    </row>
    <row r="29" spans="1:3" x14ac:dyDescent="0.3">
      <c r="A29" s="83"/>
      <c r="B29" s="83"/>
      <c r="C29" s="84"/>
    </row>
    <row r="30" spans="1:3" x14ac:dyDescent="0.3">
      <c r="A30" s="83"/>
      <c r="B30" s="83"/>
      <c r="C30" s="84"/>
    </row>
    <row r="31" spans="1:3" x14ac:dyDescent="0.3">
      <c r="A31" s="83"/>
      <c r="B31" s="83"/>
      <c r="C31" s="84"/>
    </row>
    <row r="32" spans="1:3" x14ac:dyDescent="0.3">
      <c r="A32" s="83"/>
      <c r="B32" s="83"/>
      <c r="C32" s="84"/>
    </row>
    <row r="33" spans="1:3" x14ac:dyDescent="0.3">
      <c r="A33" s="83"/>
      <c r="B33" s="83"/>
      <c r="C33" s="84"/>
    </row>
    <row r="34" spans="1:3" x14ac:dyDescent="0.3">
      <c r="A34" s="83"/>
      <c r="B34" s="83"/>
      <c r="C34" s="84"/>
    </row>
    <row r="35" spans="1:3" x14ac:dyDescent="0.3">
      <c r="A35" s="83"/>
      <c r="B35" s="83"/>
      <c r="C35" s="84"/>
    </row>
    <row r="36" spans="1:3" x14ac:dyDescent="0.3">
      <c r="A36" s="83"/>
      <c r="B36" s="83"/>
      <c r="C36" s="84"/>
    </row>
    <row r="37" spans="1:3" x14ac:dyDescent="0.3">
      <c r="A37" s="83"/>
      <c r="B37" s="83"/>
      <c r="C37" s="84"/>
    </row>
    <row r="38" spans="1:3" x14ac:dyDescent="0.3">
      <c r="A38" s="83"/>
      <c r="B38" s="83"/>
      <c r="C38" s="84"/>
    </row>
    <row r="39" spans="1:3" x14ac:dyDescent="0.3">
      <c r="A39" s="83"/>
      <c r="B39" s="83"/>
      <c r="C39" s="84"/>
    </row>
    <row r="40" spans="1:3" x14ac:dyDescent="0.3">
      <c r="A40" s="83"/>
      <c r="B40" s="83"/>
      <c r="C40" s="84"/>
    </row>
    <row r="41" spans="1:3" x14ac:dyDescent="0.3">
      <c r="A41" s="83"/>
      <c r="B41" s="83"/>
      <c r="C41" s="84"/>
    </row>
    <row r="42" spans="1:3" x14ac:dyDescent="0.3">
      <c r="A42" s="83"/>
      <c r="B42" s="83"/>
      <c r="C42" s="84"/>
    </row>
    <row r="43" spans="1:3" x14ac:dyDescent="0.3">
      <c r="A43" s="83"/>
      <c r="B43" s="83"/>
      <c r="C43" s="84"/>
    </row>
    <row r="44" spans="1:3" x14ac:dyDescent="0.3">
      <c r="A44" s="83"/>
      <c r="B44" s="83"/>
      <c r="C44" s="84"/>
    </row>
    <row r="45" spans="1:3" x14ac:dyDescent="0.3">
      <c r="A45" s="83"/>
      <c r="B45" s="83"/>
      <c r="C45" s="84"/>
    </row>
    <row r="46" spans="1:3" x14ac:dyDescent="0.3">
      <c r="A46" s="83"/>
      <c r="B46" s="83"/>
      <c r="C46" s="84"/>
    </row>
    <row r="47" spans="1:3" x14ac:dyDescent="0.3">
      <c r="A47" s="83"/>
      <c r="B47" s="83"/>
      <c r="C47" s="84"/>
    </row>
    <row r="48" spans="1:3" x14ac:dyDescent="0.3">
      <c r="A48" s="83"/>
      <c r="B48" s="83"/>
      <c r="C48" s="84"/>
    </row>
    <row r="49" spans="1:3" x14ac:dyDescent="0.3">
      <c r="A49" s="83"/>
      <c r="B49" s="83"/>
      <c r="C49" s="84"/>
    </row>
    <row r="50" spans="1:3" x14ac:dyDescent="0.3">
      <c r="A50" s="83"/>
      <c r="B50" s="83"/>
      <c r="C50" s="84"/>
    </row>
  </sheetData>
  <sheetProtection password="CC3C" sheet="1" objects="1" scenarios="1" formatCells="0" formatRows="0" selectLockedCells="1"/>
  <mergeCells count="12">
    <mergeCell ref="A26:B26"/>
    <mergeCell ref="A3:B3"/>
    <mergeCell ref="A4:B4"/>
    <mergeCell ref="A5:B5"/>
    <mergeCell ref="A6:B6"/>
    <mergeCell ref="A11:B11"/>
    <mergeCell ref="A12:B12"/>
    <mergeCell ref="A13:B13"/>
    <mergeCell ref="A18:B18"/>
    <mergeCell ref="A19:B19"/>
    <mergeCell ref="A20:B20"/>
    <mergeCell ref="A25:B25"/>
  </mergeCells>
  <conditionalFormatting sqref="C6:C17 C4">
    <cfRule type="cellIs" dxfId="292" priority="84" operator="equal">
      <formula>"-"</formula>
    </cfRule>
    <cfRule type="cellIs" dxfId="291" priority="85" operator="equal">
      <formula>"D"</formula>
    </cfRule>
    <cfRule type="cellIs" dxfId="290" priority="86" operator="equal">
      <formula>"C"</formula>
    </cfRule>
    <cfRule type="cellIs" dxfId="289" priority="87" operator="equal">
      <formula>"B"</formula>
    </cfRule>
    <cfRule type="cellIs" dxfId="288" priority="88" operator="equal">
      <formula>"A"</formula>
    </cfRule>
  </conditionalFormatting>
  <conditionalFormatting sqref="C18:C19">
    <cfRule type="cellIs" dxfId="287" priority="79" operator="equal">
      <formula>"-"</formula>
    </cfRule>
    <cfRule type="cellIs" dxfId="286" priority="80" operator="equal">
      <formula>"D"</formula>
    </cfRule>
    <cfRule type="cellIs" dxfId="285" priority="81" operator="equal">
      <formula>"C"</formula>
    </cfRule>
    <cfRule type="cellIs" dxfId="284" priority="82" operator="equal">
      <formula>"B"</formula>
    </cfRule>
    <cfRule type="cellIs" dxfId="283" priority="83" operator="equal">
      <formula>"A"</formula>
    </cfRule>
  </conditionalFormatting>
  <conditionalFormatting sqref="C20:C24">
    <cfRule type="cellIs" dxfId="282" priority="62" operator="equal">
      <formula>"-"</formula>
    </cfRule>
    <cfRule type="cellIs" dxfId="281" priority="63" operator="equal">
      <formula>"D"</formula>
    </cfRule>
    <cfRule type="cellIs" dxfId="280" priority="64" operator="equal">
      <formula>"C"</formula>
    </cfRule>
    <cfRule type="cellIs" dxfId="279" priority="65" operator="equal">
      <formula>"B"</formula>
    </cfRule>
    <cfRule type="cellIs" dxfId="278" priority="66" operator="equal">
      <formula>"A"</formula>
    </cfRule>
  </conditionalFormatting>
  <conditionalFormatting sqref="C25:C26">
    <cfRule type="cellIs" dxfId="277" priority="57" operator="equal">
      <formula>"-"</formula>
    </cfRule>
    <cfRule type="cellIs" dxfId="276" priority="58" operator="equal">
      <formula>"D"</formula>
    </cfRule>
    <cfRule type="cellIs" dxfId="275" priority="59" operator="equal">
      <formula>"C"</formula>
    </cfRule>
    <cfRule type="cellIs" dxfId="274" priority="60" operator="equal">
      <formula>"B"</formula>
    </cfRule>
    <cfRule type="cellIs" dxfId="273" priority="61" operator="equal">
      <formula>"A"</formula>
    </cfRule>
  </conditionalFormatting>
  <conditionalFormatting sqref="A12:B12">
    <cfRule type="expression" dxfId="272" priority="17">
      <formula>$C$4="D"</formula>
    </cfRule>
    <cfRule type="expression" dxfId="271" priority="18">
      <formula>$C$4="C"</formula>
    </cfRule>
  </conditionalFormatting>
  <conditionalFormatting sqref="A7:B7">
    <cfRule type="expression" dxfId="270" priority="16">
      <formula>$C$4="A"</formula>
    </cfRule>
  </conditionalFormatting>
  <conditionalFormatting sqref="A8:B8">
    <cfRule type="expression" dxfId="269" priority="15">
      <formula>$C$4="B"</formula>
    </cfRule>
  </conditionalFormatting>
  <conditionalFormatting sqref="A9:B9">
    <cfRule type="expression" dxfId="268" priority="14">
      <formula>$C$4="C"</formula>
    </cfRule>
  </conditionalFormatting>
  <conditionalFormatting sqref="A10:B10">
    <cfRule type="expression" dxfId="267" priority="13">
      <formula>$C$4="D"</formula>
    </cfRule>
  </conditionalFormatting>
  <conditionalFormatting sqref="A14:B14">
    <cfRule type="expression" dxfId="266" priority="12">
      <formula>$C$11="A"</formula>
    </cfRule>
  </conditionalFormatting>
  <conditionalFormatting sqref="A15:B15">
    <cfRule type="expression" dxfId="265" priority="11">
      <formula>$C$11="B"</formula>
    </cfRule>
  </conditionalFormatting>
  <conditionalFormatting sqref="A16:B16">
    <cfRule type="expression" dxfId="264" priority="10">
      <formula>$C$11="C"</formula>
    </cfRule>
  </conditionalFormatting>
  <conditionalFormatting sqref="A17:B17">
    <cfRule type="expression" dxfId="263" priority="9">
      <formula>$C$11="D"</formula>
    </cfRule>
  </conditionalFormatting>
  <conditionalFormatting sqref="A19:B19">
    <cfRule type="expression" dxfId="262" priority="7">
      <formula>$C$11="D"</formula>
    </cfRule>
    <cfRule type="expression" dxfId="261" priority="8">
      <formula>$C$11="C"</formula>
    </cfRule>
  </conditionalFormatting>
  <conditionalFormatting sqref="A21:B21">
    <cfRule type="expression" dxfId="260" priority="2">
      <formula>$C$18="A"</formula>
    </cfRule>
  </conditionalFormatting>
  <conditionalFormatting sqref="A22:B22">
    <cfRule type="expression" dxfId="259" priority="1">
      <formula>$C$18="B"</formula>
    </cfRule>
  </conditionalFormatting>
  <conditionalFormatting sqref="A23:B23">
    <cfRule type="expression" dxfId="258" priority="6">
      <formula>$C$18="C"</formula>
    </cfRule>
  </conditionalFormatting>
  <conditionalFormatting sqref="A24:B24">
    <cfRule type="expression" dxfId="257" priority="5">
      <formula>$C$18="D"</formula>
    </cfRule>
  </conditionalFormatting>
  <conditionalFormatting sqref="A26:B26">
    <cfRule type="expression" dxfId="256" priority="3">
      <formula>$C$18="D"</formula>
    </cfRule>
    <cfRule type="expression" dxfId="255" priority="4">
      <formula>$C$18="C"</formula>
    </cfRule>
  </conditionalFormatting>
  <dataValidations count="1">
    <dataValidation type="list" allowBlank="1" showInputMessage="1" showErrorMessage="1" sqref="C6 C13:C17 C20:C24">
      <formula1>poss_scores</formula1>
    </dataValidation>
  </dataValidations>
  <pageMargins left="0.7" right="0.7" top="0.75" bottom="0.75" header="0.3" footer="0.3"/>
  <pageSetup paperSize="9" scale="71" fitToHeight="0" orientation="portrait" r:id="rId1"/>
  <headerFooter>
    <oddHeader>&amp;C&amp;"-,Italic"ACTOR : 
LAND:</oddHeader>
    <evenHeader>&amp;C&amp;"-,Italic"ACTOR : 
LAND:</evenHeader>
    <firstHeader>&amp;C&amp;"-,Italic"ACTOR : 
LAND:</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[6]Sheet3!#REF!</xm:f>
          </x14:formula1>
          <xm:sqref>C7:C12 C18:C19 C25:C26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87824410BEB4EB67C8A5A4A88B39F" ma:contentTypeVersion="16" ma:contentTypeDescription="Create a new document." ma:contentTypeScope="" ma:versionID="5287a39354da55da298d550ab386e2c9">
  <xsd:schema xmlns:xsd="http://www.w3.org/2001/XMLSchema" xmlns:xs="http://www.w3.org/2001/XMLSchema" xmlns:p="http://schemas.microsoft.com/office/2006/metadata/properties" xmlns:ns2="95f4dccb-d462-40f9-83bb-6b02fb43b31b" xmlns:ns3="6521a5e9-4aab-40cf-9446-3d73ac3ccd2e" targetNamespace="http://schemas.microsoft.com/office/2006/metadata/properties" ma:root="true" ma:fieldsID="594d4489fe852fddc2f1e8855d58cef2" ns2:_="" ns3:_="">
    <xsd:import namespace="95f4dccb-d462-40f9-83bb-6b02fb43b31b"/>
    <xsd:import namespace="6521a5e9-4aab-40cf-9446-3d73ac3ccd2e"/>
    <xsd:element name="properties">
      <xsd:complexType>
        <xsd:sequence>
          <xsd:element name="documentManagement">
            <xsd:complexType>
              <xsd:all>
                <xsd:element ref="ns2:_x006c_a86" minOccurs="0"/>
                <xsd:element ref="ns3:p5e7a70900b24fdf9bcfb9b5fc846c60" minOccurs="0"/>
                <xsd:element ref="ns3:TaxCatchAll" minOccurs="0"/>
                <xsd:element ref="ns3:TaxCatchAllLabel" minOccurs="0"/>
                <xsd:element ref="ns3:ToBeArchived" minOccurs="0"/>
                <xsd:element ref="ns3:SharedWithUsers" minOccurs="0"/>
                <xsd:element ref="ns3:SharedWithDetails"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f4dccb-d462-40f9-83bb-6b02fb43b31b" elementFormDefault="qualified">
    <xsd:import namespace="http://schemas.microsoft.com/office/2006/documentManagement/types"/>
    <xsd:import namespace="http://schemas.microsoft.com/office/infopath/2007/PartnerControls"/>
    <xsd:element name="_x006c_a86" ma:index="4" nillable="true" ma:displayName="c" ma:internalName="_x006c_a86" ma:readOnly="false">
      <xsd:simpleType>
        <xsd:restriction base="dms:Text"/>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8710b318-ea48-4423-a308-0e87359dff93"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1a5e9-4aab-40cf-9446-3d73ac3ccd2e" elementFormDefault="qualified">
    <xsd:import namespace="http://schemas.microsoft.com/office/2006/documentManagement/types"/>
    <xsd:import namespace="http://schemas.microsoft.com/office/infopath/2007/PartnerControls"/>
    <xsd:element name="p5e7a70900b24fdf9bcfb9b5fc846c60" ma:index="9" nillable="true" ma:taxonomy="true" ma:internalName="p5e7a70900b24fdf9bcfb9b5fc846c60" ma:taxonomyFieldName="ArchiveCode" ma:displayName="Archive code" ma:default="" ma:fieldId="{95e7a709-00b2-4fdf-9bcf-b9b5fc846c60}" ma:sspId="8710b318-ea48-4423-a308-0e87359dff93" ma:termSetId="eca26591-3e39-4461-87f0-273b620e323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f6d05071-8b55-4fe2-be92-85cf78a5a6d2}" ma:internalName="TaxCatchAll" ma:showField="CatchAllData" ma:web="6521a5e9-4aab-40cf-9446-3d73ac3ccd2e">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f6d05071-8b55-4fe2-be92-85cf78a5a6d2}" ma:internalName="TaxCatchAllLabel" ma:readOnly="true" ma:showField="CatchAllDataLabel" ma:web="6521a5e9-4aab-40cf-9446-3d73ac3ccd2e">
      <xsd:complexType>
        <xsd:complexContent>
          <xsd:extension base="dms:MultiChoiceLookup">
            <xsd:sequence>
              <xsd:element name="Value" type="dms:Lookup" maxOccurs="unbounded" minOccurs="0" nillable="true"/>
            </xsd:sequence>
          </xsd:extension>
        </xsd:complexContent>
      </xsd:complexType>
    </xsd:element>
    <xsd:element name="ToBeArchived" ma:index="13" nillable="true" ma:displayName="To be archived" ma:internalName="ToBeArchived">
      <xsd:simpleType>
        <xsd:restriction base="dms:Boolean"/>
      </xsd:simpleType>
    </xsd:element>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ype de contenu"/>
        <xsd:element ref="dc:title" minOccurs="0" maxOccurs="1" ma:index="3"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5f4dccb-d462-40f9-83bb-6b02fb43b31b">
      <Terms xmlns="http://schemas.microsoft.com/office/infopath/2007/PartnerControls"/>
    </lcf76f155ced4ddcb4097134ff3c332f>
    <ToBeArchived xmlns="6521a5e9-4aab-40cf-9446-3d73ac3ccd2e" xsi:nil="true"/>
    <TaxCatchAll xmlns="6521a5e9-4aab-40cf-9446-3d73ac3ccd2e" xsi:nil="true"/>
    <p5e7a70900b24fdf9bcfb9b5fc846c60 xmlns="6521a5e9-4aab-40cf-9446-3d73ac3ccd2e">
      <Terms xmlns="http://schemas.microsoft.com/office/infopath/2007/PartnerControls"/>
    </p5e7a70900b24fdf9bcfb9b5fc846c60>
    <_x006c_a86 xmlns="95f4dccb-d462-40f9-83bb-6b02fb43b31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764CAC-7D2B-467A-A9F5-74FA90FA1A4B}"/>
</file>

<file path=customXml/itemProps2.xml><?xml version="1.0" encoding="utf-8"?>
<ds:datastoreItem xmlns:ds="http://schemas.openxmlformats.org/officeDocument/2006/customXml" ds:itemID="{E6CBE7BD-ABB5-47A3-89AF-A36DCD1E6A9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FB8B138-3DE2-495D-A325-51A2E03DCE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20</vt:i4>
      </vt:variant>
      <vt:variant>
        <vt:lpstr>Plages nommées</vt:lpstr>
      </vt:variant>
      <vt:variant>
        <vt:i4>31</vt:i4>
      </vt:variant>
    </vt:vector>
  </HeadingPairs>
  <TitlesOfParts>
    <vt:vector size="51" baseType="lpstr">
      <vt:lpstr>landen</vt:lpstr>
      <vt:lpstr>CiblesStrat</vt:lpstr>
      <vt:lpstr>Introduction</vt:lpstr>
      <vt:lpstr>Score globale</vt:lpstr>
      <vt:lpstr>1. Efficience</vt:lpstr>
      <vt:lpstr>2. Efficacité</vt:lpstr>
      <vt:lpstr>3.  Pertinence</vt:lpstr>
      <vt:lpstr>4a.  Durabilité possible</vt:lpstr>
      <vt:lpstr>4b. Durabilité possible</vt:lpstr>
      <vt:lpstr>5.  Contribution au CSC</vt:lpstr>
      <vt:lpstr>6.  Thème transversal Genre</vt:lpstr>
      <vt:lpstr>7.  Thème transversal Environne</vt:lpstr>
      <vt:lpstr>listsNEW</vt:lpstr>
      <vt:lpstr>Références NL</vt:lpstr>
      <vt:lpstr>lists</vt:lpstr>
      <vt:lpstr>Références FR</vt:lpstr>
      <vt:lpstr>actors</vt:lpstr>
      <vt:lpstr>contr</vt:lpstr>
      <vt:lpstr>Sheet5</vt:lpstr>
      <vt:lpstr>ctrs-cibles</vt:lpstr>
      <vt:lpstr>actors</vt:lpstr>
      <vt:lpstr>actorsOLD</vt:lpstr>
      <vt:lpstr>GSKs</vt:lpstr>
      <vt:lpstr>'Score globale'!Impression_des_titres</vt:lpstr>
      <vt:lpstr>poss_scores</vt:lpstr>
      <vt:lpstr>ScADZMa</vt:lpstr>
      <vt:lpstr>ScADZMb</vt:lpstr>
      <vt:lpstr>ScADZMc</vt:lpstr>
      <vt:lpstr>ScBDZMa</vt:lpstr>
      <vt:lpstr>ScBDZMb</vt:lpstr>
      <vt:lpstr>ScBDZMc</vt:lpstr>
      <vt:lpstr>ScDLMTa</vt:lpstr>
      <vt:lpstr>ScDLMTb</vt:lpstr>
      <vt:lpstr>ScEFFa</vt:lpstr>
      <vt:lpstr>ScEFFb</vt:lpstr>
      <vt:lpstr>ScENVa</vt:lpstr>
      <vt:lpstr>ScGNDa</vt:lpstr>
      <vt:lpstr>ScGSKa</vt:lpstr>
      <vt:lpstr>ScGSKb</vt:lpstr>
      <vt:lpstr>ScRELa</vt:lpstr>
      <vt:lpstr>Selected_actor</vt:lpstr>
      <vt:lpstr>Selected_actorOLD</vt:lpstr>
      <vt:lpstr>'1. Efficience'!Zone_d_impression</vt:lpstr>
      <vt:lpstr>'2. Efficacité'!Zone_d_impression</vt:lpstr>
      <vt:lpstr>'3.  Pertinence'!Zone_d_impression</vt:lpstr>
      <vt:lpstr>'4a.  Durabilité possible'!Zone_d_impression</vt:lpstr>
      <vt:lpstr>'4b. Durabilité possible'!Zone_d_impression</vt:lpstr>
      <vt:lpstr>'5.  Contribution au CSC'!Zone_d_impression</vt:lpstr>
      <vt:lpstr>'6.  Thème transversal Genre'!Zone_d_impression</vt:lpstr>
      <vt:lpstr>'7.  Thème transversal Environne'!Zone_d_impression</vt:lpstr>
      <vt:lpstr>'Score globale'!Zone_d_impression</vt:lpstr>
    </vt:vector>
  </TitlesOfParts>
  <Company>BUZA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Hove Aubry - D3.3</dc:creator>
  <cp:lastModifiedBy>LHAC</cp:lastModifiedBy>
  <cp:lastPrinted>2018-05-23T09:55:25Z</cp:lastPrinted>
  <dcterms:created xsi:type="dcterms:W3CDTF">2018-03-13T12:39:58Z</dcterms:created>
  <dcterms:modified xsi:type="dcterms:W3CDTF">2022-06-30T14:13:31Z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22bd3124-707a-4be7-b0ae-b093796a4d41</vt:lpwstr>
  </property>
  <property fmtid="{D5CDD505-2E9C-101B-9397-08002B2CF9AE}" pid="3" name="ContentTypeId">
    <vt:lpwstr>0x010100CE487824410BEB4EB67C8A5A4A88B39F</vt:lpwstr>
  </property>
  <property fmtid="{D5CDD505-2E9C-101B-9397-08002B2CF9AE}" pid="4" name="BE_ForeignAffairsClassification">
    <vt:lpwstr>Non classifié - Niet geclassificeerd</vt:lpwstr>
  </property>
  <property fmtid="{D5CDD505-2E9C-101B-9397-08002B2CF9AE}" pid="5" name="BE_ForeignAffairsMarkering">
    <vt:lpwstr>Markering inactief - Marquage inactif</vt:lpwstr>
  </property>
</Properties>
</file>