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codeName="ThisWorkbook" autoCompressPictures="0"/>
  <mc:AlternateContent xmlns:mc="http://schemas.openxmlformats.org/markup-compatibility/2006">
    <mc:Choice Requires="x15">
      <x15ac:absPath xmlns:x15ac="http://schemas.microsoft.com/office/spreadsheetml/2010/11/ac" url="\\Fas04\Data\Internationaal\09. IOP\03. Countries &amp; Projects\01. Regional projects\2019-02-REG-DGD DP3\REP\NAR DONOR (OUT)\Final reporting\"/>
    </mc:Choice>
  </mc:AlternateContent>
  <xr:revisionPtr revIDLastSave="0" documentId="13_ncr:1_{AF32E428-DA08-4FA0-8B1E-E382DA547A86}" xr6:coauthVersionLast="36" xr6:coauthVersionMax="36" xr10:uidLastSave="{00000000-0000-0000-0000-000000000000}"/>
  <bookViews>
    <workbookView xWindow="0" yWindow="0" windowWidth="26300" windowHeight="12830" tabRatio="680" activeTab="1" xr2:uid="{00000000-000D-0000-FFFF-FFFF00000000}"/>
  </bookViews>
  <sheets>
    <sheet name="Rwanda" sheetId="23" r:id="rId1"/>
    <sheet name="Tanzania" sheetId="25" r:id="rId2"/>
    <sheet name="Uganda" sheetId="24" r:id="rId3"/>
  </sheets>
  <calcPr calcId="191028"/>
  <extLst>
    <ext xmlns:mx="http://schemas.microsoft.com/office/mac/excel/2008/main" uri="{7523E5D3-25F3-A5E0-1632-64F254C22452}">
      <mx:ArchID Flags="2"/>
    </ext>
  </extLst>
</workbook>
</file>

<file path=xl/calcChain.xml><?xml version="1.0" encoding="utf-8"?>
<calcChain xmlns="http://schemas.openxmlformats.org/spreadsheetml/2006/main">
  <c r="H7" i="24" l="1"/>
  <c r="J8" i="25" l="1"/>
  <c r="H45" i="24" l="1"/>
  <c r="H20" i="24"/>
  <c r="H19" i="24"/>
  <c r="H18" i="24"/>
  <c r="J57" i="25" l="1"/>
  <c r="J56" i="25"/>
  <c r="I55" i="25"/>
  <c r="J55" i="25"/>
  <c r="J54" i="25"/>
  <c r="J58" i="23" l="1"/>
  <c r="J60" i="23" l="1"/>
  <c r="I60" i="23"/>
  <c r="H60" i="23"/>
  <c r="J59" i="23" l="1"/>
  <c r="J57" i="23"/>
  <c r="I8" i="23" l="1"/>
  <c r="I41" i="23" l="1"/>
  <c r="J41" i="23" s="1"/>
  <c r="J40" i="23"/>
  <c r="J39" i="23"/>
  <c r="I39" i="23"/>
  <c r="J38" i="23"/>
  <c r="J37" i="23"/>
  <c r="I23" i="23"/>
  <c r="J23" i="23" s="1"/>
  <c r="I22" i="23"/>
  <c r="J22" i="23" s="1"/>
  <c r="J21" i="23"/>
  <c r="J10" i="23"/>
  <c r="I9" i="23"/>
  <c r="J9" i="23" s="1"/>
  <c r="J8" i="23"/>
  <c r="J7"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lkibet</author>
    <author>Dries Goeminne</author>
  </authors>
  <commentList>
    <comment ref="B11" authorId="0" shapeId="0" xr:uid="{7C0025BF-EAD9-4ECF-8A81-9369B1F01AC7}">
      <text>
        <r>
          <rPr>
            <b/>
            <sz val="9"/>
            <color indexed="81"/>
            <rFont val="Tahoma"/>
            <family val="2"/>
          </rPr>
          <t>lkibet:</t>
        </r>
        <r>
          <rPr>
            <sz val="9"/>
            <color indexed="81"/>
            <rFont val="Tahoma"/>
            <family val="2"/>
          </rPr>
          <t xml:space="preserve">
this activity was achieved indirectly when Outcome 3 activities were being implemented</t>
        </r>
      </text>
    </comment>
    <comment ref="A28" authorId="1" shapeId="0" xr:uid="{344E0DFB-F29D-4D61-9CA8-42AD50219C49}">
      <text>
        <r>
          <rPr>
            <b/>
            <sz val="9"/>
            <color indexed="81"/>
            <rFont val="Tahoma"/>
            <family val="2"/>
          </rPr>
          <t>Dries Goeminne:</t>
        </r>
        <r>
          <rPr>
            <sz val="9"/>
            <color indexed="81"/>
            <rFont val="Tahoma"/>
            <family val="2"/>
          </rPr>
          <t xml:space="preserve">
I'm confused, thought we were going to drop most of the classic activities, under outcome 3 and 4? Difficult for me to provide feedback here, without seeing the final budget modifications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Sigrid De Lepeleire</author>
  </authors>
  <commentList>
    <comment ref="E7" authorId="0" shapeId="0" xr:uid="{22F5F0C3-285F-490A-8730-61F9E25F525F}">
      <text>
        <r>
          <rPr>
            <b/>
            <sz val="9"/>
            <color indexed="81"/>
            <rFont val="Tahoma"/>
            <family val="2"/>
          </rPr>
          <t>Sigrid De Lepeleire:</t>
        </r>
        <r>
          <rPr>
            <sz val="9"/>
            <color indexed="81"/>
            <rFont val="Tahoma"/>
            <family val="2"/>
          </rPr>
          <t xml:space="preserve">
of 13.940 households</t>
        </r>
      </text>
    </comment>
  </commentList>
</comments>
</file>

<file path=xl/sharedStrings.xml><?xml version="1.0" encoding="utf-8"?>
<sst xmlns="http://schemas.openxmlformats.org/spreadsheetml/2006/main" count="500" uniqueCount="325">
  <si>
    <t xml:space="preserve">ANNEX 5B: Rwanda Logframe </t>
  </si>
  <si>
    <t>Title of the action</t>
  </si>
  <si>
    <t>Enhancing community resilience to epidemics and hydro-meteorological hazards in the African Great Lakes region</t>
  </si>
  <si>
    <t>Main objective</t>
  </si>
  <si>
    <r>
      <t>Save lives, reduce suffering, preserve of human dignity of people vulnerable to epidemics and hydro-meteorological hazards and epidemic</t>
    </r>
    <r>
      <rPr>
        <b/>
        <sz val="10"/>
        <rFont val="Calibri"/>
        <family val="2"/>
      </rPr>
      <t>s in Rwanda</t>
    </r>
  </si>
  <si>
    <t>Intervention logic</t>
  </si>
  <si>
    <t>Objectively verifiable indicators</t>
  </si>
  <si>
    <t>Baseline value</t>
  </si>
  <si>
    <t>Target value</t>
  </si>
  <si>
    <t>Specific objective</t>
  </si>
  <si>
    <t xml:space="preserve">Reduced mortality and morbidity within communities affected by infectious disease outbreaks  and HM hazards through enhancing community-based prevention, mitigation, early-warning and early-response
</t>
  </si>
  <si>
    <t>Outcome 1</t>
  </si>
  <si>
    <t>Improved ability of targeted communities to adopt positive health and hygiene practices.</t>
  </si>
  <si>
    <t>To be determined</t>
  </si>
  <si>
    <t>Output 1.1</t>
  </si>
  <si>
    <t>Volunteers trained in CBHFA, especially hygiene promotion through CBHEPP/CBHFA/RANAS</t>
  </si>
  <si>
    <t>Number of volunteers within target area trained in CBHEPP/CBHFA/RANAS</t>
  </si>
  <si>
    <t>Output 1.2</t>
  </si>
  <si>
    <t>Output 1.3</t>
  </si>
  <si>
    <t>Selected community members receive health and hygiene promotion supplies</t>
  </si>
  <si>
    <t>Number of health and hygiene promotion supplies procured and distributed to community members</t>
  </si>
  <si>
    <t>280 (sets)</t>
  </si>
  <si>
    <t>Activities Outcome 1</t>
  </si>
  <si>
    <t>Activity 1.1</t>
  </si>
  <si>
    <t>Conduct Trainer of trainers for CBHFA facilitators</t>
  </si>
  <si>
    <t>Activity 1.2</t>
  </si>
  <si>
    <t>Conduct training of volunteers and community health workers on core CBHFA modules</t>
  </si>
  <si>
    <t>Activity 1.3</t>
  </si>
  <si>
    <t>Conduct CEA training for volunteers (mobile cinema, radio show)</t>
  </si>
  <si>
    <t>Activity 1.4</t>
  </si>
  <si>
    <t>Organize a yearly refresher for CBHFA volunteers</t>
  </si>
  <si>
    <t>Activity 1.5</t>
  </si>
  <si>
    <t>Border sensitization sessions using language adapted means (20 wall painting)</t>
  </si>
  <si>
    <t>Activity 1.6</t>
  </si>
  <si>
    <t>Development of sector risk maps for specific health risks</t>
  </si>
  <si>
    <t>Activity 1.7</t>
  </si>
  <si>
    <t>Setting up and facilitating hygiene clubs in the targeted communities</t>
  </si>
  <si>
    <t>Activity 1.8</t>
  </si>
  <si>
    <t>Organising interactive awareness raising sessions on CBHFA using 24 mobile cinema shows and 8 radio shows</t>
  </si>
  <si>
    <t>Activity 1.9</t>
  </si>
  <si>
    <t>Trained volunteers conduct house to house visits (incentives)</t>
  </si>
  <si>
    <t>Outcome 2</t>
  </si>
  <si>
    <t>Improved ability of RRCS to prevent, detect and respond to disease outbreaks at the community level in the targeted districts</t>
  </si>
  <si>
    <t xml:space="preserve">Total amount of people reached through awareness raising campaignes </t>
  </si>
  <si>
    <t>Output 2.1</t>
  </si>
  <si>
    <t>RRCS staff and volunteers trained and equipped to perform COVID-19 activities in targeted communities.</t>
  </si>
  <si>
    <t>Number of staff and volunteers trained and equiped for COVID-19 preparedness and response</t>
  </si>
  <si>
    <t>300 (10 volunteers per district x 30 districts)</t>
  </si>
  <si>
    <t>Output 2.2</t>
  </si>
  <si>
    <t>RRCS staff and volunteers conduct COVID-19 activities in targeted communities</t>
  </si>
  <si>
    <t xml:space="preserve">Number of awareness raising campaignes organized </t>
  </si>
  <si>
    <t>Activities Outcome 2</t>
  </si>
  <si>
    <t>Activity 2.1</t>
  </si>
  <si>
    <t>Conduct training on PSS for the teams involved in the response to disease outbreaks</t>
  </si>
  <si>
    <t>Activity 2.2</t>
  </si>
  <si>
    <t>Establish a technical response working group on infectious diseases within the RRC at HQ level</t>
  </si>
  <si>
    <t>Activity 2.3</t>
  </si>
  <si>
    <t>Conduct an advanced KOBO collect training to at HQ level</t>
  </si>
  <si>
    <t>Activity 2.4</t>
  </si>
  <si>
    <t>*NEW* Training of NDRT volunteers and staff on COVID-19</t>
  </si>
  <si>
    <t>Activity 2.5</t>
  </si>
  <si>
    <t>*NEW* Risk Communication, tracking and management of rumors related to COVID-19 (production of radio shows, procurement of radio show material, radio dissemination,  TV shows, social media adverts, short videos, songs, and conducting radio show)</t>
  </si>
  <si>
    <t>Activity 2.6</t>
  </si>
  <si>
    <t>*NEW* Development of  IEC  tools/materials COVID-19</t>
  </si>
  <si>
    <t>Activity 2.7</t>
  </si>
  <si>
    <t>*NEW* Dissemination of COVID-19 IEC materials and messages (via radio,FABL app, …)</t>
  </si>
  <si>
    <t>Activity 2.8</t>
  </si>
  <si>
    <t>*NEW* Procurement and distribution of protective equipment COVID-19</t>
  </si>
  <si>
    <t>Activity 2.9</t>
  </si>
  <si>
    <t>*NEW* Procurement and distribution of WASH facilities for COVID-19</t>
  </si>
  <si>
    <t>Activity 2.10</t>
  </si>
  <si>
    <t>*NEW* Volunteer protection/insurances COVID-19</t>
  </si>
  <si>
    <t>Activity 2.11</t>
  </si>
  <si>
    <t>*NEW* Crisis modifier for health emergencies - COVID 19 (relief items, food assistance or MPCT for  the most vulnerable families affected by COVID-19 outbreak)</t>
  </si>
  <si>
    <t>Outcome 3</t>
  </si>
  <si>
    <t>Improved resilience of communities living in high risk areas and strengthened institutional capacity of the RRCS and other stakeholders to respond to HM disasters</t>
  </si>
  <si>
    <t>Number of emergency committee members / members of volunteer groups in the project area showing skills in carrying relevant response tasks according to minimum standards in a coordinated manner</t>
  </si>
  <si>
    <t>Output 3.1</t>
  </si>
  <si>
    <t xml:space="preserve">Community risk management committees trained in disaster risk management. </t>
  </si>
  <si>
    <t>number of trained Community Risk Management committees</t>
  </si>
  <si>
    <t>Output 3.2</t>
  </si>
  <si>
    <t>Communities sensitized on climate change and disaster risk reduction at community level.</t>
  </si>
  <si>
    <t>Number of community sensitization sessions held</t>
  </si>
  <si>
    <t>Output 3.3</t>
  </si>
  <si>
    <t>Contingency plans and evacuation routes drafted by community.</t>
  </si>
  <si>
    <t>number of contingency plans drafted</t>
  </si>
  <si>
    <t>Output 3.4</t>
  </si>
  <si>
    <t>Training of volunteers in DRR related topics</t>
  </si>
  <si>
    <t>Amount of Red Cross volunteers trained in DRR-related topics </t>
  </si>
  <si>
    <t>Activities Outcome 3</t>
  </si>
  <si>
    <t>Activity 3.1</t>
  </si>
  <si>
    <t>Train community risk management committees at sector level</t>
  </si>
  <si>
    <t>Activity 3.2</t>
  </si>
  <si>
    <t>Organize regular meetings of the community risk management committees together with the RRC volunteers</t>
  </si>
  <si>
    <t>Activity 3.3</t>
  </si>
  <si>
    <t>Organize information sessions for all stakeholders regarding the set-up of the risk management committees</t>
  </si>
  <si>
    <t>Activity 3.4</t>
  </si>
  <si>
    <t>Organize an annual DRR awareness event on the international day for natural disaster risk reduction (13/10)</t>
  </si>
  <si>
    <t>Activity 3.5</t>
  </si>
  <si>
    <t>Organize DRR sensitization sessions in schools using DRR booklets</t>
  </si>
  <si>
    <t>Activity 3.6</t>
  </si>
  <si>
    <t>Organizing interactive awareness raising sessions on DRR in targeted villages using 348 mobile cinema and 12 radio shows</t>
  </si>
  <si>
    <t>Activity 3.7</t>
  </si>
  <si>
    <t>Organizing awareness campaigns on DRR topics in targeted villages using wall paintings</t>
  </si>
  <si>
    <t>Activity 3.8</t>
  </si>
  <si>
    <t>Conduct a VCA training on BDRT and NDRT level</t>
  </si>
  <si>
    <t>Activity 3.9</t>
  </si>
  <si>
    <t>Draft a risk map and contingency plan per sector where none is yet available</t>
  </si>
  <si>
    <t>Activity 3.10</t>
  </si>
  <si>
    <t>Draft a risk map and contingency plan per district where none is yet available</t>
  </si>
  <si>
    <t>Activity 3.11</t>
  </si>
  <si>
    <t>Organize volunteer meetings at sector level</t>
  </si>
  <si>
    <t>Activity 3.12</t>
  </si>
  <si>
    <t>Support DRR related community activities</t>
  </si>
  <si>
    <t>Activity 3.13</t>
  </si>
  <si>
    <t>Conduct a BDRT training in each branch</t>
  </si>
  <si>
    <t>Activity 3.14</t>
  </si>
  <si>
    <t>Conduct a cash training for selected volunteers within the BDRT teams</t>
  </si>
  <si>
    <t>Outcome 4</t>
  </si>
  <si>
    <t>Improved Early Warning (EW) systems at community level leading to a more targeted and effective Early Response  prior to the HM disaster or thereafter</t>
  </si>
  <si>
    <t>Number of community members in the project area who receive early warning messages in a timely manner from at least one source</t>
  </si>
  <si>
    <t>Output 4.1</t>
  </si>
  <si>
    <t>Operational early warning systems are set up at community level.</t>
  </si>
  <si>
    <t>Number of operational EWS that are understood by target operation</t>
  </si>
  <si>
    <t>Output 4.2</t>
  </si>
  <si>
    <t>Community EW integrated into national/regional EW systems</t>
  </si>
  <si>
    <t>Number of community EWS integrated into national/regional EWS</t>
  </si>
  <si>
    <t>Output 4.3</t>
  </si>
  <si>
    <t>Assistance provided in coordination with the authorities following a natural disaster through a crisis modifier</t>
  </si>
  <si>
    <t>Amount of people that received in-kind/cash assistance by the project</t>
  </si>
  <si>
    <t>Activities Outcome 4</t>
  </si>
  <si>
    <t>Activity 4.1</t>
  </si>
  <si>
    <t>Organize a training at branch level regarding early warning, early action</t>
  </si>
  <si>
    <t>Activity 4.2</t>
  </si>
  <si>
    <t>Identify and validate the most adequate early-warning systems per community</t>
  </si>
  <si>
    <t>Activity 4.3</t>
  </si>
  <si>
    <t>Set up the early warning protocols with the different stakeholders.</t>
  </si>
  <si>
    <t>Activity 4.4</t>
  </si>
  <si>
    <t>Sign an agreement with several mobile communication companies for country wide coverage of the early warning messages</t>
  </si>
  <si>
    <t>Activity 4.5</t>
  </si>
  <si>
    <t>Organize a pilot case in a specific district and test-run the service during a simulation and/or real-time interventions</t>
  </si>
  <si>
    <t>Activity 4.6</t>
  </si>
  <si>
    <t>Organize a lessons-learned workshop on the results of the pilot case</t>
  </si>
  <si>
    <t>Activity 4.7</t>
  </si>
  <si>
    <t>Cash grant (crisis modifier)</t>
  </si>
  <si>
    <t>ANNEX 5C: Tanzania Logframe</t>
  </si>
  <si>
    <t>Reduced mortality and morbidity within communities affected by infectious disease outbreaks and HM hazards through enhancing community-based prevention, mitigation, early-warning and early-response</t>
  </si>
  <si>
    <t>Volunteers trained in CBHFA, especially hygiene promotion through RANAS</t>
  </si>
  <si>
    <t xml:space="preserve">Conduct Trainer of trainers for CBHFA facilitators </t>
  </si>
  <si>
    <t>Development of village risk maps for specific health risks</t>
  </si>
  <si>
    <t>Improved ability of TRCS to prevent, detect and respond to disease outbreaks at the community level in the targeted districts</t>
  </si>
  <si>
    <t>TRCS staff and volunteers trained and equipped to perform COVID-19 activities in targeted communities.</t>
  </si>
  <si>
    <t>TRCS staff and volunteers conduct COVID-19 activities in targeted communities</t>
  </si>
  <si>
    <t xml:space="preserve">*NEW*  COVID-19 induction training to TRCS staff and volunteers </t>
  </si>
  <si>
    <t>*NEW* Training of community based volunteers in 10 high risk regions covering COVID-19  RCCE sensitization and distribution and dissemination of IEC materials to the communities</t>
  </si>
  <si>
    <t xml:space="preserve">*NEW* Risk communication  and  community engagement activities  COVID-19 in urban settings </t>
  </si>
  <si>
    <t>*NEW* Risk communication  and  community engagement activities COVID-19 in rural settings</t>
  </si>
  <si>
    <t>*NEW* Procurement of  personal protective equipment COVID-19</t>
  </si>
  <si>
    <t>*NEW* Procurement of public awareness raising equipment COVID-19</t>
  </si>
  <si>
    <t>number of contingency plans drafted, number of evacuation routes signposted</t>
  </si>
  <si>
    <t xml:space="preserve">Train community risk management committees at village level </t>
  </si>
  <si>
    <t>Organizing interactive awareness raising sessions on DRR in targeted villages using mobile cinema and radio shows</t>
  </si>
  <si>
    <t>Conduct a VCA TOT training on BDRT and NDRT level</t>
  </si>
  <si>
    <t>Perform a risk map per village where no risk map is yet available</t>
  </si>
  <si>
    <t>Perform a risk map per ward where no risk map is yet available</t>
  </si>
  <si>
    <t>Perform a risk map per district where no risk map is yet available</t>
  </si>
  <si>
    <t>Draft or update the contingency plan at village level</t>
  </si>
  <si>
    <t>Draft or update the contingency plan at ward level</t>
  </si>
  <si>
    <t>Draft or update the contingency plan at district level</t>
  </si>
  <si>
    <t>Identify and signpost safe evacuation routes</t>
  </si>
  <si>
    <t>Organize volunteer meetings at village level</t>
  </si>
  <si>
    <t>Activity 3.15</t>
  </si>
  <si>
    <t xml:space="preserve">Train volunteers in FA </t>
  </si>
  <si>
    <t>amount of people that received in-kind/cash assistance by the project</t>
  </si>
  <si>
    <t>Identify and validate the most adequate early-warning systems per community (community meeting)</t>
  </si>
  <si>
    <t>Set up early warning teams at community level</t>
  </si>
  <si>
    <t>Communication of early warning messages</t>
  </si>
  <si>
    <t>Set up the early warning protocols with the different stakeholders</t>
  </si>
  <si>
    <t>Activity 4.8</t>
  </si>
  <si>
    <t>Crisis modifier</t>
  </si>
  <si>
    <t>Outcome 5</t>
  </si>
  <si>
    <t>Output 5.1</t>
  </si>
  <si>
    <t>Output 5.2</t>
  </si>
  <si>
    <t>Output 5.3</t>
  </si>
  <si>
    <t>Blood donor recruitment campaigns are successfully undertaken</t>
  </si>
  <si>
    <t>Number of blood donor recruitment campaigns conducted</t>
  </si>
  <si>
    <t>Activities Outcome 5</t>
  </si>
  <si>
    <t>Activity 5.1</t>
  </si>
  <si>
    <t>Activity 5.2</t>
  </si>
  <si>
    <t>Activity 5.3</t>
  </si>
  <si>
    <t>Activity 5.4</t>
  </si>
  <si>
    <t>Activity 5.6</t>
  </si>
  <si>
    <t>Activity 5.7</t>
  </si>
  <si>
    <t>ANNEX 5D: Uganda Logframe</t>
  </si>
  <si>
    <r>
      <t>Save lives, reduce suffering, preserve of human dignity of people vulnerable to epidemics and hydro-meteorological hazards and epidemic</t>
    </r>
    <r>
      <rPr>
        <b/>
        <sz val="10"/>
        <rFont val="Calibri"/>
        <family val="2"/>
      </rPr>
      <t>s in Uganda</t>
    </r>
  </si>
  <si>
    <t>Basline value</t>
  </si>
  <si>
    <t>Number of volunteers within target area trained in hygiene promotion</t>
  </si>
  <si>
    <t>Volunteers conduct  hygiene promotion sessions in targeted communities</t>
  </si>
  <si>
    <t xml:space="preserve">Number of  households reached through  hygiene promotion session during household visits </t>
  </si>
  <si>
    <t>210 (sets)</t>
  </si>
  <si>
    <t>Conduct Training of Trainers for 15 URCS and district integrated CBHFA and ECV Facilitators</t>
  </si>
  <si>
    <t>Conduct 3 trainings of URCS volunteers on integrated CBHFA and ECV modules and selected women and child health topics</t>
  </si>
  <si>
    <t>Orient targeted community influencers (civic, religious leaders,...) on CBHFA</t>
  </si>
  <si>
    <t>URCS volunteers conduct household visits, awareness raising sessions and campaigns on CBHFA topics in targeted villages</t>
  </si>
  <si>
    <t>Organizing community dialogue sessions on CBHFA topics in targeted villages using community meetings and FGDs</t>
  </si>
  <si>
    <t>Distribution of hygiene materials to community members following a CBHFA training</t>
  </si>
  <si>
    <t>Improved ability of URCS to prevent, detect and respond to disease outbreaks at the community level in the targeted districts</t>
  </si>
  <si>
    <t>URCS staff and volunteers trained and equipped to perform COVID-19 activities in targeted communities.</t>
  </si>
  <si>
    <t>URCS staff and volunteers conduct COVID-19 activities in targeted communities</t>
  </si>
  <si>
    <t>Conduct branch workshop on epidemic scenario and contingency planning</t>
  </si>
  <si>
    <t>Organise and support regular coordination internal and external meetings at district levels</t>
  </si>
  <si>
    <t>*NEW*Support to surveillance systems for COVID-19</t>
  </si>
  <si>
    <t>*NEW* Integrated volunteer training (RCSM, surveillance and PSS) COVID-19</t>
  </si>
  <si>
    <t>*NEW* IEC and visibility materials COVID-19</t>
  </si>
  <si>
    <t>*NEW* Inter-personal communication and hygiene promotion at HH and community level - COVID-19</t>
  </si>
  <si>
    <t>Improved resilience of communities living in high risk areas and strengthened institutional capacity of the URCS and other stakeholders to respond to HM disasters</t>
  </si>
  <si>
    <t>Number of contingency plans drafted, number of evacuation routes signposted</t>
  </si>
  <si>
    <t>Organize information sessions for all stakeholders regarding the set-up of the CBDRR Groups</t>
  </si>
  <si>
    <t>Form or reactivate CBDRR Groups at village level</t>
  </si>
  <si>
    <t>Train CBDRR Groups at village level</t>
  </si>
  <si>
    <t>Organize regular CBDRR Group meetings together with the URCS volunteers</t>
  </si>
  <si>
    <t>Update, develop, procure and distribute DRR IEC materials and equipment specific to different context and target audience</t>
  </si>
  <si>
    <t>Participate in (annual) DRR awareness events</t>
  </si>
  <si>
    <t>Train BDRT (RCAT) and NDRT (National Surge Team) on VCA (Vulnerability and Capacity Assessment)</t>
  </si>
  <si>
    <t>Validate existing VCA (risk mapping) a sample of 15 communities with old risk analysis and update a district wide risk map</t>
  </si>
  <si>
    <t>Draft or update the contingency plan at community and district level</t>
  </si>
  <si>
    <t>N/A</t>
  </si>
  <si>
    <t>TBD</t>
  </si>
  <si>
    <t>Organize Subcounty stakeholder dialogue meetings (including traditional and cultural leaders, civic leaders, religious leaders, district Meteorological department, ) to document indigenous information on early warning for floods and prolonged dry spell/drought</t>
  </si>
  <si>
    <t>Procure and distribute early-warning tools to the selected community members</t>
  </si>
  <si>
    <t>Train RCATs and CBDRR Groups in the selected early warning systems and early actions</t>
  </si>
  <si>
    <t>Operationalize the existing MoU with Uganda National Meteorological Authority (UNMA) for dissemination of early warning messages</t>
  </si>
  <si>
    <t>Generate audience specific content from UNMA monthly forecast information and disseminate to BDRTs, CBDRR Groups and registered community members to the free U-Report sms platform</t>
  </si>
  <si>
    <t>Orient BDRT and CBDRR Groups in popularization of UNMA meteorological information and transferring it to target groups</t>
  </si>
  <si>
    <t>Develop URCS Early Warning/Early Actions Center SOPs and equip Centre accordingly for a pilot project in year 2</t>
  </si>
  <si>
    <t>Activity 4.9</t>
  </si>
  <si>
    <t>Number of volunteers within target area trained in CBHFA</t>
  </si>
  <si>
    <t>Activity 5.8</t>
  </si>
  <si>
    <t>Activity 5.9</t>
  </si>
  <si>
    <t>Refugee population and host community have access to four well managed health posts for medical care</t>
  </si>
  <si>
    <t>Activity 5.10</t>
  </si>
  <si>
    <t>Refugee and host communities in Nduta refugee camp have improved access to primary health care including comprehensive health care services, health education, sexual reporductive health, first aid and blood banking services.</t>
  </si>
  <si>
    <t>Community health care services are provided, including basic first aid services, nutrition and sexual and reproductive health outreaches</t>
  </si>
  <si>
    <t>Health education disemination</t>
  </si>
  <si>
    <t>Blood donor campaigns</t>
  </si>
  <si>
    <t>First Aid training and services</t>
  </si>
  <si>
    <t>Complementary/special diet for the people with medical conditions</t>
  </si>
  <si>
    <t>Activity 5.5</t>
  </si>
  <si>
    <t>Support activities for people living with HIV</t>
  </si>
  <si>
    <t>Provision of comprehensive health care delivery</t>
  </si>
  <si>
    <t>Provision of laboratory diagnostic services</t>
  </si>
  <si>
    <t>Dispensing of drugs and supply chain management</t>
  </si>
  <si>
    <t>Referral of severely ill patients to Nduta Hospital</t>
  </si>
  <si>
    <t xml:space="preserve">Printing of patient medical records </t>
  </si>
  <si>
    <t>Activity 5.11</t>
  </si>
  <si>
    <t>Provision of sexual and reproductive health services</t>
  </si>
  <si>
    <r>
      <t>Volunteers trained in CBHFA, especially hygiene promotion</t>
    </r>
    <r>
      <rPr>
        <sz val="10"/>
        <color rgb="FFFF0000"/>
        <rFont val="Calibri"/>
        <family val="2"/>
      </rPr>
      <t xml:space="preserve"> </t>
    </r>
  </si>
  <si>
    <t>Amount of volunteers &amp; staff trained in CBHFA</t>
  </si>
  <si>
    <t>Improved resilience of communities living in high risk area of the Mbeya region and strengthened institutional capacity of the TRCS and other stakeholders to respond to Hydrometeriological disasters and protracted crisis</t>
  </si>
  <si>
    <t xml:space="preserve">Number of outreach sessions held
</t>
  </si>
  <si>
    <t>Number of persons having access to primary health care services</t>
  </si>
  <si>
    <t>74,788 refugees and 11,218 host communities members</t>
  </si>
  <si>
    <t xml:space="preserve">0
</t>
  </si>
  <si>
    <t xml:space="preserve">Number of consultations and laboratory diagnostic tests performed
   </t>
  </si>
  <si>
    <t>95% of the average number of monthly consultations and laboratory diagnostisc tests of 2020</t>
  </si>
  <si>
    <t>Activity 5.12</t>
  </si>
  <si>
    <t>Activity 5.13</t>
  </si>
  <si>
    <t>Training of the health post staff on malaria case management</t>
  </si>
  <si>
    <t>Training of the health post staff on integrity and compliance</t>
  </si>
  <si>
    <t>Training of the health post staff on drug management and rational prescription</t>
  </si>
  <si>
    <t xml:space="preserve">Training of the health post staff on SGBV and PSEA </t>
  </si>
  <si>
    <t>Activity 5.14</t>
  </si>
  <si>
    <t>Activity 5.15</t>
  </si>
  <si>
    <t>Activity 5.16</t>
  </si>
  <si>
    <t>Supporting a complaints mechanism</t>
  </si>
  <si>
    <t xml:space="preserve">Number of community members in the project area who receive early warning messages in a timely manner from at least one source
</t>
  </si>
  <si>
    <t xml:space="preserve">Number of  households reached through CBHEPP/CBHFA/RANAS hygiene promotion session during household visits </t>
  </si>
  <si>
    <t>% of respondents who correctly identified 3 key health &amp; hygiene risks and 3 key health &amp; hygiene practices (related to AWD and Ebola) in targeted communities</t>
  </si>
  <si>
    <t>Volunteers conduct CBHEPP/CBHFA/RANAS hygiene promotion sessions in targeted communities</t>
  </si>
  <si>
    <t>Activity 2.12</t>
  </si>
  <si>
    <t>Running Emergency Medical Services</t>
  </si>
  <si>
    <t>Achieved at Interim report</t>
  </si>
  <si>
    <t>Achieved at final report</t>
  </si>
  <si>
    <t>Total final achievement in %</t>
  </si>
  <si>
    <t>Comment</t>
  </si>
  <si>
    <t>* 65.5% on hygiene related diseases
* 77.3% for Covid19 prevention</t>
  </si>
  <si>
    <t>Comments</t>
  </si>
  <si>
    <t xml:space="preserve">* HH visits November 2019: 2650
* Hygiene clubs: 554 (were also already targeted during HH visits in November 2019)
</t>
  </si>
  <si>
    <t xml:space="preserve">* mobilization sessions Ngororero (March-April 2020): 18.000 people
* sessions Rubavu (March -April 2020): 34.600 people
* 4 radio shows Rubavu 2020: 1.000.000 people
* Mobilisation sessions 2021/2022: 4.508.856
The total amount of people reached through awareness raising sessions is a lot higher than initially forseeen (902%). At the moment of establising the target of 500.000, the full impact of the Covid-19 impact was not yet clear. Sensitisation sessions continues in 2021 and even in 2022 which was initially difficult to foreseen. </t>
  </si>
  <si>
    <t xml:space="preserve">* Phase 1: 20 participants(NDRT/BDRT and RRC staff)
* Phase 2: 483 BDRT and LDRT from 416 sectors in 30 districts
The total amount of staff and volunteers trained is higher than initially foreseen (168%). At the moment of establising the target of 300 it was estimated on 10 volunteers per district. In a later stage it was decided by RRC to target at least one volunteer per sector (416).
</t>
  </si>
  <si>
    <t xml:space="preserve">* 6 mobilization sessions Ngororero (March-April 2020)
* 11 sessions Rubavu (March -April 2020)
* 4 radio shows Rubavu 2020
* Mobilisation sessions 2021/2022: 284
The total number of awareness raising sessions is a lot higher than initially forseeen (235%). At the moment of establising the target of 130, the full impact of the Covid-19 impact was not yet clear. Sensitisation sessions continues in 2021 and even in 2022 which was initially difficult to foreseen. </t>
  </si>
  <si>
    <t xml:space="preserve">318 out of 336 community risk committee members trained in April 2021. </t>
  </si>
  <si>
    <t xml:space="preserve">28 committees trained in April 2021 (9 in Rubavu, 9 in Ngororero and 10 in Rutsiro). </t>
  </si>
  <si>
    <t>* HH visits in 2019: in Ngororero (6 villages) and Rutsiro (6 villages)
* DRR sessions in schools: 168
* 1.664 sensitisation sessions
The total number of community sensitization sessions is higher than initially forseeen (345%).The sensitisation and awareness on Covid-19 increased the capacity of volunteers to organize these kind of sessions by using megaphones, motorbikes,. These equipments could also support the awareness on other topics such as climate change and disaster risk reduction.</t>
  </si>
  <si>
    <t xml:space="preserve">* Sector Contingency plans: 9 
* District Contingency plan: 3 
* DRR plans after eVCA: 18
</t>
  </si>
  <si>
    <t>3 BDRT trainings:
* December 2019: 45 BDRT volunteers
* August 2020: 45 BDRT volunteers
* May 2021: 30 BDRT volunteers</t>
  </si>
  <si>
    <t xml:space="preserve">* ToT eCBHFA in March 2020: 11
* Training eCBHFA in August 2020: 21
* Training eCBHFA April 2021: 36
* refresher training November 2021: 25
The initial target for this indicator was to train 95 volunteers. To increase the coverage of these trainings it was decided not to only focus on volunteers but also include health workers. Next to the 93 volunteers there are 21  healthcare workers and 5 branch coordinators and focal points trained in these topics, who are not considered as volunteers and therefore not included in this indicator. </t>
  </si>
  <si>
    <t xml:space="preserve">* April/May 2020: 5115 people supported with NFI's in Ngororero district
* August 2020: 1600 people supported with cash distribution in Ruhango/Rulindo district
* May 2021:  585 people supported with cash distribution in Nyamesheke district
More people received support with the crisis modifier than initially foreseen because more funds became available due to different  modification requests. </t>
  </si>
  <si>
    <t xml:space="preserve">Since government institutions of Rwanda, such as MINEMA, demand a national early warning system, implementation requires coordination from them, which have caused some delays in the roll out of EWS as planned within this DPIII project. This postponement is exacerbated by the current COVID-19 pandemic which affects the whole project. Together with the fact that there is complementarity between RRCS and the World bank for the implementation of an early warning system in the Sebeya catchment, wherefore the World bank can provide funds, it was decided to reduce the implementation and funding for the early warning systems under result 4 within this project. Therefore the achieved indicators were less than initially targeted. </t>
  </si>
  <si>
    <t>NA</t>
  </si>
  <si>
    <t>65,350 refugees and 7,842 host communities members</t>
  </si>
  <si>
    <t xml:space="preserve">100 volunteers were trained by 15 master trainers on integrated course combining both (eCBHFA) and Epidemic Control for Volunteers </t>
  </si>
  <si>
    <t xml:space="preserve">A total of 30,402 unique household visits weree conducted reaching a population of 182410 persons. The target 2500 housholds were in the host community , however, the project supported the refugee population in Kikkube and Kyegewa giving the high number households reached due to population density  in the refugee settlemnet </t>
  </si>
  <si>
    <t>The targeting, purchasing and distribution of health and hygiene improvement kits resulted in 100% achivement. Each cohort had specific needs and each of them had more that 210 members reached as illustraded below;
&gt; 412 expectant mothers in Kikuube and Kyegegwa received mama kits and Mosquito nets.
&gt; 495 adolescent girls &amp; women of reproductive age registered from extremely vulnerable households in Kikuube and Kyegegwa district received complete set of Menstrual Hygiene Management (MHM) Kits, composed of reusable sanitary pads, underwear’s, towels, pegs, and other accessories.
&gt;1,059 vulnerable households from Kikuube (Buhuka and Kyangwali) received water buckets and aqua tabs for water purification.
&gt;2,982 female and 506 males, PSNs from vulnerable households in Kikuube and Kyegegwa received mosquito nets</t>
  </si>
  <si>
    <t>A total of 86,508 were reahed through door to door and public awereness meeting with influencial leaders; the target of 130,000 was not attained due to the change of approach to focus more on community engagement stratey (CES)  instead of mass media campaigns that had been anticipated earlier. The CES strategy more forecast on households to enhace follow up and case manegement through home based care.</t>
  </si>
  <si>
    <t>215 vounteers and straff were trained as it wa deem sufficent to meetr the requiremet of the 3 districts base on the covid-19 caseloads and aslo based on the guidleines for CES instead of having the total of 360 that had earlier been planned.</t>
  </si>
  <si>
    <t>24 awareness sessions were held with the village covid-19 task forces and URCS volunteers to raised awareness on COVID-19 and increase update of cvid-19 vaccinations. The target was not reached owing to the targeting creteria mentioned earlier 
exercises within the districts; risk communication;
Community based disease surveillance; home
based care and Psychosocial support; etc).</t>
  </si>
  <si>
    <t>90 session were condcucted in the communites with each community having held 2 sessions each. The sessions tackled disaster management, early warning, and sanitation promotion.</t>
  </si>
  <si>
    <t xml:space="preserve">45 groups of 10 members each were selected in the 45 villages in Ntoroko in the selected sub-counties of implementation. Among the 450 members were selected 220 were females and 230 were males. </t>
  </si>
  <si>
    <t>The 45 groups were provided training on on Disaster Management  for the Community Based Disaster Risk Reduction (CBDRR)</t>
  </si>
  <si>
    <t xml:space="preserve">50 Red Cross Actions teams were trained to EVCA and supported in the cascade in the communty CBDRR groups </t>
  </si>
  <si>
    <t>. Response plans were developed in the 18 targeted villages
. Only one district based contingency plan was developed for the target district</t>
  </si>
  <si>
    <t xml:space="preserve">This is the population of the 5 wards where early warningsystems were installed </t>
  </si>
  <si>
    <t>There were no further trainings nor activities conducted on CBHFA after the interim report period hence low target numbers achieved at the end</t>
  </si>
  <si>
    <t>Reported only those targeted by the project</t>
  </si>
  <si>
    <t>Knowledge tested during simulation exercise</t>
  </si>
  <si>
    <t>Only two sessions were conducted per village i.e 18 villages*2 sessions.</t>
  </si>
  <si>
    <t>2250 people provided with non food items prepositioned at TRCS warehouse in Dodoma</t>
  </si>
  <si>
    <t xml:space="preserve">The evaluation establihsed that 70% of the target beneficiries were reached with health and hygiene messages through this the action and we have used this as proxy indicator for indicator for this Outcome. Additionally 73% of the beneficries were reached through health and hygiene activities based on the progress reports </t>
  </si>
  <si>
    <t xml:space="preserve">5 stations for water level monitoring were installed and 3 community radios were provided covering the 45 villages target by the project </t>
  </si>
  <si>
    <t>The 5 river guages and community radios are part of the national EWS and it covered the 45 villages and they were intergrated into the UNMA and DM systems in Ntoroko and the atioanl EWS</t>
  </si>
  <si>
    <t xml:space="preserve">200 persons were provdied with NFI following flooding due to rising water levels along Lake Abert </t>
  </si>
  <si>
    <t xml:space="preserve">More people reached because of increased population due to flooding events that displaced people in Kanara sub county resulting in Internally dispaced camps  in the project target areas. The displacement was occassioned by rising water level on Lake Albert </t>
  </si>
  <si>
    <t xml:space="preserve">45 sign posts with evacuation signs within each village were put in places as well as 15 community contgency plans. The project also supported the development of district contigency plan that covers the entire district including the 45 villages </t>
  </si>
  <si>
    <r>
      <t>Save lives, reduce suffering, preserve of human dignity of people vulnerable to</t>
    </r>
    <r>
      <rPr>
        <b/>
        <strike/>
        <sz val="10"/>
        <rFont val="Calibri"/>
        <family val="2"/>
      </rPr>
      <t>,</t>
    </r>
    <r>
      <rPr>
        <b/>
        <sz val="10"/>
        <rFont val="Calibri"/>
        <family val="2"/>
      </rPr>
      <t xml:space="preserve"> hydro-meteorological hazards, epidemics and protracted crisis  in Tanzania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</si>
</sst>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5" x14ac:knownFonts="1">
    <font>
      <sz val="10"/>
      <color rgb="FF000000"/>
      <name val="Arial"/>
    </font>
    <font>
      <b/>
      <sz val="10"/>
      <color rgb="FF000000"/>
      <name val="Calibri"/>
      <family val="2"/>
    </font>
    <font>
      <b/>
      <i/>
      <sz val="10"/>
      <color rgb="FF000000"/>
      <name val="Calibri"/>
      <family val="2"/>
    </font>
    <font>
      <sz val="10"/>
      <color rgb="FF000000"/>
      <name val="Calibri"/>
      <family val="2"/>
    </font>
    <font>
      <b/>
      <sz val="10"/>
      <name val="Calibri"/>
      <family val="2"/>
    </font>
    <font>
      <sz val="10"/>
      <name val="Calibri"/>
      <family val="2"/>
    </font>
    <font>
      <b/>
      <sz val="16"/>
      <color rgb="FF000000"/>
      <name val="Calibri"/>
      <family val="2"/>
      <scheme val="minor"/>
    </font>
    <font>
      <sz val="10"/>
      <color rgb="FF000000"/>
      <name val="Arial"/>
      <family val="2"/>
    </font>
    <font>
      <strike/>
      <sz val="10"/>
      <name val="Calibri Light"/>
      <family val="2"/>
    </font>
    <font>
      <b/>
      <sz val="16"/>
      <color rgb="FF000000"/>
      <name val="Calibri"/>
      <family val="2"/>
    </font>
    <font>
      <sz val="10"/>
      <name val="Arial"/>
      <family val="2"/>
    </font>
    <font>
      <sz val="10"/>
      <name val="Calibri Light"/>
      <family val="2"/>
    </font>
    <font>
      <b/>
      <sz val="10"/>
      <name val="Calibri Light"/>
      <family val="2"/>
    </font>
    <font>
      <sz val="10"/>
      <color rgb="FFFF0000"/>
      <name val="Calibri"/>
      <family val="2"/>
    </font>
    <font>
      <b/>
      <strike/>
      <sz val="10"/>
      <name val="Calibri"/>
      <family val="2"/>
    </font>
    <font>
      <b/>
      <sz val="16"/>
      <name val="Calibri"/>
      <family val="2"/>
      <scheme val="minor"/>
    </font>
    <font>
      <b/>
      <i/>
      <sz val="10"/>
      <name val="Calibri"/>
      <family val="2"/>
    </font>
    <font>
      <b/>
      <sz val="9"/>
      <color indexed="81"/>
      <name val="Tahoma"/>
      <family val="2"/>
    </font>
    <font>
      <sz val="9"/>
      <color indexed="81"/>
      <name val="Tahoma"/>
      <family val="2"/>
    </font>
    <font>
      <b/>
      <sz val="10"/>
      <color rgb="FF00B050"/>
      <name val="Calibri"/>
      <family val="2"/>
    </font>
    <font>
      <sz val="10"/>
      <color rgb="FF00B050"/>
      <name val="Calibri"/>
      <family val="2"/>
    </font>
    <font>
      <sz val="10"/>
      <color rgb="FF000000"/>
      <name val="Arial"/>
      <family val="2"/>
    </font>
    <font>
      <sz val="10"/>
      <color rgb="FF00B050"/>
      <name val="Calibri Light"/>
      <family val="2"/>
    </font>
    <font>
      <strike/>
      <sz val="10"/>
      <color rgb="FF00B050"/>
      <name val="Calibri Light"/>
      <family val="2"/>
    </font>
    <font>
      <sz val="10"/>
      <color rgb="FF000000"/>
      <name val="Arial"/>
      <family val="2"/>
    </font>
  </fonts>
  <fills count="9">
    <fill>
      <patternFill patternType="none"/>
    </fill>
    <fill>
      <patternFill patternType="gray125"/>
    </fill>
    <fill>
      <patternFill patternType="solid">
        <fgColor rgb="FFDAEEF3"/>
        <bgColor indexed="64"/>
      </patternFill>
    </fill>
    <fill>
      <patternFill patternType="solid">
        <fgColor rgb="FFE6E6E6"/>
        <bgColor indexed="64"/>
      </patternFill>
    </fill>
    <fill>
      <patternFill patternType="solid">
        <fgColor rgb="FFD6E3BC"/>
        <bgColor indexed="64"/>
      </patternFill>
    </fill>
    <fill>
      <patternFill patternType="solid">
        <fgColor rgb="FFEAF1DD"/>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s>
  <borders count="35">
    <border>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diagonal/>
    </border>
    <border>
      <left/>
      <right/>
      <top style="medium">
        <color rgb="FF000000"/>
      </top>
      <bottom/>
      <diagonal/>
    </border>
    <border>
      <left style="medium">
        <color rgb="FF000000"/>
      </left>
      <right/>
      <top style="medium">
        <color rgb="FF000000"/>
      </top>
      <bottom style="medium">
        <color rgb="FF000000"/>
      </bottom>
      <diagonal/>
    </border>
    <border>
      <left style="medium">
        <color auto="1"/>
      </left>
      <right/>
      <top style="medium">
        <color rgb="FF000000"/>
      </top>
      <bottom style="medium">
        <color rgb="FF000000"/>
      </bottom>
      <diagonal/>
    </border>
    <border>
      <left style="medium">
        <color auto="1"/>
      </left>
      <right style="medium">
        <color auto="1"/>
      </right>
      <top style="medium">
        <color rgb="FF000000"/>
      </top>
      <bottom style="medium">
        <color rgb="FF000000"/>
      </bottom>
      <diagonal/>
    </border>
    <border>
      <left/>
      <right style="medium">
        <color auto="1"/>
      </right>
      <top style="medium">
        <color rgb="FF000000"/>
      </top>
      <bottom style="medium">
        <color rgb="FF000000"/>
      </bottom>
      <diagonal/>
    </border>
    <border>
      <left style="medium">
        <color rgb="FF000000"/>
      </left>
      <right style="medium">
        <color auto="1"/>
      </right>
      <top style="medium">
        <color rgb="FF000000"/>
      </top>
      <bottom style="medium">
        <color rgb="FF000000"/>
      </bottom>
      <diagonal/>
    </border>
    <border>
      <left style="medium">
        <color rgb="FF000000"/>
      </left>
      <right style="medium">
        <color rgb="FF000000"/>
      </right>
      <top style="medium">
        <color rgb="FF000000"/>
      </top>
      <bottom style="medium">
        <color auto="1"/>
      </bottom>
      <diagonal/>
    </border>
    <border>
      <left style="medium">
        <color auto="1"/>
      </left>
      <right/>
      <top style="medium">
        <color rgb="FF000000"/>
      </top>
      <bottom/>
      <diagonal/>
    </border>
    <border>
      <left style="medium">
        <color rgb="FF000000"/>
      </left>
      <right style="medium">
        <color auto="1"/>
      </right>
      <top style="medium">
        <color rgb="FF000000"/>
      </top>
      <bottom style="medium">
        <color auto="1"/>
      </bottom>
      <diagonal/>
    </border>
    <border>
      <left style="medium">
        <color auto="1"/>
      </left>
      <right style="medium">
        <color auto="1"/>
      </right>
      <top style="medium">
        <color rgb="FF000000"/>
      </top>
      <bottom/>
      <diagonal/>
    </border>
    <border>
      <left style="medium">
        <color auto="1"/>
      </left>
      <right style="medium">
        <color auto="1"/>
      </right>
      <top/>
      <bottom style="medium">
        <color rgb="FF000000"/>
      </bottom>
      <diagonal/>
    </border>
    <border>
      <left/>
      <right style="medium">
        <color auto="1"/>
      </right>
      <top style="medium">
        <color rgb="FF000000"/>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rgb="FF000000"/>
      </top>
      <bottom style="medium">
        <color auto="1"/>
      </bottom>
      <diagonal/>
    </border>
    <border>
      <left style="medium">
        <color rgb="FF000000"/>
      </left>
      <right style="medium">
        <color auto="1"/>
      </right>
      <top style="medium">
        <color rgb="FF000000"/>
      </top>
      <bottom/>
      <diagonal/>
    </border>
    <border>
      <left/>
      <right/>
      <top style="medium">
        <color indexed="64"/>
      </top>
      <bottom style="medium">
        <color indexed="64"/>
      </bottom>
      <diagonal/>
    </border>
    <border>
      <left style="medium">
        <color indexed="64"/>
      </left>
      <right/>
      <top style="medium">
        <color indexed="64"/>
      </top>
      <bottom/>
      <diagonal/>
    </border>
    <border>
      <left/>
      <right/>
      <top/>
      <bottom style="medium">
        <color indexed="64"/>
      </bottom>
      <diagonal/>
    </border>
    <border>
      <left/>
      <right/>
      <top style="medium">
        <color rgb="FF000000"/>
      </top>
      <bottom style="medium">
        <color indexed="64"/>
      </bottom>
      <diagonal/>
    </border>
    <border>
      <left/>
      <right style="medium">
        <color auto="1"/>
      </right>
      <top/>
      <bottom/>
      <diagonal/>
    </border>
    <border>
      <left style="medium">
        <color rgb="FF000000"/>
      </left>
      <right/>
      <top style="medium">
        <color rgb="FF000000"/>
      </top>
      <bottom style="medium">
        <color auto="1"/>
      </bottom>
      <diagonal/>
    </border>
    <border>
      <left/>
      <right/>
      <top/>
      <bottom style="medium">
        <color rgb="FF000000"/>
      </bottom>
      <diagonal/>
    </border>
    <border>
      <left style="medium">
        <color auto="1"/>
      </left>
      <right style="medium">
        <color auto="1"/>
      </right>
      <top/>
      <bottom style="medium">
        <color auto="1"/>
      </bottom>
      <diagonal/>
    </border>
    <border>
      <left style="medium">
        <color auto="1"/>
      </left>
      <right/>
      <top/>
      <bottom style="medium">
        <color rgb="FF000000"/>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7" fillId="0" borderId="0"/>
    <xf numFmtId="43" fontId="21" fillId="0" borderId="0" applyFont="0" applyFill="0" applyBorder="0" applyAlignment="0" applyProtection="0"/>
    <xf numFmtId="43" fontId="7" fillId="0" borderId="0" applyFont="0" applyFill="0" applyBorder="0" applyAlignment="0" applyProtection="0"/>
    <xf numFmtId="9" fontId="24" fillId="0" borderId="0" applyFont="0" applyFill="0" applyBorder="0" applyAlignment="0" applyProtection="0"/>
  </cellStyleXfs>
  <cellXfs count="198">
    <xf numFmtId="0" fontId="0" fillId="0" borderId="0" xfId="0" applyFont="1" applyAlignment="1"/>
    <xf numFmtId="0" fontId="1" fillId="2" borderId="1" xfId="0" applyFont="1" applyFill="1" applyBorder="1" applyAlignment="1">
      <alignment horizontal="justify" vertical="center" wrapText="1"/>
    </xf>
    <xf numFmtId="0" fontId="1" fillId="3" borderId="1" xfId="0" applyFont="1" applyFill="1" applyBorder="1" applyAlignment="1">
      <alignment horizontal="justify" vertical="center" wrapText="1"/>
    </xf>
    <xf numFmtId="0" fontId="1" fillId="3" borderId="5" xfId="0" applyFont="1" applyFill="1" applyBorder="1" applyAlignment="1">
      <alignment horizontal="justify" vertical="center" wrapText="1"/>
    </xf>
    <xf numFmtId="0" fontId="1" fillId="4" borderId="6" xfId="0" applyFont="1" applyFill="1" applyBorder="1" applyAlignment="1">
      <alignment horizontal="justify" vertical="center" wrapText="1"/>
    </xf>
    <xf numFmtId="0" fontId="1" fillId="5" borderId="7" xfId="0" applyFont="1" applyFill="1" applyBorder="1" applyAlignment="1">
      <alignment horizontal="justify" vertical="center" wrapText="1"/>
    </xf>
    <xf numFmtId="0" fontId="1" fillId="5" borderId="1" xfId="0" applyFont="1" applyFill="1" applyBorder="1" applyAlignment="1">
      <alignment horizontal="justify" vertical="center" wrapText="1"/>
    </xf>
    <xf numFmtId="0" fontId="5" fillId="5" borderId="8" xfId="0" applyFont="1" applyFill="1" applyBorder="1" applyAlignment="1">
      <alignment horizontal="left" vertical="top" wrapText="1"/>
    </xf>
    <xf numFmtId="0" fontId="5" fillId="5" borderId="12" xfId="0" applyFont="1" applyFill="1" applyBorder="1" applyAlignment="1">
      <alignment horizontal="left" vertical="top" wrapText="1"/>
    </xf>
    <xf numFmtId="0" fontId="5" fillId="5" borderId="22" xfId="0" applyFont="1" applyFill="1" applyBorder="1" applyAlignment="1">
      <alignment horizontal="left" vertical="top" wrapText="1"/>
    </xf>
    <xf numFmtId="0" fontId="1" fillId="3" borderId="4" xfId="0" applyFont="1" applyFill="1" applyBorder="1" applyAlignment="1">
      <alignment horizontal="justify" vertical="center"/>
    </xf>
    <xf numFmtId="0" fontId="3" fillId="4" borderId="4" xfId="0" applyFont="1" applyFill="1" applyBorder="1" applyAlignment="1">
      <alignment horizontal="justify" vertical="center"/>
    </xf>
    <xf numFmtId="0" fontId="3" fillId="5" borderId="8" xfId="0" applyFont="1" applyFill="1" applyBorder="1" applyAlignment="1">
      <alignment horizontal="left" vertical="top"/>
    </xf>
    <xf numFmtId="0" fontId="5" fillId="5" borderId="14" xfId="0" applyFont="1" applyFill="1" applyBorder="1" applyAlignment="1">
      <alignment horizontal="left" vertical="top"/>
    </xf>
    <xf numFmtId="0" fontId="3" fillId="5" borderId="24" xfId="0" applyFont="1" applyFill="1" applyBorder="1" applyAlignment="1">
      <alignment horizontal="left" vertical="top"/>
    </xf>
    <xf numFmtId="0" fontId="5" fillId="5" borderId="18" xfId="0" applyFont="1" applyFill="1" applyBorder="1" applyAlignment="1">
      <alignment horizontal="left" vertical="top" wrapText="1"/>
    </xf>
    <xf numFmtId="0" fontId="1" fillId="7" borderId="22" xfId="0" applyFont="1" applyFill="1" applyBorder="1" applyAlignment="1">
      <alignment horizontal="justify" vertical="center" wrapText="1"/>
    </xf>
    <xf numFmtId="0" fontId="7" fillId="0" borderId="0" xfId="0" applyFont="1" applyAlignment="1"/>
    <xf numFmtId="0" fontId="10" fillId="0" borderId="0" xfId="1" applyFont="1" applyAlignment="1">
      <alignment wrapText="1"/>
    </xf>
    <xf numFmtId="0" fontId="8" fillId="7" borderId="3" xfId="0" applyFont="1" applyFill="1" applyBorder="1" applyAlignment="1">
      <alignment horizontal="left" vertical="center"/>
    </xf>
    <xf numFmtId="0" fontId="11" fillId="0" borderId="0" xfId="0" applyFont="1" applyAlignment="1"/>
    <xf numFmtId="9" fontId="5" fillId="4" borderId="4" xfId="0" applyNumberFormat="1" applyFont="1" applyFill="1" applyBorder="1" applyAlignment="1">
      <alignment horizontal="left" vertical="top" wrapText="1"/>
    </xf>
    <xf numFmtId="3" fontId="5" fillId="5" borderId="11" xfId="0" applyNumberFormat="1" applyFont="1" applyFill="1" applyBorder="1" applyAlignment="1">
      <alignment horizontal="left" vertical="top" wrapText="1"/>
    </xf>
    <xf numFmtId="0" fontId="5" fillId="4" borderId="14" xfId="0" applyFont="1" applyFill="1" applyBorder="1" applyAlignment="1">
      <alignment horizontal="left" vertical="center"/>
    </xf>
    <xf numFmtId="3" fontId="5" fillId="4" borderId="11" xfId="0" applyNumberFormat="1" applyFont="1" applyFill="1" applyBorder="1" applyAlignment="1">
      <alignment horizontal="left" vertical="top" wrapText="1"/>
    </xf>
    <xf numFmtId="0" fontId="4" fillId="5" borderId="1" xfId="0" applyFont="1" applyFill="1" applyBorder="1" applyAlignment="1">
      <alignment horizontal="justify" vertical="center" wrapText="1"/>
    </xf>
    <xf numFmtId="0" fontId="5" fillId="5" borderId="17" xfId="0" applyFont="1" applyFill="1" applyBorder="1" applyAlignment="1">
      <alignment horizontal="left" vertical="top"/>
    </xf>
    <xf numFmtId="0" fontId="4" fillId="7" borderId="22" xfId="0" applyFont="1" applyFill="1" applyBorder="1" applyAlignment="1">
      <alignment horizontal="justify" vertical="center" wrapText="1"/>
    </xf>
    <xf numFmtId="0" fontId="10" fillId="0" borderId="0" xfId="0" applyFont="1" applyAlignment="1"/>
    <xf numFmtId="0" fontId="12" fillId="7" borderId="22" xfId="0" applyFont="1" applyFill="1" applyBorder="1" applyAlignment="1">
      <alignment horizontal="justify" vertical="center" wrapText="1"/>
    </xf>
    <xf numFmtId="0" fontId="8" fillId="7" borderId="9" xfId="0" applyFont="1" applyFill="1" applyBorder="1" applyAlignment="1">
      <alignment horizontal="left" vertical="center"/>
    </xf>
    <xf numFmtId="0" fontId="8" fillId="0" borderId="0" xfId="0" applyFont="1" applyAlignment="1"/>
    <xf numFmtId="0" fontId="4" fillId="4" borderId="1" xfId="0" applyFont="1" applyFill="1" applyBorder="1" applyAlignment="1">
      <alignment horizontal="justify" vertical="center" wrapText="1"/>
    </xf>
    <xf numFmtId="0" fontId="5" fillId="4" borderId="18" xfId="0" applyFont="1" applyFill="1" applyBorder="1" applyAlignment="1">
      <alignment horizontal="left" vertical="top" wrapText="1"/>
    </xf>
    <xf numFmtId="0" fontId="4" fillId="5" borderId="15" xfId="0" applyFont="1" applyFill="1" applyBorder="1" applyAlignment="1">
      <alignment horizontal="justify" vertical="center" wrapText="1"/>
    </xf>
    <xf numFmtId="0" fontId="10" fillId="0" borderId="0" xfId="1" applyFont="1" applyAlignment="1"/>
    <xf numFmtId="0" fontId="8" fillId="0" borderId="0" xfId="1" applyFont="1" applyAlignment="1"/>
    <xf numFmtId="0" fontId="1" fillId="3" borderId="4"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5" fillId="4" borderId="4" xfId="0" applyFont="1" applyFill="1" applyBorder="1" applyAlignment="1">
      <alignment horizontal="justify" vertical="center" wrapText="1"/>
    </xf>
    <xf numFmtId="0" fontId="5" fillId="4" borderId="4" xfId="0" applyFont="1" applyFill="1" applyBorder="1" applyAlignment="1">
      <alignment horizontal="left" vertical="top" wrapText="1"/>
    </xf>
    <xf numFmtId="0" fontId="4" fillId="5" borderId="7" xfId="0" applyFont="1" applyFill="1" applyBorder="1" applyAlignment="1">
      <alignment horizontal="justify" vertical="center" wrapText="1"/>
    </xf>
    <xf numFmtId="0" fontId="5" fillId="5" borderId="14" xfId="0" applyFont="1" applyFill="1" applyBorder="1" applyAlignment="1">
      <alignment horizontal="left" vertical="top" wrapText="1"/>
    </xf>
    <xf numFmtId="0" fontId="5" fillId="4" borderId="14" xfId="0" applyFont="1" applyFill="1" applyBorder="1" applyAlignment="1">
      <alignment horizontal="left" vertical="center" wrapText="1"/>
    </xf>
    <xf numFmtId="0" fontId="5" fillId="5" borderId="17" xfId="0" applyFont="1" applyFill="1" applyBorder="1" applyAlignment="1">
      <alignment horizontal="left" vertical="top" wrapText="1"/>
    </xf>
    <xf numFmtId="0" fontId="10" fillId="0" borderId="0" xfId="1" applyFont="1" applyAlignment="1">
      <alignment vertical="top"/>
    </xf>
    <xf numFmtId="0" fontId="1" fillId="3" borderId="2" xfId="0" applyFont="1" applyFill="1" applyBorder="1" applyAlignment="1">
      <alignment horizontal="justify" vertical="center" wrapText="1"/>
    </xf>
    <xf numFmtId="0" fontId="5" fillId="4" borderId="3"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11" xfId="0" applyFont="1" applyFill="1" applyBorder="1" applyAlignment="1">
      <alignment horizontal="left" vertical="top" wrapText="1"/>
    </xf>
    <xf numFmtId="0" fontId="11" fillId="7" borderId="3" xfId="0" applyFont="1" applyFill="1" applyBorder="1" applyAlignment="1">
      <alignment horizontal="left" vertical="center"/>
    </xf>
    <xf numFmtId="0" fontId="5" fillId="5" borderId="11"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5" borderId="10" xfId="0" applyFont="1" applyFill="1" applyBorder="1" applyAlignment="1">
      <alignment horizontal="left" vertical="top"/>
    </xf>
    <xf numFmtId="0" fontId="11" fillId="0" borderId="0" xfId="1" applyFont="1" applyAlignment="1"/>
    <xf numFmtId="0" fontId="10" fillId="0" borderId="0" xfId="1" applyFont="1" applyBorder="1" applyAlignment="1"/>
    <xf numFmtId="0" fontId="5" fillId="4" borderId="14" xfId="0" applyFont="1" applyFill="1" applyBorder="1" applyAlignment="1">
      <alignment horizontal="left" vertical="top" wrapText="1"/>
    </xf>
    <xf numFmtId="0" fontId="5" fillId="4" borderId="23" xfId="0" applyFont="1" applyFill="1" applyBorder="1" applyAlignment="1">
      <alignment horizontal="left" vertical="top" wrapText="1"/>
    </xf>
    <xf numFmtId="0" fontId="10" fillId="0" borderId="0" xfId="0" applyFont="1" applyBorder="1" applyAlignment="1"/>
    <xf numFmtId="0" fontId="5" fillId="5" borderId="11" xfId="0" applyFont="1" applyFill="1" applyBorder="1" applyAlignment="1">
      <alignment horizontal="left" vertical="top" wrapText="1"/>
    </xf>
    <xf numFmtId="0" fontId="4" fillId="3" borderId="3" xfId="1" applyFont="1" applyFill="1" applyBorder="1" applyAlignment="1">
      <alignment horizontal="justify" vertical="center" wrapText="1"/>
    </xf>
    <xf numFmtId="0" fontId="19" fillId="7" borderId="22" xfId="0" applyFont="1" applyFill="1" applyBorder="1" applyAlignment="1">
      <alignment horizontal="justify" vertical="center" wrapText="1"/>
    </xf>
    <xf numFmtId="0" fontId="22" fillId="7" borderId="3" xfId="0" applyFont="1" applyFill="1" applyBorder="1" applyAlignment="1">
      <alignment horizontal="left" vertical="center"/>
    </xf>
    <xf numFmtId="0" fontId="23" fillId="7" borderId="3" xfId="0" applyFont="1" applyFill="1" applyBorder="1" applyAlignment="1">
      <alignment horizontal="left" vertical="center"/>
    </xf>
    <xf numFmtId="0" fontId="23" fillId="7" borderId="9" xfId="0" applyFont="1" applyFill="1" applyBorder="1" applyAlignment="1">
      <alignment horizontal="left" vertical="center"/>
    </xf>
    <xf numFmtId="0" fontId="23" fillId="0" borderId="0" xfId="0" applyFont="1" applyAlignment="1"/>
    <xf numFmtId="0" fontId="5" fillId="5" borderId="20" xfId="0" applyFont="1" applyFill="1" applyBorder="1" applyAlignment="1">
      <alignment horizontal="left" vertical="top" wrapText="1"/>
    </xf>
    <xf numFmtId="3" fontId="5" fillId="4" borderId="18" xfId="0" applyNumberFormat="1" applyFont="1" applyFill="1" applyBorder="1" applyAlignment="1">
      <alignment horizontal="left" vertical="top" wrapText="1"/>
    </xf>
    <xf numFmtId="0" fontId="5" fillId="5" borderId="16" xfId="0" applyFont="1" applyFill="1" applyBorder="1" applyAlignment="1">
      <alignment horizontal="left" vertical="top" wrapText="1"/>
    </xf>
    <xf numFmtId="0" fontId="4" fillId="3" borderId="22" xfId="1" applyFont="1" applyFill="1" applyBorder="1" applyAlignment="1">
      <alignment horizontal="justify" vertical="center" wrapText="1"/>
    </xf>
    <xf numFmtId="0" fontId="1" fillId="8" borderId="1" xfId="0" applyFont="1" applyFill="1" applyBorder="1" applyAlignment="1">
      <alignment horizontal="justify" vertical="center" wrapText="1"/>
    </xf>
    <xf numFmtId="0" fontId="4" fillId="3" borderId="29" xfId="1" applyFont="1" applyFill="1" applyBorder="1" applyAlignment="1">
      <alignment horizontal="justify" vertical="center" wrapText="1"/>
    </xf>
    <xf numFmtId="9" fontId="5" fillId="5" borderId="11" xfId="4" applyFont="1" applyFill="1" applyBorder="1" applyAlignment="1">
      <alignment horizontal="left" vertical="top" wrapText="1"/>
    </xf>
    <xf numFmtId="9" fontId="5" fillId="5" borderId="22" xfId="4" applyFont="1" applyFill="1" applyBorder="1" applyAlignment="1">
      <alignment horizontal="left" vertical="top" wrapText="1"/>
    </xf>
    <xf numFmtId="0" fontId="3" fillId="4" borderId="31" xfId="0" applyFont="1" applyFill="1" applyBorder="1" applyAlignment="1">
      <alignment horizontal="justify" vertical="center"/>
    </xf>
    <xf numFmtId="0" fontId="5" fillId="5" borderId="32" xfId="0" applyFont="1" applyFill="1" applyBorder="1" applyAlignment="1">
      <alignment horizontal="left" vertical="top" wrapText="1"/>
    </xf>
    <xf numFmtId="1" fontId="5" fillId="5" borderId="32" xfId="2" applyNumberFormat="1" applyFont="1" applyFill="1" applyBorder="1" applyAlignment="1">
      <alignment horizontal="right" vertical="top" wrapText="1"/>
    </xf>
    <xf numFmtId="9" fontId="5" fillId="5" borderId="32" xfId="4" applyFont="1" applyFill="1" applyBorder="1" applyAlignment="1">
      <alignment horizontal="left" vertical="top" wrapText="1"/>
    </xf>
    <xf numFmtId="0" fontId="5" fillId="4" borderId="22" xfId="0" applyFont="1" applyFill="1" applyBorder="1" applyAlignment="1">
      <alignment horizontal="left" vertical="top" wrapText="1"/>
    </xf>
    <xf numFmtId="164" fontId="5" fillId="4" borderId="22" xfId="2" applyNumberFormat="1" applyFont="1" applyFill="1" applyBorder="1" applyAlignment="1">
      <alignment horizontal="left" vertical="top" wrapText="1"/>
    </xf>
    <xf numFmtId="9" fontId="5" fillId="4" borderId="22" xfId="0" applyNumberFormat="1" applyFont="1" applyFill="1" applyBorder="1" applyAlignment="1">
      <alignment horizontal="left" vertical="top" wrapText="1"/>
    </xf>
    <xf numFmtId="0" fontId="5" fillId="5" borderId="22" xfId="0" applyFont="1" applyFill="1" applyBorder="1" applyAlignment="1">
      <alignment horizontal="right" vertical="top" wrapText="1"/>
    </xf>
    <xf numFmtId="0" fontId="5" fillId="5" borderId="19" xfId="0" applyFont="1" applyFill="1" applyBorder="1" applyAlignment="1">
      <alignment horizontal="left" vertical="top" wrapText="1"/>
    </xf>
    <xf numFmtId="9" fontId="5" fillId="4" borderId="22" xfId="4" applyFont="1" applyFill="1" applyBorder="1" applyAlignment="1">
      <alignment horizontal="left" vertical="top" wrapText="1"/>
    </xf>
    <xf numFmtId="9" fontId="5" fillId="4" borderId="18" xfId="4" applyFont="1" applyFill="1" applyBorder="1" applyAlignment="1">
      <alignment horizontal="left" vertical="top" wrapText="1"/>
    </xf>
    <xf numFmtId="9" fontId="5" fillId="5" borderId="16" xfId="4"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3" xfId="0" applyFont="1" applyFill="1" applyBorder="1" applyAlignment="1">
      <alignment horizontal="left" vertical="top" wrapText="1"/>
    </xf>
    <xf numFmtId="0" fontId="2" fillId="2" borderId="10"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0" borderId="10" xfId="0" applyFont="1" applyBorder="1" applyAlignment="1">
      <alignment horizontal="justify" vertical="center" wrapText="1"/>
    </xf>
    <xf numFmtId="0" fontId="1" fillId="0" borderId="3" xfId="0" applyFont="1" applyBorder="1" applyAlignment="1">
      <alignment horizontal="justify" vertical="center" wrapText="1"/>
    </xf>
    <xf numFmtId="0" fontId="1" fillId="3" borderId="10"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3" xfId="0" applyFont="1" applyBorder="1" applyAlignment="1">
      <alignment horizontal="justify" vertical="center" wrapText="1"/>
    </xf>
    <xf numFmtId="0" fontId="5" fillId="7" borderId="3" xfId="0" applyFont="1" applyFill="1" applyBorder="1" applyAlignment="1">
      <alignment horizontal="left" vertical="center"/>
    </xf>
    <xf numFmtId="0" fontId="5" fillId="5" borderId="11" xfId="0" applyFont="1" applyFill="1" applyBorder="1" applyAlignment="1">
      <alignment horizontal="left" vertical="top" wrapText="1"/>
    </xf>
    <xf numFmtId="0" fontId="5" fillId="5" borderId="3" xfId="0" applyFont="1" applyFill="1" applyBorder="1" applyAlignment="1">
      <alignment horizontal="left" vertical="top" wrapText="1"/>
    </xf>
    <xf numFmtId="0" fontId="11" fillId="7"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4" fillId="6" borderId="2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5" fillId="4" borderId="11" xfId="0" applyFont="1" applyFill="1" applyBorder="1" applyAlignment="1">
      <alignment horizontal="left" vertical="top" wrapText="1"/>
    </xf>
    <xf numFmtId="0" fontId="9" fillId="0" borderId="0" xfId="0" applyFont="1" applyAlignment="1">
      <alignment horizontal="left"/>
    </xf>
    <xf numFmtId="0" fontId="5" fillId="5" borderId="10" xfId="0" applyFont="1" applyFill="1" applyBorder="1" applyAlignment="1">
      <alignment horizontal="left" vertical="top" wrapText="1"/>
    </xf>
    <xf numFmtId="9" fontId="5" fillId="5" borderId="8" xfId="0" applyNumberFormat="1" applyFont="1" applyFill="1" applyBorder="1" applyAlignment="1">
      <alignment horizontal="left" vertical="top" wrapText="1"/>
    </xf>
    <xf numFmtId="9" fontId="5" fillId="4" borderId="11" xfId="4" applyFont="1" applyFill="1" applyBorder="1" applyAlignment="1">
      <alignment horizontal="left" vertical="top" wrapText="1"/>
    </xf>
    <xf numFmtId="9" fontId="5" fillId="4" borderId="18" xfId="0" applyNumberFormat="1" applyFont="1" applyFill="1" applyBorder="1" applyAlignment="1">
      <alignment horizontal="left" vertical="top" wrapText="1"/>
    </xf>
    <xf numFmtId="9" fontId="5" fillId="5" borderId="22" xfId="0" applyNumberFormat="1" applyFont="1" applyFill="1" applyBorder="1" applyAlignment="1">
      <alignment horizontal="left" vertical="top" wrapText="1"/>
    </xf>
    <xf numFmtId="9" fontId="5" fillId="5" borderId="12" xfId="0" applyNumberFormat="1" applyFont="1" applyFill="1" applyBorder="1" applyAlignment="1">
      <alignment horizontal="left" vertical="top" wrapText="1"/>
    </xf>
    <xf numFmtId="9" fontId="5" fillId="4" borderId="23" xfId="4" applyFont="1" applyFill="1" applyBorder="1" applyAlignment="1">
      <alignment horizontal="left" vertical="top" wrapText="1"/>
    </xf>
    <xf numFmtId="9" fontId="5" fillId="5" borderId="11" xfId="0" applyNumberFormat="1" applyFont="1" applyFill="1" applyBorder="1" applyAlignment="1">
      <alignment horizontal="left" vertical="top" wrapText="1"/>
    </xf>
    <xf numFmtId="0" fontId="4" fillId="2" borderId="34" xfId="1" applyFont="1" applyFill="1" applyBorder="1" applyAlignment="1">
      <alignment horizontal="justify" vertical="center" wrapText="1"/>
    </xf>
    <xf numFmtId="0" fontId="10" fillId="0" borderId="34" xfId="1" applyFont="1" applyBorder="1" applyAlignment="1">
      <alignment wrapText="1"/>
    </xf>
    <xf numFmtId="0" fontId="4" fillId="3" borderId="34" xfId="1" applyFont="1" applyFill="1" applyBorder="1" applyAlignment="1">
      <alignment horizontal="justify" vertical="center" wrapText="1"/>
    </xf>
    <xf numFmtId="0" fontId="4" fillId="4" borderId="34" xfId="1" applyFont="1" applyFill="1" applyBorder="1" applyAlignment="1">
      <alignment horizontal="justify" vertical="center" wrapText="1"/>
    </xf>
    <xf numFmtId="0" fontId="5" fillId="4" borderId="34" xfId="1" applyFont="1" applyFill="1" applyBorder="1" applyAlignment="1">
      <alignment horizontal="justify" vertical="top" wrapText="1"/>
    </xf>
    <xf numFmtId="0" fontId="5" fillId="4" borderId="34" xfId="1" applyFont="1" applyFill="1" applyBorder="1" applyAlignment="1">
      <alignment horizontal="left" vertical="top" wrapText="1"/>
    </xf>
    <xf numFmtId="9" fontId="5" fillId="4" borderId="34" xfId="1" applyNumberFormat="1" applyFont="1" applyFill="1" applyBorder="1" applyAlignment="1">
      <alignment horizontal="left" vertical="top" wrapText="1"/>
    </xf>
    <xf numFmtId="0" fontId="4" fillId="5" borderId="34" xfId="1" applyFont="1" applyFill="1" applyBorder="1" applyAlignment="1">
      <alignment horizontal="justify" vertical="center" wrapText="1"/>
    </xf>
    <xf numFmtId="0" fontId="5" fillId="5" borderId="34" xfId="1" applyFont="1" applyFill="1" applyBorder="1" applyAlignment="1">
      <alignment horizontal="left" vertical="top" wrapText="1"/>
    </xf>
    <xf numFmtId="9" fontId="5" fillId="5" borderId="34" xfId="4" applyFont="1" applyFill="1" applyBorder="1" applyAlignment="1">
      <alignment horizontal="left" vertical="top" wrapText="1"/>
    </xf>
    <xf numFmtId="0" fontId="4" fillId="7" borderId="34" xfId="1" applyFont="1" applyFill="1" applyBorder="1" applyAlignment="1">
      <alignment horizontal="justify" vertical="center" wrapText="1"/>
    </xf>
    <xf numFmtId="0" fontId="5" fillId="4" borderId="34" xfId="0" applyFont="1" applyFill="1" applyBorder="1" applyAlignment="1">
      <alignment horizontal="left" vertical="top" wrapText="1"/>
    </xf>
    <xf numFmtId="3" fontId="5" fillId="4" borderId="34" xfId="0" applyNumberFormat="1" applyFont="1" applyFill="1" applyBorder="1" applyAlignment="1">
      <alignment horizontal="left" vertical="top" wrapText="1"/>
    </xf>
    <xf numFmtId="0" fontId="5" fillId="5" borderId="34" xfId="0" applyFont="1" applyFill="1" applyBorder="1" applyAlignment="1">
      <alignment horizontal="left" vertical="top"/>
    </xf>
    <xf numFmtId="3" fontId="5" fillId="5" borderId="34" xfId="1" applyNumberFormat="1" applyFont="1" applyFill="1" applyBorder="1" applyAlignment="1">
      <alignment horizontal="left" vertical="top" wrapText="1"/>
    </xf>
    <xf numFmtId="0" fontId="12" fillId="7" borderId="34" xfId="1" applyFont="1" applyFill="1" applyBorder="1" applyAlignment="1">
      <alignment horizontal="left" vertical="center"/>
    </xf>
    <xf numFmtId="0" fontId="11" fillId="7" borderId="34" xfId="1" applyFont="1" applyFill="1" applyBorder="1" applyAlignment="1">
      <alignment horizontal="left" vertical="center"/>
    </xf>
    <xf numFmtId="0" fontId="8" fillId="7" borderId="34" xfId="1" applyFont="1" applyFill="1" applyBorder="1" applyAlignment="1">
      <alignment horizontal="left" vertical="center"/>
    </xf>
    <xf numFmtId="3" fontId="5" fillId="4" borderId="34" xfId="1" applyNumberFormat="1" applyFont="1" applyFill="1" applyBorder="1" applyAlignment="1">
      <alignment horizontal="left" vertical="top" wrapText="1"/>
    </xf>
    <xf numFmtId="0" fontId="4" fillId="4" borderId="34" xfId="1" applyFont="1" applyFill="1" applyBorder="1" applyAlignment="1">
      <alignment horizontal="left" vertical="center" wrapText="1"/>
    </xf>
    <xf numFmtId="0" fontId="5" fillId="4" borderId="34" xfId="1" applyFont="1" applyFill="1" applyBorder="1" applyAlignment="1">
      <alignment vertical="top" wrapText="1"/>
    </xf>
    <xf numFmtId="9" fontId="5" fillId="4" borderId="34" xfId="4" applyFont="1" applyFill="1" applyBorder="1" applyAlignment="1">
      <alignment vertical="top" wrapText="1"/>
    </xf>
    <xf numFmtId="0" fontId="4" fillId="5" borderId="34" xfId="1" applyFont="1" applyFill="1" applyBorder="1" applyAlignment="1">
      <alignment horizontal="justify" vertical="top" wrapText="1"/>
    </xf>
    <xf numFmtId="0" fontId="12" fillId="7" borderId="34" xfId="1" applyFont="1" applyFill="1" applyBorder="1" applyAlignment="1">
      <alignment horizontal="justify" vertical="center" wrapText="1"/>
    </xf>
    <xf numFmtId="0" fontId="19" fillId="7" borderId="34" xfId="1" applyFont="1" applyFill="1" applyBorder="1" applyAlignment="1">
      <alignment horizontal="justify" vertical="center" wrapText="1"/>
    </xf>
    <xf numFmtId="0" fontId="4" fillId="6" borderId="34" xfId="1" applyFont="1" applyFill="1" applyBorder="1" applyAlignment="1">
      <alignment horizontal="center" vertical="center" wrapText="1"/>
    </xf>
    <xf numFmtId="9" fontId="5" fillId="4" borderId="34" xfId="4" applyFont="1" applyFill="1" applyBorder="1" applyAlignment="1">
      <alignment horizontal="left" vertical="top" wrapText="1"/>
    </xf>
    <xf numFmtId="0" fontId="5" fillId="5" borderId="34" xfId="1" applyFont="1" applyFill="1" applyBorder="1" applyAlignment="1">
      <alignment horizontal="left" vertical="top" wrapText="1"/>
    </xf>
    <xf numFmtId="1" fontId="5" fillId="4" borderId="34" xfId="1" applyNumberFormat="1" applyFont="1" applyFill="1" applyBorder="1" applyAlignment="1">
      <alignment horizontal="left" vertical="top" wrapText="1"/>
    </xf>
    <xf numFmtId="9" fontId="5" fillId="4" borderId="4" xfId="4" applyFont="1" applyFill="1" applyBorder="1" applyAlignment="1">
      <alignment horizontal="left" vertical="top" wrapText="1"/>
    </xf>
    <xf numFmtId="0" fontId="5" fillId="4" borderId="10"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2" xfId="0" applyFont="1" applyFill="1" applyBorder="1" applyAlignment="1">
      <alignment horizontal="left" vertical="top" wrapText="1"/>
    </xf>
    <xf numFmtId="0" fontId="6" fillId="0" borderId="0" xfId="0" applyFont="1" applyAlignment="1">
      <alignment horizontal="left"/>
    </xf>
    <xf numFmtId="0" fontId="2" fillId="2" borderId="10"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1" fillId="0" borderId="10" xfId="0" applyFont="1" applyBorder="1" applyAlignment="1">
      <alignment horizontal="justify" vertical="center" wrapText="1"/>
    </xf>
    <xf numFmtId="0" fontId="1" fillId="0" borderId="3" xfId="0" applyFont="1" applyBorder="1" applyAlignment="1">
      <alignment horizontal="justify" vertical="center" wrapText="1"/>
    </xf>
    <xf numFmtId="0" fontId="1" fillId="3" borderId="10"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2" xfId="0" applyFont="1" applyFill="1" applyBorder="1" applyAlignment="1">
      <alignment horizontal="justify" vertical="center" wrapText="1"/>
    </xf>
    <xf numFmtId="0" fontId="3" fillId="0" borderId="10" xfId="0" applyFont="1" applyBorder="1" applyAlignment="1">
      <alignment horizontal="justify" vertical="center" wrapText="1"/>
    </xf>
    <xf numFmtId="0" fontId="3" fillId="0" borderId="3" xfId="0" applyFont="1" applyBorder="1" applyAlignment="1">
      <alignment horizontal="justify" vertical="center" wrapText="1"/>
    </xf>
    <xf numFmtId="0" fontId="5" fillId="7" borderId="3" xfId="0" applyFont="1" applyFill="1" applyBorder="1" applyAlignment="1">
      <alignment horizontal="left" vertical="center"/>
    </xf>
    <xf numFmtId="0" fontId="3" fillId="5" borderId="10"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2" xfId="0" applyFont="1" applyFill="1" applyBorder="1" applyAlignment="1">
      <alignment horizontal="left" vertical="top" wrapText="1"/>
    </xf>
    <xf numFmtId="0" fontId="5" fillId="5" borderId="11" xfId="0" applyFont="1" applyFill="1" applyBorder="1" applyAlignment="1">
      <alignment horizontal="left" vertical="top" wrapText="1"/>
    </xf>
    <xf numFmtId="0" fontId="5" fillId="5" borderId="3" xfId="0" applyFont="1" applyFill="1" applyBorder="1" applyAlignment="1">
      <alignment horizontal="left" vertical="top" wrapText="1"/>
    </xf>
    <xf numFmtId="0" fontId="5" fillId="5" borderId="13" xfId="0" applyFont="1" applyFill="1" applyBorder="1" applyAlignment="1">
      <alignment horizontal="left" vertical="top" wrapText="1"/>
    </xf>
    <xf numFmtId="0" fontId="3" fillId="5" borderId="9" xfId="0" applyFont="1" applyFill="1" applyBorder="1" applyAlignment="1">
      <alignment horizontal="left" vertical="top" wrapText="1"/>
    </xf>
    <xf numFmtId="0" fontId="3" fillId="5" borderId="20" xfId="0" applyFont="1" applyFill="1" applyBorder="1" applyAlignment="1">
      <alignment horizontal="left" vertical="top" wrapText="1"/>
    </xf>
    <xf numFmtId="0" fontId="1" fillId="6" borderId="26" xfId="0" applyFont="1" applyFill="1" applyBorder="1" applyAlignment="1">
      <alignment horizontal="center" vertical="center" wrapText="1"/>
    </xf>
    <xf numFmtId="0" fontId="1" fillId="6" borderId="25" xfId="0" applyFont="1" applyFill="1" applyBorder="1" applyAlignment="1">
      <alignment horizontal="center" vertical="center" wrapText="1"/>
    </xf>
    <xf numFmtId="0" fontId="5" fillId="7" borderId="9" xfId="0" applyFont="1" applyFill="1" applyBorder="1" applyAlignment="1">
      <alignment horizontal="left" vertical="center"/>
    </xf>
    <xf numFmtId="0" fontId="5" fillId="4" borderId="22" xfId="0" applyFont="1" applyFill="1" applyBorder="1" applyAlignment="1">
      <alignment horizontal="left" vertical="top" wrapText="1"/>
    </xf>
    <xf numFmtId="0" fontId="5" fillId="5" borderId="31" xfId="0" applyFont="1" applyFill="1" applyBorder="1" applyAlignment="1">
      <alignment horizontal="left" vertical="top" wrapText="1"/>
    </xf>
    <xf numFmtId="0" fontId="1" fillId="6" borderId="27" xfId="0" applyFont="1" applyFill="1" applyBorder="1" applyAlignment="1">
      <alignment horizontal="center" vertical="center" wrapText="1"/>
    </xf>
    <xf numFmtId="0" fontId="11" fillId="7"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13" xfId="0" applyFont="1" applyFill="1" applyBorder="1" applyAlignment="1">
      <alignment horizontal="left" vertical="center" wrapText="1"/>
    </xf>
    <xf numFmtId="0" fontId="4" fillId="6" borderId="26" xfId="0" applyFont="1" applyFill="1" applyBorder="1" applyAlignment="1">
      <alignment horizontal="center" vertical="center" wrapText="1"/>
    </xf>
    <xf numFmtId="0" fontId="4" fillId="6" borderId="25" xfId="0" applyFont="1" applyFill="1" applyBorder="1" applyAlignment="1">
      <alignment horizontal="center" vertical="center" wrapText="1"/>
    </xf>
    <xf numFmtId="0" fontId="5" fillId="4" borderId="11" xfId="0" applyFont="1" applyFill="1" applyBorder="1" applyAlignment="1">
      <alignment horizontal="left" vertical="top" wrapText="1"/>
    </xf>
    <xf numFmtId="0" fontId="5" fillId="4" borderId="13" xfId="0" applyFont="1" applyFill="1" applyBorder="1" applyAlignment="1">
      <alignment horizontal="left" vertical="top" wrapText="1"/>
    </xf>
    <xf numFmtId="0" fontId="3" fillId="8" borderId="30" xfId="0" applyFont="1" applyFill="1" applyBorder="1" applyAlignment="1">
      <alignment horizontal="center" vertical="top"/>
    </xf>
    <xf numFmtId="0" fontId="3" fillId="8" borderId="28" xfId="0" applyFont="1" applyFill="1" applyBorder="1" applyAlignment="1">
      <alignment horizontal="center" vertical="top"/>
    </xf>
    <xf numFmtId="3" fontId="5" fillId="4" borderId="16" xfId="0" applyNumberFormat="1" applyFont="1" applyFill="1" applyBorder="1" applyAlignment="1">
      <alignment horizontal="left" vertical="top" wrapText="1"/>
    </xf>
    <xf numFmtId="3" fontId="5" fillId="4" borderId="21" xfId="0" applyNumberFormat="1" applyFont="1" applyFill="1" applyBorder="1" applyAlignment="1">
      <alignment horizontal="left" vertical="top" wrapText="1"/>
    </xf>
    <xf numFmtId="3" fontId="5" fillId="4" borderId="33" xfId="0" applyNumberFormat="1" applyFont="1" applyFill="1" applyBorder="1" applyAlignment="1">
      <alignment horizontal="left" vertical="top" wrapText="1"/>
    </xf>
    <xf numFmtId="0" fontId="5" fillId="5" borderId="34" xfId="0" applyFont="1" applyFill="1" applyBorder="1" applyAlignment="1">
      <alignment horizontal="left" vertical="top" wrapText="1"/>
    </xf>
    <xf numFmtId="0" fontId="15" fillId="0" borderId="0" xfId="1" applyFont="1" applyAlignment="1">
      <alignment horizontal="left"/>
    </xf>
    <xf numFmtId="0" fontId="16" fillId="2" borderId="34" xfId="1" applyFont="1" applyFill="1" applyBorder="1" applyAlignment="1">
      <alignment horizontal="justify" vertical="center" wrapText="1"/>
    </xf>
    <xf numFmtId="0" fontId="4" fillId="0" borderId="34" xfId="1" applyFont="1" applyBorder="1" applyAlignment="1">
      <alignment horizontal="justify" vertical="center" wrapText="1"/>
    </xf>
    <xf numFmtId="0" fontId="4" fillId="3" borderId="34" xfId="1" applyFont="1" applyFill="1" applyBorder="1" applyAlignment="1">
      <alignment horizontal="justify" vertical="center" wrapText="1"/>
    </xf>
    <xf numFmtId="0" fontId="5" fillId="0" borderId="34" xfId="1" applyFont="1" applyBorder="1" applyAlignment="1">
      <alignment horizontal="justify" vertical="center" wrapText="1"/>
    </xf>
    <xf numFmtId="0" fontId="5" fillId="4" borderId="34" xfId="1" applyFont="1" applyFill="1" applyBorder="1" applyAlignment="1">
      <alignment horizontal="left" vertical="top" wrapText="1"/>
    </xf>
    <xf numFmtId="0" fontId="5" fillId="5" borderId="34" xfId="1" applyFont="1" applyFill="1" applyBorder="1" applyAlignment="1">
      <alignment horizontal="left" vertical="top" wrapText="1"/>
    </xf>
    <xf numFmtId="0" fontId="4" fillId="6" borderId="34" xfId="1" applyFont="1" applyFill="1" applyBorder="1" applyAlignment="1">
      <alignment horizontal="center" vertical="center" wrapText="1"/>
    </xf>
    <xf numFmtId="0" fontId="5" fillId="7" borderId="34" xfId="1" applyFont="1" applyFill="1" applyBorder="1" applyAlignment="1">
      <alignment horizontal="left" vertical="center"/>
    </xf>
    <xf numFmtId="0" fontId="5" fillId="4" borderId="34" xfId="0" applyFont="1" applyFill="1" applyBorder="1" applyAlignment="1">
      <alignment horizontal="left" vertical="top" wrapText="1"/>
    </xf>
    <xf numFmtId="0" fontId="11" fillId="7" borderId="34" xfId="1" applyFont="1" applyFill="1" applyBorder="1" applyAlignment="1">
      <alignment horizontal="left" vertical="center"/>
    </xf>
    <xf numFmtId="0" fontId="11" fillId="7" borderId="34" xfId="1" applyFont="1" applyFill="1" applyBorder="1" applyAlignment="1">
      <alignment vertical="center"/>
    </xf>
    <xf numFmtId="0" fontId="20" fillId="7" borderId="34" xfId="1" applyFont="1" applyFill="1" applyBorder="1" applyAlignment="1">
      <alignment horizontal="left" vertical="center"/>
    </xf>
  </cellXfs>
  <cellStyles count="5">
    <cellStyle name="Comma" xfId="2" builtinId="3"/>
    <cellStyle name="Comma 2" xfId="3" xr:uid="{902A7495-243E-4A3A-836B-087B7EBEBD87}"/>
    <cellStyle name="Normal" xfId="0" builtinId="0"/>
    <cellStyle name="Normal 2" xfId="1" xr:uid="{F1A61CD6-635E-4342-9B65-45DFD6FA8C6C}"/>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D4207-2749-4670-B4DA-19A4D4C3ACA7}">
  <sheetPr codeName="Sheet1">
    <tabColor rgb="FF92D050"/>
    <pageSetUpPr fitToPage="1"/>
  </sheetPr>
  <dimension ref="A1:K72"/>
  <sheetViews>
    <sheetView zoomScale="55" zoomScaleNormal="55" workbookViewId="0">
      <pane ySplit="5" topLeftCell="A6" activePane="bottomLeft" state="frozen"/>
      <selection pane="bottomLeft" activeCell="B5" sqref="B5"/>
    </sheetView>
  </sheetViews>
  <sheetFormatPr defaultColWidth="8.81640625" defaultRowHeight="12.5" x14ac:dyDescent="0.25"/>
  <cols>
    <col min="1" max="1" width="13.1796875" customWidth="1"/>
    <col min="2" max="2" width="107.453125" customWidth="1"/>
    <col min="3" max="5" width="12.54296875" customWidth="1"/>
    <col min="6" max="10" width="25.54296875" customWidth="1"/>
    <col min="11" max="11" width="76.453125" customWidth="1"/>
  </cols>
  <sheetData>
    <row r="1" spans="1:11" ht="21" x14ac:dyDescent="0.5">
      <c r="A1" s="146" t="s">
        <v>0</v>
      </c>
      <c r="B1" s="146"/>
    </row>
    <row r="2" spans="1:11" ht="13" thickBot="1" x14ac:dyDescent="0.3"/>
    <row r="3" spans="1:11" ht="27" customHeight="1" thickBot="1" x14ac:dyDescent="0.3">
      <c r="A3" s="1" t="s">
        <v>1</v>
      </c>
      <c r="B3" s="147" t="s">
        <v>2</v>
      </c>
      <c r="C3" s="148"/>
      <c r="D3" s="148"/>
      <c r="E3" s="148"/>
      <c r="F3" s="148"/>
      <c r="G3" s="148"/>
      <c r="H3" s="148"/>
      <c r="I3" s="148"/>
      <c r="J3" s="148"/>
      <c r="K3" s="148"/>
    </row>
    <row r="4" spans="1:11" ht="27.75" customHeight="1" thickBot="1" x14ac:dyDescent="0.3">
      <c r="A4" s="2" t="s">
        <v>3</v>
      </c>
      <c r="B4" s="149" t="s">
        <v>4</v>
      </c>
      <c r="C4" s="150"/>
      <c r="D4" s="150"/>
      <c r="E4" s="150"/>
      <c r="F4" s="150"/>
      <c r="G4" s="150"/>
      <c r="H4" s="150"/>
      <c r="I4" s="150"/>
      <c r="J4" s="150"/>
      <c r="K4" s="150"/>
    </row>
    <row r="5" spans="1:11" ht="37" customHeight="1" thickBot="1" x14ac:dyDescent="0.3">
      <c r="A5" s="2"/>
      <c r="B5" s="10" t="s">
        <v>5</v>
      </c>
      <c r="C5" s="151" t="s">
        <v>6</v>
      </c>
      <c r="D5" s="152"/>
      <c r="E5" s="153"/>
      <c r="F5" s="46" t="s">
        <v>7</v>
      </c>
      <c r="G5" s="46" t="s">
        <v>8</v>
      </c>
      <c r="H5" s="69" t="s">
        <v>281</v>
      </c>
      <c r="I5" s="60" t="s">
        <v>282</v>
      </c>
      <c r="J5" s="69" t="s">
        <v>283</v>
      </c>
      <c r="K5" s="71" t="s">
        <v>286</v>
      </c>
    </row>
    <row r="6" spans="1:11" ht="26.5" thickBot="1" x14ac:dyDescent="0.3">
      <c r="A6" s="3" t="s">
        <v>9</v>
      </c>
      <c r="B6" s="154" t="s">
        <v>10</v>
      </c>
      <c r="C6" s="155"/>
      <c r="D6" s="155"/>
      <c r="E6" s="155"/>
      <c r="F6" s="155"/>
      <c r="G6" s="155"/>
      <c r="H6" s="155"/>
      <c r="I6" s="155"/>
      <c r="J6" s="155"/>
      <c r="K6" s="155"/>
    </row>
    <row r="7" spans="1:11" s="17" customFormat="1" ht="137.15" customHeight="1" thickBot="1" x14ac:dyDescent="0.3">
      <c r="A7" s="4" t="s">
        <v>11</v>
      </c>
      <c r="B7" s="11" t="s">
        <v>12</v>
      </c>
      <c r="C7" s="143" t="s">
        <v>277</v>
      </c>
      <c r="D7" s="144"/>
      <c r="E7" s="145"/>
      <c r="F7" s="40" t="s">
        <v>13</v>
      </c>
      <c r="G7" s="21">
        <v>0.65</v>
      </c>
      <c r="H7" s="21"/>
      <c r="I7" s="21">
        <v>0.65500000000000003</v>
      </c>
      <c r="J7" s="21">
        <f>I7/G7</f>
        <v>1.0076923076923077</v>
      </c>
      <c r="K7" s="21" t="s">
        <v>285</v>
      </c>
    </row>
    <row r="8" spans="1:11" ht="137.15" customHeight="1" thickBot="1" x14ac:dyDescent="0.3">
      <c r="A8" s="5" t="s">
        <v>14</v>
      </c>
      <c r="B8" s="12" t="s">
        <v>15</v>
      </c>
      <c r="C8" s="157" t="s">
        <v>16</v>
      </c>
      <c r="D8" s="158"/>
      <c r="E8" s="159"/>
      <c r="F8" s="7">
        <v>0</v>
      </c>
      <c r="G8" s="7">
        <v>95</v>
      </c>
      <c r="H8" s="22">
        <v>11</v>
      </c>
      <c r="I8" s="22">
        <f>11+21+36+25</f>
        <v>93</v>
      </c>
      <c r="J8" s="72">
        <f t="shared" ref="J8:J9" si="0">I8/G8</f>
        <v>0.97894736842105268</v>
      </c>
      <c r="K8" s="22" t="s">
        <v>296</v>
      </c>
    </row>
    <row r="9" spans="1:11" ht="48" customHeight="1" thickBot="1" x14ac:dyDescent="0.3">
      <c r="A9" s="6" t="s">
        <v>17</v>
      </c>
      <c r="B9" s="53" t="s">
        <v>278</v>
      </c>
      <c r="C9" s="160" t="s">
        <v>276</v>
      </c>
      <c r="D9" s="161"/>
      <c r="E9" s="162"/>
      <c r="F9" s="48">
        <v>0</v>
      </c>
      <c r="G9" s="22">
        <v>1500</v>
      </c>
      <c r="H9" s="22">
        <v>2650</v>
      </c>
      <c r="I9" s="22">
        <f>H9</f>
        <v>2650</v>
      </c>
      <c r="J9" s="72">
        <f t="shared" si="0"/>
        <v>1.7666666666666666</v>
      </c>
      <c r="K9" s="22" t="s">
        <v>287</v>
      </c>
    </row>
    <row r="10" spans="1:11" ht="51" customHeight="1" thickBot="1" x14ac:dyDescent="0.3">
      <c r="A10" s="6" t="s">
        <v>18</v>
      </c>
      <c r="B10" s="14" t="s">
        <v>19</v>
      </c>
      <c r="C10" s="163" t="s">
        <v>20</v>
      </c>
      <c r="D10" s="163"/>
      <c r="E10" s="164"/>
      <c r="F10" s="15">
        <v>0</v>
      </c>
      <c r="G10" s="15" t="s">
        <v>21</v>
      </c>
      <c r="H10" s="66">
        <v>0</v>
      </c>
      <c r="I10" s="66">
        <v>280</v>
      </c>
      <c r="J10" s="72">
        <f>280/280</f>
        <v>1</v>
      </c>
      <c r="K10" s="22"/>
    </row>
    <row r="11" spans="1:11" ht="35.25" customHeight="1" thickBot="1" x14ac:dyDescent="0.3">
      <c r="A11" s="165" t="s">
        <v>22</v>
      </c>
      <c r="B11" s="166"/>
      <c r="C11" s="166"/>
      <c r="D11" s="166"/>
      <c r="E11" s="166"/>
      <c r="F11" s="166"/>
      <c r="G11" s="166"/>
      <c r="H11" s="166"/>
      <c r="I11" s="166"/>
      <c r="J11" s="166"/>
      <c r="K11" s="166"/>
    </row>
    <row r="12" spans="1:11" ht="35.25" customHeight="1" thickBot="1" x14ac:dyDescent="0.3">
      <c r="A12" s="16" t="s">
        <v>23</v>
      </c>
      <c r="B12" s="156" t="s">
        <v>24</v>
      </c>
      <c r="C12" s="156"/>
      <c r="D12" s="156"/>
      <c r="E12" s="156"/>
      <c r="F12" s="156"/>
      <c r="G12" s="156"/>
      <c r="H12" s="156"/>
      <c r="I12" s="156"/>
      <c r="J12" s="156"/>
      <c r="K12" s="156"/>
    </row>
    <row r="13" spans="1:11" ht="35.25" customHeight="1" thickBot="1" x14ac:dyDescent="0.3">
      <c r="A13" s="16" t="s">
        <v>25</v>
      </c>
      <c r="B13" s="156" t="s">
        <v>26</v>
      </c>
      <c r="C13" s="156"/>
      <c r="D13" s="156"/>
      <c r="E13" s="156"/>
      <c r="F13" s="156"/>
      <c r="G13" s="156"/>
      <c r="H13" s="156"/>
      <c r="I13" s="156"/>
      <c r="J13" s="156"/>
      <c r="K13" s="156"/>
    </row>
    <row r="14" spans="1:11" ht="35.25" customHeight="1" thickBot="1" x14ac:dyDescent="0.3">
      <c r="A14" s="16" t="s">
        <v>27</v>
      </c>
      <c r="B14" s="156" t="s">
        <v>28</v>
      </c>
      <c r="C14" s="156"/>
      <c r="D14" s="156"/>
      <c r="E14" s="156"/>
      <c r="F14" s="156"/>
      <c r="G14" s="156"/>
      <c r="H14" s="156"/>
      <c r="I14" s="156"/>
      <c r="J14" s="156"/>
      <c r="K14" s="156"/>
    </row>
    <row r="15" spans="1:11" ht="35.25" customHeight="1" thickBot="1" x14ac:dyDescent="0.3">
      <c r="A15" s="16" t="s">
        <v>29</v>
      </c>
      <c r="B15" s="156" t="s">
        <v>30</v>
      </c>
      <c r="C15" s="156"/>
      <c r="D15" s="156"/>
      <c r="E15" s="156"/>
      <c r="F15" s="156"/>
      <c r="G15" s="156"/>
      <c r="H15" s="156"/>
      <c r="I15" s="156"/>
      <c r="J15" s="156"/>
      <c r="K15" s="156"/>
    </row>
    <row r="16" spans="1:11" ht="35.25" customHeight="1" thickBot="1" x14ac:dyDescent="0.3">
      <c r="A16" s="16" t="s">
        <v>31</v>
      </c>
      <c r="B16" s="156" t="s">
        <v>32</v>
      </c>
      <c r="C16" s="156"/>
      <c r="D16" s="156"/>
      <c r="E16" s="156"/>
      <c r="F16" s="156"/>
      <c r="G16" s="156"/>
      <c r="H16" s="156"/>
      <c r="I16" s="156"/>
      <c r="J16" s="156"/>
      <c r="K16" s="156"/>
    </row>
    <row r="17" spans="1:11" ht="35.25" customHeight="1" thickBot="1" x14ac:dyDescent="0.3">
      <c r="A17" s="16" t="s">
        <v>33</v>
      </c>
      <c r="B17" s="156" t="s">
        <v>34</v>
      </c>
      <c r="C17" s="156"/>
      <c r="D17" s="156"/>
      <c r="E17" s="156"/>
      <c r="F17" s="156"/>
      <c r="G17" s="156"/>
      <c r="H17" s="156"/>
      <c r="I17" s="156"/>
      <c r="J17" s="156"/>
      <c r="K17" s="156"/>
    </row>
    <row r="18" spans="1:11" ht="35.25" customHeight="1" thickBot="1" x14ac:dyDescent="0.3">
      <c r="A18" s="16" t="s">
        <v>35</v>
      </c>
      <c r="B18" s="156" t="s">
        <v>36</v>
      </c>
      <c r="C18" s="156"/>
      <c r="D18" s="156"/>
      <c r="E18" s="156"/>
      <c r="F18" s="156"/>
      <c r="G18" s="156"/>
      <c r="H18" s="156"/>
      <c r="I18" s="156"/>
      <c r="J18" s="156"/>
      <c r="K18" s="156"/>
    </row>
    <row r="19" spans="1:11" ht="35.25" customHeight="1" thickBot="1" x14ac:dyDescent="0.3">
      <c r="A19" s="16" t="s">
        <v>37</v>
      </c>
      <c r="B19" s="156" t="s">
        <v>38</v>
      </c>
      <c r="C19" s="156"/>
      <c r="D19" s="156"/>
      <c r="E19" s="156"/>
      <c r="F19" s="156"/>
      <c r="G19" s="156"/>
      <c r="H19" s="156"/>
      <c r="I19" s="156"/>
      <c r="J19" s="156"/>
      <c r="K19" s="156"/>
    </row>
    <row r="20" spans="1:11" ht="35.25" customHeight="1" thickBot="1" x14ac:dyDescent="0.3">
      <c r="A20" s="16" t="s">
        <v>39</v>
      </c>
      <c r="B20" s="156" t="s">
        <v>40</v>
      </c>
      <c r="C20" s="167"/>
      <c r="D20" s="167"/>
      <c r="E20" s="167"/>
      <c r="F20" s="167"/>
      <c r="G20" s="167"/>
      <c r="H20" s="167"/>
      <c r="I20" s="167"/>
      <c r="J20" s="167"/>
      <c r="K20" s="167"/>
    </row>
    <row r="21" spans="1:11" s="17" customFormat="1" ht="137.15" customHeight="1" thickBot="1" x14ac:dyDescent="0.3">
      <c r="A21" s="4" t="s">
        <v>41</v>
      </c>
      <c r="B21" s="74" t="s">
        <v>42</v>
      </c>
      <c r="C21" s="168" t="s">
        <v>43</v>
      </c>
      <c r="D21" s="168"/>
      <c r="E21" s="168"/>
      <c r="F21" s="78">
        <v>0</v>
      </c>
      <c r="G21" s="79">
        <v>500000</v>
      </c>
      <c r="H21" s="79">
        <v>1052600</v>
      </c>
      <c r="I21" s="79">
        <v>4508856</v>
      </c>
      <c r="J21" s="80">
        <f>I21/G21</f>
        <v>9.0177119999999995</v>
      </c>
      <c r="K21" s="78" t="s">
        <v>288</v>
      </c>
    </row>
    <row r="22" spans="1:11" ht="95.15" customHeight="1" thickBot="1" x14ac:dyDescent="0.3">
      <c r="A22" s="25" t="s">
        <v>44</v>
      </c>
      <c r="B22" s="13" t="s">
        <v>45</v>
      </c>
      <c r="C22" s="169" t="s">
        <v>46</v>
      </c>
      <c r="D22" s="169"/>
      <c r="E22" s="169"/>
      <c r="F22" s="75">
        <v>0</v>
      </c>
      <c r="G22" s="75" t="s">
        <v>47</v>
      </c>
      <c r="H22" s="75">
        <v>0</v>
      </c>
      <c r="I22" s="76">
        <f>20+483</f>
        <v>503</v>
      </c>
      <c r="J22" s="77">
        <f>I22/300</f>
        <v>1.6766666666666667</v>
      </c>
      <c r="K22" s="75" t="s">
        <v>289</v>
      </c>
    </row>
    <row r="23" spans="1:11" ht="137.15" customHeight="1" thickBot="1" x14ac:dyDescent="0.3">
      <c r="A23" s="25" t="s">
        <v>48</v>
      </c>
      <c r="B23" s="26" t="s">
        <v>49</v>
      </c>
      <c r="C23" s="160" t="s">
        <v>50</v>
      </c>
      <c r="D23" s="161"/>
      <c r="E23" s="162"/>
      <c r="F23" s="9">
        <v>0</v>
      </c>
      <c r="G23" s="9">
        <v>130</v>
      </c>
      <c r="H23" s="9">
        <v>21</v>
      </c>
      <c r="I23" s="81">
        <f>6+11+4+284</f>
        <v>305</v>
      </c>
      <c r="J23" s="73">
        <f t="shared" ref="J23" si="1">I23/G23</f>
        <v>2.3461538461538463</v>
      </c>
      <c r="K23" s="9" t="s">
        <v>290</v>
      </c>
    </row>
    <row r="24" spans="1:11" ht="35.25" customHeight="1" thickBot="1" x14ac:dyDescent="0.3">
      <c r="A24" s="165" t="s">
        <v>51</v>
      </c>
      <c r="B24" s="166"/>
      <c r="C24" s="166"/>
      <c r="D24" s="166"/>
      <c r="E24" s="166"/>
      <c r="F24" s="170"/>
      <c r="G24" s="170"/>
      <c r="H24" s="170"/>
      <c r="I24" s="170"/>
      <c r="J24" s="170"/>
      <c r="K24" s="170"/>
    </row>
    <row r="25" spans="1:11" s="28" customFormat="1" ht="35.25" customHeight="1" thickBot="1" x14ac:dyDescent="0.3">
      <c r="A25" s="27" t="s">
        <v>52</v>
      </c>
      <c r="B25" s="156" t="s">
        <v>53</v>
      </c>
      <c r="C25" s="156"/>
      <c r="D25" s="156"/>
      <c r="E25" s="156"/>
      <c r="F25" s="156"/>
      <c r="G25" s="156"/>
      <c r="H25" s="156"/>
      <c r="I25" s="156"/>
      <c r="J25" s="156"/>
      <c r="K25" s="156"/>
    </row>
    <row r="26" spans="1:11" s="20" customFormat="1" ht="35.25" customHeight="1" thickBot="1" x14ac:dyDescent="0.35">
      <c r="A26" s="29" t="s">
        <v>54</v>
      </c>
      <c r="B26" s="171" t="s">
        <v>55</v>
      </c>
      <c r="C26" s="171"/>
      <c r="D26" s="171"/>
      <c r="E26" s="171"/>
      <c r="F26" s="171"/>
      <c r="G26" s="171"/>
      <c r="H26" s="171"/>
      <c r="I26" s="171"/>
      <c r="J26" s="171"/>
      <c r="K26" s="171"/>
    </row>
    <row r="27" spans="1:11" s="28" customFormat="1" ht="35.25" customHeight="1" thickBot="1" x14ac:dyDescent="0.3">
      <c r="A27" s="27" t="s">
        <v>56</v>
      </c>
      <c r="B27" s="156" t="s">
        <v>57</v>
      </c>
      <c r="C27" s="156"/>
      <c r="D27" s="156"/>
      <c r="E27" s="156"/>
      <c r="F27" s="156"/>
      <c r="G27" s="156"/>
      <c r="H27" s="156"/>
      <c r="I27" s="156"/>
      <c r="J27" s="156"/>
      <c r="K27" s="156"/>
    </row>
    <row r="28" spans="1:11" s="31" customFormat="1" ht="35.25" customHeight="1" thickBot="1" x14ac:dyDescent="0.35">
      <c r="A28" s="29" t="s">
        <v>58</v>
      </c>
      <c r="B28" s="50" t="s">
        <v>59</v>
      </c>
      <c r="C28" s="19"/>
      <c r="D28" s="19"/>
      <c r="E28" s="19"/>
      <c r="F28" s="19"/>
      <c r="G28" s="30"/>
      <c r="H28" s="30"/>
      <c r="I28" s="30"/>
      <c r="J28" s="30"/>
      <c r="K28" s="30"/>
    </row>
    <row r="29" spans="1:11" s="31" customFormat="1" ht="35.25" customHeight="1" thickBot="1" x14ac:dyDescent="0.35">
      <c r="A29" s="27" t="s">
        <v>60</v>
      </c>
      <c r="B29" s="50" t="s">
        <v>61</v>
      </c>
      <c r="C29" s="19"/>
      <c r="D29" s="19"/>
      <c r="E29" s="19"/>
      <c r="F29" s="19"/>
      <c r="G29" s="30"/>
      <c r="H29" s="30"/>
      <c r="I29" s="30"/>
      <c r="J29" s="30"/>
      <c r="K29" s="30"/>
    </row>
    <row r="30" spans="1:11" s="31" customFormat="1" ht="35.25" customHeight="1" thickBot="1" x14ac:dyDescent="0.35">
      <c r="A30" s="29" t="s">
        <v>62</v>
      </c>
      <c r="B30" s="50" t="s">
        <v>63</v>
      </c>
      <c r="C30" s="19"/>
      <c r="D30" s="19"/>
      <c r="E30" s="19"/>
      <c r="F30" s="19"/>
      <c r="G30" s="30"/>
      <c r="H30" s="30"/>
      <c r="I30" s="30"/>
      <c r="J30" s="30"/>
      <c r="K30" s="30"/>
    </row>
    <row r="31" spans="1:11" s="31" customFormat="1" ht="35.25" customHeight="1" thickBot="1" x14ac:dyDescent="0.35">
      <c r="A31" s="27" t="s">
        <v>64</v>
      </c>
      <c r="B31" s="50" t="s">
        <v>65</v>
      </c>
      <c r="C31" s="19"/>
      <c r="D31" s="19"/>
      <c r="E31" s="19"/>
      <c r="F31" s="19"/>
      <c r="G31" s="30"/>
      <c r="H31" s="30"/>
      <c r="I31" s="30"/>
      <c r="J31" s="30"/>
      <c r="K31" s="30"/>
    </row>
    <row r="32" spans="1:11" s="31" customFormat="1" ht="35.25" customHeight="1" thickBot="1" x14ac:dyDescent="0.35">
      <c r="A32" s="29" t="s">
        <v>66</v>
      </c>
      <c r="B32" s="50" t="s">
        <v>67</v>
      </c>
      <c r="C32" s="19"/>
      <c r="D32" s="19"/>
      <c r="E32" s="19"/>
      <c r="F32" s="19"/>
      <c r="G32" s="30"/>
      <c r="H32" s="30"/>
      <c r="I32" s="30"/>
      <c r="J32" s="30"/>
      <c r="K32" s="30"/>
    </row>
    <row r="33" spans="1:11" s="31" customFormat="1" ht="35.25" customHeight="1" thickBot="1" x14ac:dyDescent="0.35">
      <c r="A33" s="27" t="s">
        <v>68</v>
      </c>
      <c r="B33" s="50" t="s">
        <v>69</v>
      </c>
      <c r="C33" s="19"/>
      <c r="D33" s="19"/>
      <c r="E33" s="19"/>
      <c r="F33" s="19"/>
      <c r="G33" s="30"/>
      <c r="H33" s="30"/>
      <c r="I33" s="30"/>
      <c r="J33" s="30"/>
      <c r="K33" s="30"/>
    </row>
    <row r="34" spans="1:11" s="31" customFormat="1" ht="35.25" customHeight="1" thickBot="1" x14ac:dyDescent="0.35">
      <c r="A34" s="29" t="s">
        <v>70</v>
      </c>
      <c r="B34" s="50" t="s">
        <v>71</v>
      </c>
      <c r="C34" s="19"/>
      <c r="D34" s="19"/>
      <c r="E34" s="19"/>
      <c r="F34" s="19"/>
      <c r="G34" s="30"/>
      <c r="H34" s="30"/>
      <c r="I34" s="30"/>
      <c r="J34" s="30"/>
      <c r="K34" s="30"/>
    </row>
    <row r="35" spans="1:11" s="31" customFormat="1" ht="35.25" customHeight="1" thickBot="1" x14ac:dyDescent="0.35">
      <c r="A35" s="27" t="s">
        <v>72</v>
      </c>
      <c r="B35" s="50" t="s">
        <v>73</v>
      </c>
      <c r="C35" s="19"/>
      <c r="D35" s="19"/>
      <c r="E35" s="19"/>
      <c r="F35" s="19"/>
      <c r="G35" s="30"/>
      <c r="H35" s="30"/>
      <c r="I35" s="30"/>
      <c r="J35" s="30"/>
      <c r="K35" s="30"/>
    </row>
    <row r="36" spans="1:11" s="65" customFormat="1" ht="35.25" customHeight="1" thickBot="1" x14ac:dyDescent="0.35">
      <c r="A36" s="61" t="s">
        <v>279</v>
      </c>
      <c r="B36" s="62" t="s">
        <v>280</v>
      </c>
      <c r="C36" s="63"/>
      <c r="D36" s="63"/>
      <c r="E36" s="63"/>
      <c r="F36" s="63"/>
      <c r="G36" s="64"/>
      <c r="H36" s="64"/>
      <c r="I36" s="64"/>
      <c r="J36" s="64"/>
      <c r="K36" s="64"/>
    </row>
    <row r="37" spans="1:11" s="28" customFormat="1" ht="69.75" customHeight="1" thickBot="1" x14ac:dyDescent="0.3">
      <c r="A37" s="32" t="s">
        <v>74</v>
      </c>
      <c r="B37" s="23" t="s">
        <v>75</v>
      </c>
      <c r="C37" s="172" t="s">
        <v>76</v>
      </c>
      <c r="D37" s="173"/>
      <c r="E37" s="174"/>
      <c r="F37" s="47">
        <v>0</v>
      </c>
      <c r="G37" s="33">
        <v>280</v>
      </c>
      <c r="H37" s="78">
        <v>0</v>
      </c>
      <c r="I37" s="78">
        <v>318</v>
      </c>
      <c r="J37" s="83">
        <f>I37/G37</f>
        <v>1.1357142857142857</v>
      </c>
      <c r="K37" s="78" t="s">
        <v>291</v>
      </c>
    </row>
    <row r="38" spans="1:11" s="28" customFormat="1" ht="40" customHeight="1" thickBot="1" x14ac:dyDescent="0.3">
      <c r="A38" s="25" t="s">
        <v>77</v>
      </c>
      <c r="B38" s="13" t="s">
        <v>78</v>
      </c>
      <c r="C38" s="160" t="s">
        <v>79</v>
      </c>
      <c r="D38" s="161"/>
      <c r="E38" s="162"/>
      <c r="F38" s="8">
        <v>0</v>
      </c>
      <c r="G38" s="9">
        <v>28</v>
      </c>
      <c r="H38" s="9">
        <v>0</v>
      </c>
      <c r="I38" s="9">
        <v>28</v>
      </c>
      <c r="J38" s="73">
        <f>I38/G38</f>
        <v>1</v>
      </c>
      <c r="K38" s="9" t="s">
        <v>292</v>
      </c>
    </row>
    <row r="39" spans="1:11" s="28" customFormat="1" ht="124" customHeight="1" thickBot="1" x14ac:dyDescent="0.3">
      <c r="A39" s="25" t="s">
        <v>80</v>
      </c>
      <c r="B39" s="13" t="s">
        <v>81</v>
      </c>
      <c r="C39" s="160" t="s">
        <v>82</v>
      </c>
      <c r="D39" s="161"/>
      <c r="E39" s="162"/>
      <c r="F39" s="8">
        <v>0</v>
      </c>
      <c r="G39" s="9">
        <v>534</v>
      </c>
      <c r="H39" s="9">
        <v>12</v>
      </c>
      <c r="I39" s="9">
        <f>12+168+1664</f>
        <v>1844</v>
      </c>
      <c r="J39" s="73">
        <f>I39/G39</f>
        <v>3.4531835205992509</v>
      </c>
      <c r="K39" s="9" t="s">
        <v>293</v>
      </c>
    </row>
    <row r="40" spans="1:11" s="28" customFormat="1" ht="50.15" customHeight="1" thickBot="1" x14ac:dyDescent="0.3">
      <c r="A40" s="25" t="s">
        <v>83</v>
      </c>
      <c r="B40" s="13" t="s">
        <v>84</v>
      </c>
      <c r="C40" s="160" t="s">
        <v>85</v>
      </c>
      <c r="D40" s="161"/>
      <c r="E40" s="162"/>
      <c r="F40" s="8">
        <v>0</v>
      </c>
      <c r="G40" s="9">
        <v>31</v>
      </c>
      <c r="H40" s="9">
        <v>0</v>
      </c>
      <c r="I40" s="9">
        <v>30</v>
      </c>
      <c r="J40" s="73">
        <f>I40/G40</f>
        <v>0.967741935483871</v>
      </c>
      <c r="K40" s="9" t="s">
        <v>294</v>
      </c>
    </row>
    <row r="41" spans="1:11" s="28" customFormat="1" ht="65.5" customHeight="1" thickBot="1" x14ac:dyDescent="0.3">
      <c r="A41" s="25" t="s">
        <v>86</v>
      </c>
      <c r="B41" s="13" t="s">
        <v>87</v>
      </c>
      <c r="C41" s="160" t="s">
        <v>88</v>
      </c>
      <c r="D41" s="161"/>
      <c r="E41" s="162"/>
      <c r="F41" s="8">
        <v>0</v>
      </c>
      <c r="G41" s="8">
        <v>90</v>
      </c>
      <c r="H41" s="82">
        <v>45</v>
      </c>
      <c r="I41" s="82">
        <f>45+45+30</f>
        <v>120</v>
      </c>
      <c r="J41" s="73">
        <f>I41/G41</f>
        <v>1.3333333333333333</v>
      </c>
      <c r="K41" s="82" t="s">
        <v>295</v>
      </c>
    </row>
    <row r="42" spans="1:11" s="28" customFormat="1" ht="40" customHeight="1" thickBot="1" x14ac:dyDescent="0.3">
      <c r="A42" s="175" t="s">
        <v>89</v>
      </c>
      <c r="B42" s="176"/>
      <c r="C42" s="176"/>
      <c r="D42" s="176"/>
      <c r="E42" s="176"/>
      <c r="F42" s="176"/>
      <c r="G42" s="176"/>
      <c r="H42" s="176"/>
      <c r="I42" s="176"/>
      <c r="J42" s="176"/>
      <c r="K42" s="176"/>
    </row>
    <row r="43" spans="1:11" s="28" customFormat="1" ht="40" customHeight="1" thickBot="1" x14ac:dyDescent="0.3">
      <c r="A43" s="27" t="s">
        <v>90</v>
      </c>
      <c r="B43" s="156" t="s">
        <v>91</v>
      </c>
      <c r="C43" s="156"/>
      <c r="D43" s="156"/>
      <c r="E43" s="156"/>
      <c r="F43" s="156"/>
      <c r="G43" s="156"/>
      <c r="H43" s="156"/>
      <c r="I43" s="156"/>
      <c r="J43" s="156"/>
      <c r="K43" s="156"/>
    </row>
    <row r="44" spans="1:11" s="28" customFormat="1" ht="40" customHeight="1" thickBot="1" x14ac:dyDescent="0.3">
      <c r="A44" s="27" t="s">
        <v>92</v>
      </c>
      <c r="B44" s="156" t="s">
        <v>93</v>
      </c>
      <c r="C44" s="156"/>
      <c r="D44" s="156"/>
      <c r="E44" s="156"/>
      <c r="F44" s="156"/>
      <c r="G44" s="156"/>
      <c r="H44" s="156"/>
      <c r="I44" s="156"/>
      <c r="J44" s="156"/>
      <c r="K44" s="156"/>
    </row>
    <row r="45" spans="1:11" s="28" customFormat="1" ht="40" customHeight="1" thickBot="1" x14ac:dyDescent="0.3">
      <c r="A45" s="27" t="s">
        <v>94</v>
      </c>
      <c r="B45" s="156" t="s">
        <v>95</v>
      </c>
      <c r="C45" s="156"/>
      <c r="D45" s="156"/>
      <c r="E45" s="156"/>
      <c r="F45" s="156"/>
      <c r="G45" s="156"/>
      <c r="H45" s="156"/>
      <c r="I45" s="156"/>
      <c r="J45" s="156"/>
      <c r="K45" s="156"/>
    </row>
    <row r="46" spans="1:11" s="28" customFormat="1" ht="40" customHeight="1" thickBot="1" x14ac:dyDescent="0.3">
      <c r="A46" s="27" t="s">
        <v>96</v>
      </c>
      <c r="B46" s="156" t="s">
        <v>97</v>
      </c>
      <c r="C46" s="156"/>
      <c r="D46" s="156"/>
      <c r="E46" s="156"/>
      <c r="F46" s="156"/>
      <c r="G46" s="156"/>
      <c r="H46" s="156"/>
      <c r="I46" s="156"/>
      <c r="J46" s="156"/>
      <c r="K46" s="156"/>
    </row>
    <row r="47" spans="1:11" s="28" customFormat="1" ht="40" customHeight="1" thickBot="1" x14ac:dyDescent="0.3">
      <c r="A47" s="27" t="s">
        <v>98</v>
      </c>
      <c r="B47" s="156" t="s">
        <v>99</v>
      </c>
      <c r="C47" s="156"/>
      <c r="D47" s="156"/>
      <c r="E47" s="156"/>
      <c r="F47" s="156"/>
      <c r="G47" s="156"/>
      <c r="H47" s="156"/>
      <c r="I47" s="156"/>
      <c r="J47" s="156"/>
      <c r="K47" s="156"/>
    </row>
    <row r="48" spans="1:11" s="28" customFormat="1" ht="40" customHeight="1" thickBot="1" x14ac:dyDescent="0.3">
      <c r="A48" s="27" t="s">
        <v>100</v>
      </c>
      <c r="B48" s="156" t="s">
        <v>101</v>
      </c>
      <c r="C48" s="156"/>
      <c r="D48" s="156"/>
      <c r="E48" s="156"/>
      <c r="F48" s="156"/>
      <c r="G48" s="156"/>
      <c r="H48" s="156"/>
      <c r="I48" s="156"/>
      <c r="J48" s="156"/>
      <c r="K48" s="156"/>
    </row>
    <row r="49" spans="1:11" s="28" customFormat="1" ht="40" customHeight="1" thickBot="1" x14ac:dyDescent="0.3">
      <c r="A49" s="27" t="s">
        <v>102</v>
      </c>
      <c r="B49" s="156" t="s">
        <v>103</v>
      </c>
      <c r="C49" s="156"/>
      <c r="D49" s="156"/>
      <c r="E49" s="156"/>
      <c r="F49" s="156"/>
      <c r="G49" s="156"/>
      <c r="H49" s="156"/>
      <c r="I49" s="156"/>
      <c r="J49" s="156"/>
      <c r="K49" s="156"/>
    </row>
    <row r="50" spans="1:11" s="28" customFormat="1" ht="40" customHeight="1" thickBot="1" x14ac:dyDescent="0.3">
      <c r="A50" s="27" t="s">
        <v>104</v>
      </c>
      <c r="B50" s="156" t="s">
        <v>105</v>
      </c>
      <c r="C50" s="156"/>
      <c r="D50" s="156"/>
      <c r="E50" s="156"/>
      <c r="F50" s="156"/>
      <c r="G50" s="156"/>
      <c r="H50" s="156"/>
      <c r="I50" s="156"/>
      <c r="J50" s="156"/>
      <c r="K50" s="156"/>
    </row>
    <row r="51" spans="1:11" s="28" customFormat="1" ht="40" customHeight="1" thickBot="1" x14ac:dyDescent="0.3">
      <c r="A51" s="27" t="s">
        <v>106</v>
      </c>
      <c r="B51" s="156" t="s">
        <v>107</v>
      </c>
      <c r="C51" s="156"/>
      <c r="D51" s="156"/>
      <c r="E51" s="156"/>
      <c r="F51" s="156"/>
      <c r="G51" s="156"/>
      <c r="H51" s="156"/>
      <c r="I51" s="156"/>
      <c r="J51" s="156"/>
      <c r="K51" s="156"/>
    </row>
    <row r="52" spans="1:11" s="28" customFormat="1" ht="40" customHeight="1" thickBot="1" x14ac:dyDescent="0.3">
      <c r="A52" s="27" t="s">
        <v>108</v>
      </c>
      <c r="B52" s="156" t="s">
        <v>109</v>
      </c>
      <c r="C52" s="156"/>
      <c r="D52" s="156"/>
      <c r="E52" s="156"/>
      <c r="F52" s="156"/>
      <c r="G52" s="156"/>
      <c r="H52" s="156"/>
      <c r="I52" s="156"/>
      <c r="J52" s="156"/>
      <c r="K52" s="156"/>
    </row>
    <row r="53" spans="1:11" s="28" customFormat="1" ht="40" customHeight="1" thickBot="1" x14ac:dyDescent="0.3">
      <c r="A53" s="27" t="s">
        <v>110</v>
      </c>
      <c r="B53" s="156" t="s">
        <v>111</v>
      </c>
      <c r="C53" s="156"/>
      <c r="D53" s="156"/>
      <c r="E53" s="156"/>
      <c r="F53" s="156"/>
      <c r="G53" s="156"/>
      <c r="H53" s="156"/>
      <c r="I53" s="156"/>
      <c r="J53" s="156"/>
      <c r="K53" s="156"/>
    </row>
    <row r="54" spans="1:11" s="28" customFormat="1" ht="40" customHeight="1" thickBot="1" x14ac:dyDescent="0.3">
      <c r="A54" s="27" t="s">
        <v>112</v>
      </c>
      <c r="B54" s="156" t="s">
        <v>113</v>
      </c>
      <c r="C54" s="156"/>
      <c r="D54" s="156"/>
      <c r="E54" s="156"/>
      <c r="F54" s="156"/>
      <c r="G54" s="156"/>
      <c r="H54" s="156"/>
      <c r="I54" s="156"/>
      <c r="J54" s="156"/>
      <c r="K54" s="156"/>
    </row>
    <row r="55" spans="1:11" s="28" customFormat="1" ht="40" customHeight="1" thickBot="1" x14ac:dyDescent="0.3">
      <c r="A55" s="27" t="s">
        <v>114</v>
      </c>
      <c r="B55" s="156" t="s">
        <v>115</v>
      </c>
      <c r="C55" s="156"/>
      <c r="D55" s="156"/>
      <c r="E55" s="156"/>
      <c r="F55" s="156"/>
      <c r="G55" s="156"/>
      <c r="H55" s="156"/>
      <c r="I55" s="156"/>
      <c r="J55" s="156"/>
      <c r="K55" s="156"/>
    </row>
    <row r="56" spans="1:11" s="28" customFormat="1" ht="40" customHeight="1" thickBot="1" x14ac:dyDescent="0.3">
      <c r="A56" s="27" t="s">
        <v>116</v>
      </c>
      <c r="B56" s="156" t="s">
        <v>117</v>
      </c>
      <c r="C56" s="156"/>
      <c r="D56" s="156"/>
      <c r="E56" s="156"/>
      <c r="F56" s="156"/>
      <c r="G56" s="156"/>
      <c r="H56" s="156"/>
      <c r="I56" s="156"/>
      <c r="J56" s="156"/>
      <c r="K56" s="156"/>
    </row>
    <row r="57" spans="1:11" s="28" customFormat="1" ht="109" customHeight="1" thickBot="1" x14ac:dyDescent="0.3">
      <c r="A57" s="32" t="s">
        <v>118</v>
      </c>
      <c r="B57" s="23" t="s">
        <v>119</v>
      </c>
      <c r="C57" s="177" t="s">
        <v>275</v>
      </c>
      <c r="D57" s="144"/>
      <c r="E57" s="178"/>
      <c r="F57" s="52">
        <v>0</v>
      </c>
      <c r="G57" s="67">
        <v>191857</v>
      </c>
      <c r="H57" s="67">
        <v>0</v>
      </c>
      <c r="I57" s="67">
        <v>58325</v>
      </c>
      <c r="J57" s="84">
        <f>I57/G57</f>
        <v>0.30400246016564419</v>
      </c>
      <c r="K57" s="181" t="s">
        <v>298</v>
      </c>
    </row>
    <row r="58" spans="1:11" s="28" customFormat="1" ht="40" customHeight="1" thickBot="1" x14ac:dyDescent="0.3">
      <c r="A58" s="25" t="s">
        <v>121</v>
      </c>
      <c r="B58" s="13" t="s">
        <v>122</v>
      </c>
      <c r="C58" s="160" t="s">
        <v>123</v>
      </c>
      <c r="D58" s="161"/>
      <c r="E58" s="162"/>
      <c r="F58" s="8">
        <v>0</v>
      </c>
      <c r="G58" s="51">
        <v>28</v>
      </c>
      <c r="H58" s="59">
        <v>0</v>
      </c>
      <c r="I58" s="59">
        <v>0</v>
      </c>
      <c r="J58" s="72">
        <f>I58/G58</f>
        <v>0</v>
      </c>
      <c r="K58" s="182"/>
    </row>
    <row r="59" spans="1:11" s="28" customFormat="1" ht="40" customHeight="1" thickBot="1" x14ac:dyDescent="0.3">
      <c r="A59" s="25" t="s">
        <v>124</v>
      </c>
      <c r="B59" s="13" t="s">
        <v>125</v>
      </c>
      <c r="C59" s="160" t="s">
        <v>126</v>
      </c>
      <c r="D59" s="161"/>
      <c r="E59" s="162"/>
      <c r="F59" s="8">
        <v>0</v>
      </c>
      <c r="G59" s="51">
        <v>28</v>
      </c>
      <c r="H59" s="59">
        <v>0</v>
      </c>
      <c r="I59" s="59">
        <v>14</v>
      </c>
      <c r="J59" s="72">
        <f>I59/G59</f>
        <v>0.5</v>
      </c>
      <c r="K59" s="183"/>
    </row>
    <row r="60" spans="1:11" s="28" customFormat="1" ht="82" customHeight="1" thickBot="1" x14ac:dyDescent="0.3">
      <c r="A60" s="34" t="s">
        <v>127</v>
      </c>
      <c r="B60" s="13" t="s">
        <v>128</v>
      </c>
      <c r="C60" s="160" t="s">
        <v>129</v>
      </c>
      <c r="D60" s="161"/>
      <c r="E60" s="162"/>
      <c r="F60" s="8">
        <v>0</v>
      </c>
      <c r="G60" s="49">
        <v>4600</v>
      </c>
      <c r="H60" s="68">
        <f>1023*5</f>
        <v>5115</v>
      </c>
      <c r="I60" s="68">
        <f>5115+1600+585</f>
        <v>7300</v>
      </c>
      <c r="J60" s="85">
        <f>I60/G60</f>
        <v>1.5869565217391304</v>
      </c>
      <c r="K60" s="68" t="s">
        <v>297</v>
      </c>
    </row>
    <row r="61" spans="1:11" ht="13.5" thickBot="1" x14ac:dyDescent="0.3">
      <c r="A61" s="70" t="s">
        <v>284</v>
      </c>
      <c r="B61" s="179"/>
      <c r="C61" s="180"/>
      <c r="D61" s="180"/>
      <c r="E61" s="180"/>
      <c r="F61" s="180"/>
      <c r="G61" s="180"/>
      <c r="H61" s="180"/>
      <c r="I61" s="180"/>
      <c r="J61" s="180"/>
      <c r="K61" s="180"/>
    </row>
    <row r="62" spans="1:11" s="28" customFormat="1" ht="40" customHeight="1" thickBot="1" x14ac:dyDescent="0.3">
      <c r="A62" s="175" t="s">
        <v>130</v>
      </c>
      <c r="B62" s="176"/>
      <c r="C62" s="176"/>
      <c r="D62" s="176"/>
      <c r="E62" s="176"/>
      <c r="F62" s="176"/>
      <c r="G62" s="176"/>
      <c r="H62" s="176"/>
      <c r="I62" s="176"/>
      <c r="J62" s="176"/>
      <c r="K62" s="176"/>
    </row>
    <row r="63" spans="1:11" s="28" customFormat="1" ht="40" customHeight="1" thickBot="1" x14ac:dyDescent="0.3">
      <c r="A63" s="27" t="s">
        <v>131</v>
      </c>
      <c r="B63" s="156" t="s">
        <v>132</v>
      </c>
      <c r="C63" s="156"/>
      <c r="D63" s="156"/>
      <c r="E63" s="156"/>
      <c r="F63" s="156"/>
      <c r="G63" s="156"/>
      <c r="H63" s="156"/>
      <c r="I63" s="156"/>
      <c r="J63" s="156"/>
      <c r="K63" s="156"/>
    </row>
    <row r="64" spans="1:11" s="28" customFormat="1" ht="40" customHeight="1" thickBot="1" x14ac:dyDescent="0.3">
      <c r="A64" s="27" t="s">
        <v>133</v>
      </c>
      <c r="B64" s="156" t="s">
        <v>134</v>
      </c>
      <c r="C64" s="156"/>
      <c r="D64" s="156"/>
      <c r="E64" s="156"/>
      <c r="F64" s="156"/>
      <c r="G64" s="156"/>
      <c r="H64" s="156"/>
      <c r="I64" s="156"/>
      <c r="J64" s="156"/>
      <c r="K64" s="156"/>
    </row>
    <row r="65" spans="1:11" s="28" customFormat="1" ht="40" customHeight="1" thickBot="1" x14ac:dyDescent="0.3">
      <c r="A65" s="27" t="s">
        <v>135</v>
      </c>
      <c r="B65" s="156" t="s">
        <v>136</v>
      </c>
      <c r="C65" s="156"/>
      <c r="D65" s="156"/>
      <c r="E65" s="156"/>
      <c r="F65" s="156"/>
      <c r="G65" s="156"/>
      <c r="H65" s="156"/>
      <c r="I65" s="156"/>
      <c r="J65" s="156"/>
      <c r="K65" s="156"/>
    </row>
    <row r="66" spans="1:11" s="28" customFormat="1" ht="40" customHeight="1" thickBot="1" x14ac:dyDescent="0.3">
      <c r="A66" s="27" t="s">
        <v>137</v>
      </c>
      <c r="B66" s="156" t="s">
        <v>138</v>
      </c>
      <c r="C66" s="156"/>
      <c r="D66" s="156"/>
      <c r="E66" s="156"/>
      <c r="F66" s="156"/>
      <c r="G66" s="156"/>
      <c r="H66" s="156"/>
      <c r="I66" s="156"/>
      <c r="J66" s="156"/>
      <c r="K66" s="156"/>
    </row>
    <row r="67" spans="1:11" s="28" customFormat="1" ht="40" customHeight="1" thickBot="1" x14ac:dyDescent="0.3">
      <c r="A67" s="27" t="s">
        <v>139</v>
      </c>
      <c r="B67" s="156" t="s">
        <v>140</v>
      </c>
      <c r="C67" s="156"/>
      <c r="D67" s="156"/>
      <c r="E67" s="156"/>
      <c r="F67" s="156"/>
      <c r="G67" s="156"/>
      <c r="H67" s="156"/>
      <c r="I67" s="156"/>
      <c r="J67" s="156"/>
      <c r="K67" s="156"/>
    </row>
    <row r="68" spans="1:11" s="28" customFormat="1" ht="40" customHeight="1" thickBot="1" x14ac:dyDescent="0.3">
      <c r="A68" s="27" t="s">
        <v>141</v>
      </c>
      <c r="B68" s="156" t="s">
        <v>142</v>
      </c>
      <c r="C68" s="156"/>
      <c r="D68" s="156"/>
      <c r="E68" s="156"/>
      <c r="F68" s="156"/>
      <c r="G68" s="156"/>
      <c r="H68" s="156"/>
      <c r="I68" s="156"/>
      <c r="J68" s="156"/>
      <c r="K68" s="156"/>
    </row>
    <row r="69" spans="1:11" s="28" customFormat="1" ht="40" customHeight="1" thickBot="1" x14ac:dyDescent="0.3">
      <c r="A69" s="27" t="s">
        <v>143</v>
      </c>
      <c r="B69" s="156" t="s">
        <v>144</v>
      </c>
      <c r="C69" s="156"/>
      <c r="D69" s="156"/>
      <c r="E69" s="156"/>
      <c r="F69" s="156"/>
      <c r="G69" s="156"/>
      <c r="H69" s="156"/>
      <c r="I69" s="156"/>
      <c r="J69" s="156"/>
      <c r="K69" s="156"/>
    </row>
    <row r="70" spans="1:11" s="28" customFormat="1" x14ac:dyDescent="0.25"/>
    <row r="71" spans="1:11" s="28" customFormat="1" x14ac:dyDescent="0.25"/>
    <row r="72" spans="1:11" s="28" customFormat="1" x14ac:dyDescent="0.25"/>
  </sheetData>
  <mergeCells count="60">
    <mergeCell ref="B65:K65"/>
    <mergeCell ref="B66:K66"/>
    <mergeCell ref="B67:K67"/>
    <mergeCell ref="B68:K68"/>
    <mergeCell ref="B69:K69"/>
    <mergeCell ref="B64:K64"/>
    <mergeCell ref="B53:K53"/>
    <mergeCell ref="B54:K54"/>
    <mergeCell ref="B55:K55"/>
    <mergeCell ref="B56:K56"/>
    <mergeCell ref="C57:E57"/>
    <mergeCell ref="C58:E58"/>
    <mergeCell ref="C59:E59"/>
    <mergeCell ref="C60:E60"/>
    <mergeCell ref="A62:K62"/>
    <mergeCell ref="B63:K63"/>
    <mergeCell ref="B61:K61"/>
    <mergeCell ref="K57:K59"/>
    <mergeCell ref="B52:K52"/>
    <mergeCell ref="C41:E41"/>
    <mergeCell ref="A42:K42"/>
    <mergeCell ref="B43:K43"/>
    <mergeCell ref="B44:K44"/>
    <mergeCell ref="B45:K45"/>
    <mergeCell ref="B46:K46"/>
    <mergeCell ref="B47:K47"/>
    <mergeCell ref="B48:K48"/>
    <mergeCell ref="B49:K49"/>
    <mergeCell ref="B50:K50"/>
    <mergeCell ref="B51:K51"/>
    <mergeCell ref="C40:E40"/>
    <mergeCell ref="B20:K20"/>
    <mergeCell ref="C21:E21"/>
    <mergeCell ref="C22:E22"/>
    <mergeCell ref="C23:E23"/>
    <mergeCell ref="A24:K24"/>
    <mergeCell ref="B25:K25"/>
    <mergeCell ref="B26:K26"/>
    <mergeCell ref="B27:K27"/>
    <mergeCell ref="C37:E37"/>
    <mergeCell ref="C38:E38"/>
    <mergeCell ref="C39:E39"/>
    <mergeCell ref="B19:K19"/>
    <mergeCell ref="C8:E8"/>
    <mergeCell ref="C9:E9"/>
    <mergeCell ref="C10:E10"/>
    <mergeCell ref="A11:K11"/>
    <mergeCell ref="B12:K12"/>
    <mergeCell ref="B13:K13"/>
    <mergeCell ref="B14:K14"/>
    <mergeCell ref="B15:K15"/>
    <mergeCell ref="B16:K16"/>
    <mergeCell ref="B17:K17"/>
    <mergeCell ref="B18:K18"/>
    <mergeCell ref="C7:E7"/>
    <mergeCell ref="A1:B1"/>
    <mergeCell ref="B3:K3"/>
    <mergeCell ref="B4:K4"/>
    <mergeCell ref="C5:E5"/>
    <mergeCell ref="B6:K6"/>
  </mergeCells>
  <pageMargins left="0.7" right="0.7" top="0.75" bottom="0.75"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09BEB-233F-4F1F-81FA-538E24CCECBA}">
  <sheetPr codeName="Sheet7">
    <tabColor rgb="FF92D050"/>
  </sheetPr>
  <dimension ref="A1:M74"/>
  <sheetViews>
    <sheetView tabSelected="1" zoomScale="69" zoomScaleNormal="69" workbookViewId="0">
      <selection activeCell="B4" sqref="B4:J4"/>
    </sheetView>
  </sheetViews>
  <sheetFormatPr defaultColWidth="8.81640625" defaultRowHeight="12.5" x14ac:dyDescent="0.25"/>
  <cols>
    <col min="1" max="1" width="13.1796875" style="35" customWidth="1"/>
    <col min="2" max="2" width="36.453125" style="35" customWidth="1"/>
    <col min="3" max="5" width="12.54296875" style="35" customWidth="1"/>
    <col min="6" max="6" width="25.54296875" style="35" customWidth="1"/>
    <col min="7" max="7" width="31.54296875" style="35" customWidth="1"/>
    <col min="8" max="8" width="26.26953125" style="35" customWidth="1"/>
    <col min="9" max="9" width="24.26953125" style="35" customWidth="1"/>
    <col min="10" max="10" width="27.453125" style="35" customWidth="1"/>
    <col min="11" max="11" width="61.6328125" style="18" customWidth="1"/>
    <col min="12" max="16384" width="8.81640625" style="35"/>
  </cols>
  <sheetData>
    <row r="1" spans="1:13" ht="21" x14ac:dyDescent="0.5">
      <c r="A1" s="185" t="s">
        <v>145</v>
      </c>
      <c r="B1" s="185"/>
    </row>
    <row r="3" spans="1:13" ht="27" customHeight="1" x14ac:dyDescent="0.25">
      <c r="A3" s="113" t="s">
        <v>1</v>
      </c>
      <c r="B3" s="186" t="s">
        <v>2</v>
      </c>
      <c r="C3" s="186"/>
      <c r="D3" s="186"/>
      <c r="E3" s="186"/>
      <c r="F3" s="186"/>
      <c r="G3" s="186"/>
      <c r="H3" s="186"/>
      <c r="I3" s="186"/>
      <c r="J3" s="186"/>
      <c r="K3" s="113"/>
    </row>
    <row r="4" spans="1:13" ht="27.75" customHeight="1" x14ac:dyDescent="0.25">
      <c r="A4" s="115" t="s">
        <v>3</v>
      </c>
      <c r="B4" s="187" t="s">
        <v>324</v>
      </c>
      <c r="C4" s="187"/>
      <c r="D4" s="187"/>
      <c r="E4" s="187"/>
      <c r="F4" s="187"/>
      <c r="G4" s="187"/>
      <c r="H4" s="187"/>
      <c r="I4" s="187"/>
      <c r="J4" s="187"/>
      <c r="K4" s="114"/>
    </row>
    <row r="5" spans="1:13" ht="17.149999999999999" customHeight="1" x14ac:dyDescent="0.25">
      <c r="A5" s="115"/>
      <c r="B5" s="115" t="s">
        <v>5</v>
      </c>
      <c r="C5" s="188" t="s">
        <v>6</v>
      </c>
      <c r="D5" s="188"/>
      <c r="E5" s="188"/>
      <c r="F5" s="115" t="s">
        <v>7</v>
      </c>
      <c r="G5" s="115" t="s">
        <v>8</v>
      </c>
      <c r="H5" s="115" t="s">
        <v>281</v>
      </c>
      <c r="I5" s="115" t="s">
        <v>282</v>
      </c>
      <c r="J5" s="115" t="s">
        <v>283</v>
      </c>
      <c r="K5" s="115" t="s">
        <v>286</v>
      </c>
    </row>
    <row r="6" spans="1:13" ht="33" customHeight="1" x14ac:dyDescent="0.25">
      <c r="A6" s="115" t="s">
        <v>9</v>
      </c>
      <c r="B6" s="189" t="s">
        <v>146</v>
      </c>
      <c r="C6" s="189"/>
      <c r="D6" s="189"/>
      <c r="E6" s="189"/>
      <c r="F6" s="189"/>
      <c r="G6" s="189"/>
      <c r="H6" s="189"/>
      <c r="I6" s="189"/>
      <c r="J6" s="189"/>
      <c r="K6" s="114"/>
    </row>
    <row r="7" spans="1:13" ht="26" x14ac:dyDescent="0.25">
      <c r="A7" s="116" t="s">
        <v>11</v>
      </c>
      <c r="B7" s="117" t="s">
        <v>12</v>
      </c>
      <c r="C7" s="190" t="s">
        <v>257</v>
      </c>
      <c r="D7" s="190"/>
      <c r="E7" s="190"/>
      <c r="F7" s="118" t="s">
        <v>13</v>
      </c>
      <c r="G7" s="119">
        <v>30</v>
      </c>
      <c r="H7" s="141">
        <v>37</v>
      </c>
      <c r="I7" s="141">
        <v>0</v>
      </c>
      <c r="J7" s="119">
        <v>0.37</v>
      </c>
      <c r="K7" s="119"/>
      <c r="L7" s="55"/>
      <c r="M7" s="55"/>
    </row>
    <row r="8" spans="1:13" ht="40" customHeight="1" x14ac:dyDescent="0.25">
      <c r="A8" s="120" t="s">
        <v>14</v>
      </c>
      <c r="B8" s="121" t="s">
        <v>256</v>
      </c>
      <c r="C8" s="191" t="s">
        <v>236</v>
      </c>
      <c r="D8" s="191"/>
      <c r="E8" s="191"/>
      <c r="F8" s="121">
        <v>0</v>
      </c>
      <c r="G8" s="121">
        <v>100</v>
      </c>
      <c r="H8" s="121">
        <v>37</v>
      </c>
      <c r="I8" s="121">
        <v>0</v>
      </c>
      <c r="J8" s="122">
        <f>H8/G8</f>
        <v>0.37</v>
      </c>
      <c r="K8" s="122" t="s">
        <v>313</v>
      </c>
    </row>
    <row r="9" spans="1:13" ht="30.75" customHeight="1" x14ac:dyDescent="0.25">
      <c r="A9" s="192" t="s">
        <v>22</v>
      </c>
      <c r="B9" s="192"/>
      <c r="C9" s="192"/>
      <c r="D9" s="192"/>
      <c r="E9" s="192"/>
      <c r="F9" s="192"/>
      <c r="G9" s="192"/>
      <c r="H9" s="192"/>
      <c r="I9" s="192"/>
      <c r="J9" s="192"/>
      <c r="K9" s="138"/>
    </row>
    <row r="10" spans="1:13" ht="30.75" customHeight="1" x14ac:dyDescent="0.25">
      <c r="A10" s="123" t="s">
        <v>23</v>
      </c>
      <c r="B10" s="193" t="s">
        <v>148</v>
      </c>
      <c r="C10" s="193"/>
      <c r="D10" s="193"/>
      <c r="E10" s="193"/>
      <c r="F10" s="193"/>
      <c r="G10" s="193"/>
      <c r="H10" s="193"/>
      <c r="I10" s="193"/>
      <c r="J10" s="193"/>
      <c r="K10" s="123"/>
    </row>
    <row r="11" spans="1:13" ht="30.75" customHeight="1" x14ac:dyDescent="0.25">
      <c r="A11" s="123" t="s">
        <v>27</v>
      </c>
      <c r="B11" s="193" t="s">
        <v>149</v>
      </c>
      <c r="C11" s="193"/>
      <c r="D11" s="193"/>
      <c r="E11" s="193"/>
      <c r="F11" s="193"/>
      <c r="G11" s="193"/>
      <c r="H11" s="193"/>
      <c r="I11" s="193"/>
      <c r="J11" s="193"/>
      <c r="K11" s="123"/>
    </row>
    <row r="12" spans="1:13" ht="39" x14ac:dyDescent="0.25">
      <c r="A12" s="116" t="s">
        <v>41</v>
      </c>
      <c r="B12" s="118" t="s">
        <v>150</v>
      </c>
      <c r="C12" s="194" t="s">
        <v>43</v>
      </c>
      <c r="D12" s="194"/>
      <c r="E12" s="194"/>
      <c r="F12" s="124">
        <v>0</v>
      </c>
      <c r="G12" s="125">
        <v>200000</v>
      </c>
      <c r="H12" s="125">
        <v>8728915</v>
      </c>
      <c r="I12" s="125">
        <v>18321</v>
      </c>
      <c r="J12" s="139">
        <v>43.736179999999997</v>
      </c>
      <c r="K12" s="125"/>
    </row>
    <row r="13" spans="1:13" ht="40" customHeight="1" x14ac:dyDescent="0.25">
      <c r="A13" s="120" t="s">
        <v>44</v>
      </c>
      <c r="B13" s="126" t="s">
        <v>151</v>
      </c>
      <c r="C13" s="184" t="s">
        <v>46</v>
      </c>
      <c r="D13" s="184"/>
      <c r="E13" s="184"/>
      <c r="F13" s="121">
        <v>0</v>
      </c>
      <c r="G13" s="121">
        <v>1050</v>
      </c>
      <c r="H13" s="121">
        <v>415</v>
      </c>
      <c r="I13" s="121">
        <v>10</v>
      </c>
      <c r="J13" s="122">
        <v>0.40476190476190477</v>
      </c>
      <c r="K13" s="121" t="s">
        <v>314</v>
      </c>
    </row>
    <row r="14" spans="1:13" ht="40" customHeight="1" x14ac:dyDescent="0.25">
      <c r="A14" s="120" t="s">
        <v>48</v>
      </c>
      <c r="B14" s="126" t="s">
        <v>152</v>
      </c>
      <c r="C14" s="184" t="s">
        <v>50</v>
      </c>
      <c r="D14" s="184"/>
      <c r="E14" s="184"/>
      <c r="F14" s="121">
        <v>0</v>
      </c>
      <c r="G14" s="127">
        <v>4000</v>
      </c>
      <c r="H14" s="127">
        <v>415</v>
      </c>
      <c r="I14" s="127">
        <v>10</v>
      </c>
      <c r="J14" s="122">
        <v>0.10625</v>
      </c>
      <c r="K14" s="140" t="s">
        <v>314</v>
      </c>
    </row>
    <row r="15" spans="1:13" ht="35.25" customHeight="1" x14ac:dyDescent="0.25">
      <c r="A15" s="192" t="s">
        <v>51</v>
      </c>
      <c r="B15" s="192"/>
      <c r="C15" s="192"/>
      <c r="D15" s="192"/>
      <c r="E15" s="192"/>
      <c r="F15" s="192"/>
      <c r="G15" s="192"/>
      <c r="H15" s="192"/>
      <c r="I15" s="192"/>
      <c r="J15" s="192"/>
      <c r="K15" s="138"/>
    </row>
    <row r="16" spans="1:13" s="36" customFormat="1" ht="35.25" customHeight="1" x14ac:dyDescent="0.3">
      <c r="A16" s="128" t="s">
        <v>52</v>
      </c>
      <c r="B16" s="129" t="s">
        <v>153</v>
      </c>
      <c r="C16" s="130"/>
      <c r="D16" s="130"/>
      <c r="E16" s="130"/>
      <c r="F16" s="130"/>
      <c r="G16" s="130"/>
      <c r="H16" s="130"/>
      <c r="I16" s="130"/>
      <c r="J16" s="130"/>
      <c r="K16" s="128"/>
    </row>
    <row r="17" spans="1:11" s="36" customFormat="1" ht="35.25" customHeight="1" x14ac:dyDescent="0.3">
      <c r="A17" s="128" t="s">
        <v>54</v>
      </c>
      <c r="B17" s="129" t="s">
        <v>154</v>
      </c>
      <c r="C17" s="130"/>
      <c r="D17" s="130"/>
      <c r="E17" s="130"/>
      <c r="F17" s="130"/>
      <c r="G17" s="130"/>
      <c r="H17" s="130"/>
      <c r="I17" s="130"/>
      <c r="J17" s="130"/>
      <c r="K17" s="128"/>
    </row>
    <row r="18" spans="1:11" s="36" customFormat="1" ht="35.25" customHeight="1" x14ac:dyDescent="0.3">
      <c r="A18" s="128" t="s">
        <v>56</v>
      </c>
      <c r="B18" s="129" t="s">
        <v>155</v>
      </c>
      <c r="C18" s="130"/>
      <c r="D18" s="130"/>
      <c r="E18" s="130"/>
      <c r="F18" s="130"/>
      <c r="G18" s="130"/>
      <c r="H18" s="130"/>
      <c r="I18" s="130"/>
      <c r="J18" s="130"/>
      <c r="K18" s="128"/>
    </row>
    <row r="19" spans="1:11" s="36" customFormat="1" ht="35.25" customHeight="1" x14ac:dyDescent="0.3">
      <c r="A19" s="128" t="s">
        <v>58</v>
      </c>
      <c r="B19" s="129" t="s">
        <v>156</v>
      </c>
      <c r="C19" s="130"/>
      <c r="D19" s="130"/>
      <c r="E19" s="130"/>
      <c r="F19" s="130"/>
      <c r="G19" s="130"/>
      <c r="H19" s="130"/>
      <c r="I19" s="130"/>
      <c r="J19" s="130"/>
      <c r="K19" s="128"/>
    </row>
    <row r="20" spans="1:11" s="36" customFormat="1" ht="35.25" customHeight="1" x14ac:dyDescent="0.3">
      <c r="A20" s="128" t="s">
        <v>60</v>
      </c>
      <c r="B20" s="129" t="s">
        <v>157</v>
      </c>
      <c r="C20" s="130"/>
      <c r="D20" s="130"/>
      <c r="E20" s="130"/>
      <c r="F20" s="130"/>
      <c r="G20" s="130"/>
      <c r="H20" s="130"/>
      <c r="I20" s="130"/>
      <c r="J20" s="130"/>
      <c r="K20" s="128"/>
    </row>
    <row r="21" spans="1:11" s="36" customFormat="1" ht="35.25" customHeight="1" x14ac:dyDescent="0.3">
      <c r="A21" s="128" t="s">
        <v>62</v>
      </c>
      <c r="B21" s="129" t="s">
        <v>158</v>
      </c>
      <c r="C21" s="130"/>
      <c r="D21" s="130"/>
      <c r="E21" s="130"/>
      <c r="F21" s="130"/>
      <c r="G21" s="130"/>
      <c r="H21" s="130"/>
      <c r="I21" s="130"/>
      <c r="J21" s="130"/>
      <c r="K21" s="128"/>
    </row>
    <row r="22" spans="1:11" s="36" customFormat="1" ht="35.25" customHeight="1" x14ac:dyDescent="0.3">
      <c r="A22" s="128" t="s">
        <v>64</v>
      </c>
      <c r="B22" s="129" t="s">
        <v>73</v>
      </c>
      <c r="C22" s="130"/>
      <c r="D22" s="130"/>
      <c r="E22" s="130"/>
      <c r="F22" s="130"/>
      <c r="G22" s="130"/>
      <c r="H22" s="130"/>
      <c r="I22" s="130"/>
      <c r="J22" s="130"/>
      <c r="K22" s="128"/>
    </row>
    <row r="23" spans="1:11" ht="78" customHeight="1" x14ac:dyDescent="0.25">
      <c r="A23" s="116" t="s">
        <v>74</v>
      </c>
      <c r="B23" s="118" t="s">
        <v>258</v>
      </c>
      <c r="C23" s="190" t="s">
        <v>76</v>
      </c>
      <c r="D23" s="190"/>
      <c r="E23" s="190"/>
      <c r="F23" s="118">
        <v>0</v>
      </c>
      <c r="G23" s="118">
        <v>50</v>
      </c>
      <c r="H23" s="118">
        <v>0</v>
      </c>
      <c r="I23" s="118">
        <v>31</v>
      </c>
      <c r="J23" s="139">
        <v>0.62</v>
      </c>
      <c r="K23" s="116" t="s">
        <v>315</v>
      </c>
    </row>
    <row r="24" spans="1:11" ht="40" customHeight="1" x14ac:dyDescent="0.25">
      <c r="A24" s="120" t="s">
        <v>77</v>
      </c>
      <c r="B24" s="121" t="s">
        <v>78</v>
      </c>
      <c r="C24" s="191" t="s">
        <v>79</v>
      </c>
      <c r="D24" s="191"/>
      <c r="E24" s="191"/>
      <c r="F24" s="121">
        <v>0</v>
      </c>
      <c r="G24" s="121">
        <v>5</v>
      </c>
      <c r="H24" s="121">
        <v>0</v>
      </c>
      <c r="I24" s="121">
        <v>5</v>
      </c>
      <c r="J24" s="122">
        <v>1</v>
      </c>
      <c r="K24" s="120"/>
    </row>
    <row r="25" spans="1:11" ht="40" customHeight="1" x14ac:dyDescent="0.25">
      <c r="A25" s="120" t="s">
        <v>80</v>
      </c>
      <c r="B25" s="121" t="s">
        <v>81</v>
      </c>
      <c r="C25" s="191" t="s">
        <v>82</v>
      </c>
      <c r="D25" s="191"/>
      <c r="E25" s="191"/>
      <c r="F25" s="121">
        <v>0</v>
      </c>
      <c r="G25" s="121">
        <v>144</v>
      </c>
      <c r="H25" s="121">
        <v>1</v>
      </c>
      <c r="I25" s="121">
        <v>36</v>
      </c>
      <c r="J25" s="122">
        <v>0.25694444444444442</v>
      </c>
      <c r="K25" s="135" t="s">
        <v>316</v>
      </c>
    </row>
    <row r="26" spans="1:11" ht="67" customHeight="1" x14ac:dyDescent="0.25">
      <c r="A26" s="120" t="s">
        <v>83</v>
      </c>
      <c r="B26" s="121" t="s">
        <v>84</v>
      </c>
      <c r="C26" s="191" t="s">
        <v>159</v>
      </c>
      <c r="D26" s="191"/>
      <c r="E26" s="191"/>
      <c r="F26" s="121">
        <v>0</v>
      </c>
      <c r="G26" s="121">
        <v>18</v>
      </c>
      <c r="H26" s="121">
        <v>0</v>
      </c>
      <c r="I26" s="121">
        <v>1</v>
      </c>
      <c r="J26" s="122">
        <v>5.5555555555555552E-2</v>
      </c>
      <c r="K26" s="135" t="s">
        <v>311</v>
      </c>
    </row>
    <row r="27" spans="1:11" ht="40" customHeight="1" x14ac:dyDescent="0.25">
      <c r="A27" s="120" t="s">
        <v>86</v>
      </c>
      <c r="B27" s="121" t="s">
        <v>87</v>
      </c>
      <c r="C27" s="191" t="s">
        <v>88</v>
      </c>
      <c r="D27" s="191"/>
      <c r="E27" s="191"/>
      <c r="F27" s="121">
        <v>0</v>
      </c>
      <c r="G27" s="121">
        <v>100</v>
      </c>
      <c r="H27" s="121">
        <v>27</v>
      </c>
      <c r="I27" s="121">
        <v>26</v>
      </c>
      <c r="J27" s="122">
        <v>0.53</v>
      </c>
      <c r="K27" s="120"/>
    </row>
    <row r="28" spans="1:11" ht="40" customHeight="1" x14ac:dyDescent="0.25">
      <c r="A28" s="192" t="s">
        <v>89</v>
      </c>
      <c r="B28" s="192"/>
      <c r="C28" s="192"/>
      <c r="D28" s="192"/>
      <c r="E28" s="192"/>
      <c r="F28" s="192"/>
      <c r="G28" s="192"/>
      <c r="H28" s="192"/>
      <c r="I28" s="192"/>
      <c r="J28" s="192"/>
      <c r="K28" s="138"/>
    </row>
    <row r="29" spans="1:11" ht="40" customHeight="1" x14ac:dyDescent="0.25">
      <c r="A29" s="123" t="s">
        <v>90</v>
      </c>
      <c r="B29" s="193" t="s">
        <v>160</v>
      </c>
      <c r="C29" s="193"/>
      <c r="D29" s="193"/>
      <c r="E29" s="193"/>
      <c r="F29" s="193"/>
      <c r="G29" s="193"/>
      <c r="H29" s="193"/>
      <c r="I29" s="193"/>
      <c r="J29" s="193"/>
      <c r="K29" s="123"/>
    </row>
    <row r="30" spans="1:11" ht="40" customHeight="1" x14ac:dyDescent="0.25">
      <c r="A30" s="123" t="s">
        <v>92</v>
      </c>
      <c r="B30" s="193" t="s">
        <v>97</v>
      </c>
      <c r="C30" s="193"/>
      <c r="D30" s="193"/>
      <c r="E30" s="193"/>
      <c r="F30" s="193"/>
      <c r="G30" s="193"/>
      <c r="H30" s="193"/>
      <c r="I30" s="193"/>
      <c r="J30" s="193"/>
      <c r="K30" s="123"/>
    </row>
    <row r="31" spans="1:11" ht="40" customHeight="1" x14ac:dyDescent="0.25">
      <c r="A31" s="123" t="s">
        <v>96</v>
      </c>
      <c r="B31" s="193" t="s">
        <v>161</v>
      </c>
      <c r="C31" s="193"/>
      <c r="D31" s="193"/>
      <c r="E31" s="193"/>
      <c r="F31" s="193"/>
      <c r="G31" s="193"/>
      <c r="H31" s="193"/>
      <c r="I31" s="193"/>
      <c r="J31" s="193"/>
      <c r="K31" s="123"/>
    </row>
    <row r="32" spans="1:11" ht="40" customHeight="1" x14ac:dyDescent="0.25">
      <c r="A32" s="123" t="s">
        <v>98</v>
      </c>
      <c r="B32" s="193" t="s">
        <v>162</v>
      </c>
      <c r="C32" s="193"/>
      <c r="D32" s="193"/>
      <c r="E32" s="193"/>
      <c r="F32" s="193"/>
      <c r="G32" s="193"/>
      <c r="H32" s="193"/>
      <c r="I32" s="193"/>
      <c r="J32" s="193"/>
      <c r="K32" s="123"/>
    </row>
    <row r="33" spans="1:11" ht="40" customHeight="1" x14ac:dyDescent="0.25">
      <c r="A33" s="123" t="s">
        <v>100</v>
      </c>
      <c r="B33" s="193" t="s">
        <v>163</v>
      </c>
      <c r="C33" s="193"/>
      <c r="D33" s="193"/>
      <c r="E33" s="193"/>
      <c r="F33" s="193"/>
      <c r="G33" s="193"/>
      <c r="H33" s="193"/>
      <c r="I33" s="193"/>
      <c r="J33" s="193"/>
      <c r="K33" s="123"/>
    </row>
    <row r="34" spans="1:11" ht="40" customHeight="1" x14ac:dyDescent="0.25">
      <c r="A34" s="123" t="s">
        <v>102</v>
      </c>
      <c r="B34" s="193" t="s">
        <v>164</v>
      </c>
      <c r="C34" s="193"/>
      <c r="D34" s="193"/>
      <c r="E34" s="193"/>
      <c r="F34" s="193"/>
      <c r="G34" s="193"/>
      <c r="H34" s="193"/>
      <c r="I34" s="193"/>
      <c r="J34" s="193"/>
      <c r="K34" s="123"/>
    </row>
    <row r="35" spans="1:11" ht="40" customHeight="1" x14ac:dyDescent="0.25">
      <c r="A35" s="123" t="s">
        <v>104</v>
      </c>
      <c r="B35" s="193" t="s">
        <v>165</v>
      </c>
      <c r="C35" s="193"/>
      <c r="D35" s="193"/>
      <c r="E35" s="193"/>
      <c r="F35" s="193"/>
      <c r="G35" s="193"/>
      <c r="H35" s="193"/>
      <c r="I35" s="193"/>
      <c r="J35" s="193"/>
      <c r="K35" s="123"/>
    </row>
    <row r="36" spans="1:11" ht="40" customHeight="1" x14ac:dyDescent="0.25">
      <c r="A36" s="123" t="s">
        <v>106</v>
      </c>
      <c r="B36" s="193" t="s">
        <v>166</v>
      </c>
      <c r="C36" s="193"/>
      <c r="D36" s="193"/>
      <c r="E36" s="193"/>
      <c r="F36" s="193"/>
      <c r="G36" s="193"/>
      <c r="H36" s="193"/>
      <c r="I36" s="193"/>
      <c r="J36" s="193"/>
      <c r="K36" s="123"/>
    </row>
    <row r="37" spans="1:11" ht="40" customHeight="1" x14ac:dyDescent="0.25">
      <c r="A37" s="123" t="s">
        <v>108</v>
      </c>
      <c r="B37" s="193" t="s">
        <v>167</v>
      </c>
      <c r="C37" s="193"/>
      <c r="D37" s="193"/>
      <c r="E37" s="193"/>
      <c r="F37" s="193"/>
      <c r="G37" s="193"/>
      <c r="H37" s="193"/>
      <c r="I37" s="193"/>
      <c r="J37" s="193"/>
      <c r="K37" s="123"/>
    </row>
    <row r="38" spans="1:11" ht="40" customHeight="1" x14ac:dyDescent="0.25">
      <c r="A38" s="123" t="s">
        <v>110</v>
      </c>
      <c r="B38" s="193" t="s">
        <v>168</v>
      </c>
      <c r="C38" s="193"/>
      <c r="D38" s="193"/>
      <c r="E38" s="193"/>
      <c r="F38" s="193"/>
      <c r="G38" s="193"/>
      <c r="H38" s="193"/>
      <c r="I38" s="193"/>
      <c r="J38" s="193"/>
      <c r="K38" s="123"/>
    </row>
    <row r="39" spans="1:11" ht="40" customHeight="1" x14ac:dyDescent="0.25">
      <c r="A39" s="123" t="s">
        <v>112</v>
      </c>
      <c r="B39" s="193" t="s">
        <v>169</v>
      </c>
      <c r="C39" s="193"/>
      <c r="D39" s="193"/>
      <c r="E39" s="193"/>
      <c r="F39" s="193"/>
      <c r="G39" s="193"/>
      <c r="H39" s="193"/>
      <c r="I39" s="193"/>
      <c r="J39" s="193"/>
      <c r="K39" s="123"/>
    </row>
    <row r="40" spans="1:11" ht="40" customHeight="1" x14ac:dyDescent="0.25">
      <c r="A40" s="123" t="s">
        <v>114</v>
      </c>
      <c r="B40" s="193" t="s">
        <v>170</v>
      </c>
      <c r="C40" s="193"/>
      <c r="D40" s="193"/>
      <c r="E40" s="193"/>
      <c r="F40" s="193"/>
      <c r="G40" s="193"/>
      <c r="H40" s="193"/>
      <c r="I40" s="193"/>
      <c r="J40" s="193"/>
      <c r="K40" s="123"/>
    </row>
    <row r="41" spans="1:11" ht="40" customHeight="1" x14ac:dyDescent="0.25">
      <c r="A41" s="123" t="s">
        <v>171</v>
      </c>
      <c r="B41" s="193" t="s">
        <v>172</v>
      </c>
      <c r="C41" s="193"/>
      <c r="D41" s="193"/>
      <c r="E41" s="193"/>
      <c r="F41" s="193"/>
      <c r="G41" s="193"/>
      <c r="H41" s="193"/>
      <c r="I41" s="193"/>
      <c r="J41" s="193"/>
      <c r="K41" s="123"/>
    </row>
    <row r="42" spans="1:11" ht="55.5" customHeight="1" x14ac:dyDescent="0.25">
      <c r="A42" s="116" t="s">
        <v>118</v>
      </c>
      <c r="B42" s="118" t="s">
        <v>119</v>
      </c>
      <c r="C42" s="190" t="s">
        <v>120</v>
      </c>
      <c r="D42" s="190"/>
      <c r="E42" s="190"/>
      <c r="F42" s="118">
        <v>0</v>
      </c>
      <c r="G42" s="131">
        <v>30000</v>
      </c>
      <c r="H42" s="131">
        <v>0</v>
      </c>
      <c r="I42" s="131">
        <v>40490</v>
      </c>
      <c r="J42" s="139">
        <v>1.3496666666666666</v>
      </c>
      <c r="K42" s="116" t="s">
        <v>312</v>
      </c>
    </row>
    <row r="43" spans="1:11" ht="26" x14ac:dyDescent="0.25">
      <c r="A43" s="120" t="s">
        <v>121</v>
      </c>
      <c r="B43" s="121" t="s">
        <v>122</v>
      </c>
      <c r="C43" s="191" t="s">
        <v>123</v>
      </c>
      <c r="D43" s="191"/>
      <c r="E43" s="191"/>
      <c r="F43" s="121">
        <v>0</v>
      </c>
      <c r="G43" s="121">
        <v>10</v>
      </c>
      <c r="H43" s="121">
        <v>0</v>
      </c>
      <c r="I43" s="121">
        <v>8</v>
      </c>
      <c r="J43" s="122">
        <v>0.8</v>
      </c>
      <c r="K43" s="120"/>
    </row>
    <row r="44" spans="1:11" ht="40" customHeight="1" x14ac:dyDescent="0.25">
      <c r="A44" s="120" t="s">
        <v>124</v>
      </c>
      <c r="B44" s="121" t="s">
        <v>125</v>
      </c>
      <c r="C44" s="191" t="s">
        <v>126</v>
      </c>
      <c r="D44" s="191"/>
      <c r="E44" s="191"/>
      <c r="F44" s="121">
        <v>0</v>
      </c>
      <c r="G44" s="121">
        <v>10</v>
      </c>
      <c r="H44" s="121">
        <v>0</v>
      </c>
      <c r="I44" s="121">
        <v>8</v>
      </c>
      <c r="J44" s="122">
        <v>0.8</v>
      </c>
      <c r="K44" s="120"/>
    </row>
    <row r="45" spans="1:11" ht="52.5" customHeight="1" x14ac:dyDescent="0.25">
      <c r="A45" s="120" t="s">
        <v>127</v>
      </c>
      <c r="B45" s="121" t="s">
        <v>128</v>
      </c>
      <c r="C45" s="191" t="s">
        <v>173</v>
      </c>
      <c r="D45" s="191"/>
      <c r="E45" s="191"/>
      <c r="F45" s="121">
        <v>0</v>
      </c>
      <c r="G45" s="121">
        <v>1300</v>
      </c>
      <c r="H45" s="121">
        <v>0</v>
      </c>
      <c r="I45" s="121">
        <v>2250</v>
      </c>
      <c r="J45" s="122">
        <v>1.7307692307692308</v>
      </c>
      <c r="K45" s="120" t="s">
        <v>317</v>
      </c>
    </row>
    <row r="46" spans="1:11" ht="40" customHeight="1" x14ac:dyDescent="0.25">
      <c r="A46" s="192" t="s">
        <v>130</v>
      </c>
      <c r="B46" s="192"/>
      <c r="C46" s="192"/>
      <c r="D46" s="192"/>
      <c r="E46" s="192"/>
      <c r="F46" s="192"/>
      <c r="G46" s="192"/>
      <c r="H46" s="192"/>
      <c r="I46" s="192"/>
      <c r="J46" s="192"/>
      <c r="K46" s="138"/>
    </row>
    <row r="47" spans="1:11" ht="40" customHeight="1" x14ac:dyDescent="0.25">
      <c r="A47" s="123" t="s">
        <v>131</v>
      </c>
      <c r="B47" s="193" t="s">
        <v>132</v>
      </c>
      <c r="C47" s="193"/>
      <c r="D47" s="193"/>
      <c r="E47" s="193"/>
      <c r="F47" s="193"/>
      <c r="G47" s="193"/>
      <c r="H47" s="193"/>
      <c r="I47" s="193"/>
      <c r="J47" s="193"/>
      <c r="K47" s="123"/>
    </row>
    <row r="48" spans="1:11" ht="40" customHeight="1" x14ac:dyDescent="0.25">
      <c r="A48" s="123" t="s">
        <v>133</v>
      </c>
      <c r="B48" s="193" t="s">
        <v>174</v>
      </c>
      <c r="C48" s="193"/>
      <c r="D48" s="193"/>
      <c r="E48" s="193"/>
      <c r="F48" s="193"/>
      <c r="G48" s="193"/>
      <c r="H48" s="193"/>
      <c r="I48" s="193"/>
      <c r="J48" s="193"/>
      <c r="K48" s="123"/>
    </row>
    <row r="49" spans="1:11" ht="40" customHeight="1" x14ac:dyDescent="0.25">
      <c r="A49" s="123" t="s">
        <v>135</v>
      </c>
      <c r="B49" s="193" t="s">
        <v>175</v>
      </c>
      <c r="C49" s="193"/>
      <c r="D49" s="193"/>
      <c r="E49" s="193"/>
      <c r="F49" s="193"/>
      <c r="G49" s="193"/>
      <c r="H49" s="193"/>
      <c r="I49" s="193"/>
      <c r="J49" s="193"/>
      <c r="K49" s="123"/>
    </row>
    <row r="50" spans="1:11" ht="40" customHeight="1" x14ac:dyDescent="0.25">
      <c r="A50" s="123" t="s">
        <v>137</v>
      </c>
      <c r="B50" s="193" t="s">
        <v>176</v>
      </c>
      <c r="C50" s="193"/>
      <c r="D50" s="193"/>
      <c r="E50" s="193"/>
      <c r="F50" s="193"/>
      <c r="G50" s="193"/>
      <c r="H50" s="193"/>
      <c r="I50" s="193"/>
      <c r="J50" s="193"/>
      <c r="K50" s="123"/>
    </row>
    <row r="51" spans="1:11" ht="40" customHeight="1" x14ac:dyDescent="0.25">
      <c r="A51" s="123" t="s">
        <v>139</v>
      </c>
      <c r="B51" s="193" t="s">
        <v>177</v>
      </c>
      <c r="C51" s="193"/>
      <c r="D51" s="193"/>
      <c r="E51" s="193"/>
      <c r="F51" s="193"/>
      <c r="G51" s="193"/>
      <c r="H51" s="193"/>
      <c r="I51" s="193"/>
      <c r="J51" s="193"/>
      <c r="K51" s="123"/>
    </row>
    <row r="52" spans="1:11" ht="40" customHeight="1" x14ac:dyDescent="0.25">
      <c r="A52" s="123" t="s">
        <v>141</v>
      </c>
      <c r="B52" s="193" t="s">
        <v>140</v>
      </c>
      <c r="C52" s="193"/>
      <c r="D52" s="193"/>
      <c r="E52" s="193"/>
      <c r="F52" s="193"/>
      <c r="G52" s="193"/>
      <c r="H52" s="193"/>
      <c r="I52" s="193"/>
      <c r="J52" s="193"/>
      <c r="K52" s="123"/>
    </row>
    <row r="53" spans="1:11" ht="40" customHeight="1" x14ac:dyDescent="0.25">
      <c r="A53" s="123" t="s">
        <v>178</v>
      </c>
      <c r="B53" s="193" t="s">
        <v>179</v>
      </c>
      <c r="C53" s="193"/>
      <c r="D53" s="193"/>
      <c r="E53" s="193"/>
      <c r="F53" s="193"/>
      <c r="G53" s="193"/>
      <c r="H53" s="193"/>
      <c r="I53" s="193"/>
      <c r="J53" s="193"/>
      <c r="K53" s="123"/>
    </row>
    <row r="54" spans="1:11" ht="78" x14ac:dyDescent="0.25">
      <c r="A54" s="132" t="s">
        <v>180</v>
      </c>
      <c r="B54" s="133" t="s">
        <v>241</v>
      </c>
      <c r="C54" s="190" t="s">
        <v>260</v>
      </c>
      <c r="D54" s="190"/>
      <c r="E54" s="190"/>
      <c r="F54" s="133" t="s">
        <v>261</v>
      </c>
      <c r="G54" s="133" t="s">
        <v>261</v>
      </c>
      <c r="H54" s="133" t="s">
        <v>299</v>
      </c>
      <c r="I54" s="133" t="s">
        <v>300</v>
      </c>
      <c r="J54" s="134">
        <f>(65350+7842)/(74788+11218)</f>
        <v>0.85101039462363093</v>
      </c>
      <c r="K54" s="132"/>
    </row>
    <row r="55" spans="1:11" s="45" customFormat="1" ht="39" x14ac:dyDescent="0.25">
      <c r="A55" s="135" t="s">
        <v>181</v>
      </c>
      <c r="B55" s="121" t="s">
        <v>239</v>
      </c>
      <c r="C55" s="191" t="s">
        <v>263</v>
      </c>
      <c r="D55" s="191"/>
      <c r="E55" s="191"/>
      <c r="F55" s="121">
        <v>0</v>
      </c>
      <c r="G55" s="121" t="s">
        <v>264</v>
      </c>
      <c r="H55" s="121" t="s">
        <v>299</v>
      </c>
      <c r="I55" s="127">
        <f>13624+13123</f>
        <v>26747</v>
      </c>
      <c r="J55" s="122">
        <f>(13624+13123)/(21783+4881)</f>
        <v>1.0031128112811281</v>
      </c>
      <c r="K55" s="135"/>
    </row>
    <row r="56" spans="1:11" s="45" customFormat="1" ht="52" x14ac:dyDescent="0.25">
      <c r="A56" s="135" t="s">
        <v>182</v>
      </c>
      <c r="B56" s="121" t="s">
        <v>242</v>
      </c>
      <c r="C56" s="191" t="s">
        <v>259</v>
      </c>
      <c r="D56" s="191"/>
      <c r="E56" s="191"/>
      <c r="F56" s="121" t="s">
        <v>262</v>
      </c>
      <c r="G56" s="121">
        <v>576</v>
      </c>
      <c r="H56" s="121" t="s">
        <v>299</v>
      </c>
      <c r="I56" s="121">
        <v>634</v>
      </c>
      <c r="J56" s="122">
        <f>I56/G56</f>
        <v>1.1006944444444444</v>
      </c>
      <c r="K56" s="135"/>
    </row>
    <row r="57" spans="1:11" s="45" customFormat="1" ht="26" x14ac:dyDescent="0.25">
      <c r="A57" s="135" t="s">
        <v>183</v>
      </c>
      <c r="B57" s="121" t="s">
        <v>184</v>
      </c>
      <c r="C57" s="191" t="s">
        <v>185</v>
      </c>
      <c r="D57" s="191"/>
      <c r="E57" s="191"/>
      <c r="F57" s="121">
        <v>0</v>
      </c>
      <c r="G57" s="121">
        <v>12</v>
      </c>
      <c r="H57" s="121" t="s">
        <v>299</v>
      </c>
      <c r="I57" s="121">
        <v>13</v>
      </c>
      <c r="J57" s="122">
        <f>I57/G57</f>
        <v>1.0833333333333333</v>
      </c>
      <c r="K57" s="135"/>
    </row>
    <row r="58" spans="1:11" ht="40" customHeight="1" x14ac:dyDescent="0.25">
      <c r="A58" s="192" t="s">
        <v>186</v>
      </c>
      <c r="B58" s="192"/>
      <c r="C58" s="192"/>
      <c r="D58" s="192"/>
      <c r="E58" s="192"/>
      <c r="F58" s="192"/>
      <c r="G58" s="192"/>
      <c r="H58" s="192"/>
      <c r="I58" s="192"/>
      <c r="J58" s="192"/>
      <c r="K58" s="138"/>
    </row>
    <row r="59" spans="1:11" ht="40" customHeight="1" x14ac:dyDescent="0.25">
      <c r="A59" s="123" t="s">
        <v>187</v>
      </c>
      <c r="B59" s="193" t="s">
        <v>243</v>
      </c>
      <c r="C59" s="193"/>
      <c r="D59" s="193"/>
      <c r="E59" s="193"/>
      <c r="F59" s="193"/>
      <c r="G59" s="193"/>
      <c r="H59" s="193"/>
      <c r="I59" s="193"/>
      <c r="J59" s="193"/>
      <c r="K59" s="123"/>
    </row>
    <row r="60" spans="1:11" ht="40" customHeight="1" x14ac:dyDescent="0.25">
      <c r="A60" s="123" t="s">
        <v>188</v>
      </c>
      <c r="B60" s="193" t="s">
        <v>244</v>
      </c>
      <c r="C60" s="193"/>
      <c r="D60" s="193"/>
      <c r="E60" s="193"/>
      <c r="F60" s="193"/>
      <c r="G60" s="193"/>
      <c r="H60" s="193"/>
      <c r="I60" s="193"/>
      <c r="J60" s="193"/>
      <c r="K60" s="123"/>
    </row>
    <row r="61" spans="1:11" ht="40" customHeight="1" x14ac:dyDescent="0.25">
      <c r="A61" s="123" t="s">
        <v>189</v>
      </c>
      <c r="B61" s="193" t="s">
        <v>245</v>
      </c>
      <c r="C61" s="193"/>
      <c r="D61" s="193"/>
      <c r="E61" s="193"/>
      <c r="F61" s="193"/>
      <c r="G61" s="193"/>
      <c r="H61" s="193"/>
      <c r="I61" s="193"/>
      <c r="J61" s="193"/>
      <c r="K61" s="123"/>
    </row>
    <row r="62" spans="1:11" s="54" customFormat="1" ht="40" customHeight="1" x14ac:dyDescent="0.3">
      <c r="A62" s="136" t="s">
        <v>190</v>
      </c>
      <c r="B62" s="195" t="s">
        <v>246</v>
      </c>
      <c r="C62" s="195"/>
      <c r="D62" s="195"/>
      <c r="E62" s="195"/>
      <c r="F62" s="195"/>
      <c r="G62" s="195"/>
      <c r="H62" s="195"/>
      <c r="I62" s="195"/>
      <c r="J62" s="195"/>
      <c r="K62" s="136"/>
    </row>
    <row r="63" spans="1:11" s="54" customFormat="1" ht="40" customHeight="1" x14ac:dyDescent="0.3">
      <c r="A63" s="136" t="s">
        <v>247</v>
      </c>
      <c r="B63" s="196" t="s">
        <v>248</v>
      </c>
      <c r="C63" s="196"/>
      <c r="D63" s="196"/>
      <c r="E63" s="196"/>
      <c r="F63" s="196"/>
      <c r="G63" s="196"/>
      <c r="H63" s="196"/>
      <c r="I63" s="196"/>
      <c r="J63" s="196"/>
      <c r="K63" s="136"/>
    </row>
    <row r="64" spans="1:11" ht="40" customHeight="1" x14ac:dyDescent="0.25">
      <c r="A64" s="123" t="s">
        <v>191</v>
      </c>
      <c r="B64" s="193" t="s">
        <v>249</v>
      </c>
      <c r="C64" s="193"/>
      <c r="D64" s="193"/>
      <c r="E64" s="193"/>
      <c r="F64" s="193"/>
      <c r="G64" s="193"/>
      <c r="H64" s="193"/>
      <c r="I64" s="193"/>
      <c r="J64" s="193"/>
      <c r="K64" s="123"/>
    </row>
    <row r="65" spans="1:12" ht="40" customHeight="1" x14ac:dyDescent="0.25">
      <c r="A65" s="123" t="s">
        <v>192</v>
      </c>
      <c r="B65" s="193" t="s">
        <v>250</v>
      </c>
      <c r="C65" s="193"/>
      <c r="D65" s="193"/>
      <c r="E65" s="193"/>
      <c r="F65" s="193"/>
      <c r="G65" s="193"/>
      <c r="H65" s="193"/>
      <c r="I65" s="193"/>
      <c r="J65" s="193"/>
      <c r="K65" s="123"/>
    </row>
    <row r="66" spans="1:12" ht="40" customHeight="1" x14ac:dyDescent="0.25">
      <c r="A66" s="123" t="s">
        <v>237</v>
      </c>
      <c r="B66" s="193" t="s">
        <v>251</v>
      </c>
      <c r="C66" s="193"/>
      <c r="D66" s="193"/>
      <c r="E66" s="193"/>
      <c r="F66" s="193"/>
      <c r="G66" s="193"/>
      <c r="H66" s="193"/>
      <c r="I66" s="193"/>
      <c r="J66" s="193"/>
      <c r="K66" s="123"/>
    </row>
    <row r="67" spans="1:12" ht="40" customHeight="1" x14ac:dyDescent="0.25">
      <c r="A67" s="123" t="s">
        <v>238</v>
      </c>
      <c r="B67" s="193" t="s">
        <v>252</v>
      </c>
      <c r="C67" s="193"/>
      <c r="D67" s="193"/>
      <c r="E67" s="193"/>
      <c r="F67" s="193"/>
      <c r="G67" s="193"/>
      <c r="H67" s="193"/>
      <c r="I67" s="193"/>
      <c r="J67" s="193"/>
      <c r="K67" s="123"/>
    </row>
    <row r="68" spans="1:12" ht="40" customHeight="1" x14ac:dyDescent="0.25">
      <c r="A68" s="123" t="s">
        <v>240</v>
      </c>
      <c r="B68" s="193" t="s">
        <v>253</v>
      </c>
      <c r="C68" s="193"/>
      <c r="D68" s="193"/>
      <c r="E68" s="193"/>
      <c r="F68" s="193"/>
      <c r="G68" s="193"/>
      <c r="H68" s="193"/>
      <c r="I68" s="193"/>
      <c r="J68" s="193"/>
      <c r="K68" s="123"/>
    </row>
    <row r="69" spans="1:12" s="18" customFormat="1" ht="40" customHeight="1" x14ac:dyDescent="0.25">
      <c r="A69" s="123" t="s">
        <v>254</v>
      </c>
      <c r="B69" s="193" t="s">
        <v>255</v>
      </c>
      <c r="C69" s="193"/>
      <c r="D69" s="193"/>
      <c r="E69" s="193"/>
      <c r="F69" s="193"/>
      <c r="G69" s="193"/>
      <c r="H69" s="193"/>
      <c r="I69" s="193"/>
      <c r="J69" s="193"/>
      <c r="K69" s="123"/>
      <c r="L69" s="35"/>
    </row>
    <row r="70" spans="1:12" s="18" customFormat="1" ht="40" customHeight="1" x14ac:dyDescent="0.25">
      <c r="A70" s="137" t="s">
        <v>265</v>
      </c>
      <c r="B70" s="197" t="s">
        <v>269</v>
      </c>
      <c r="C70" s="197"/>
      <c r="D70" s="197"/>
      <c r="E70" s="197"/>
      <c r="F70" s="197"/>
      <c r="G70" s="197"/>
      <c r="H70" s="197"/>
      <c r="I70" s="197"/>
      <c r="J70" s="197"/>
      <c r="K70" s="137"/>
      <c r="L70" s="35"/>
    </row>
    <row r="71" spans="1:12" s="18" customFormat="1" ht="40" customHeight="1" x14ac:dyDescent="0.25">
      <c r="A71" s="137" t="s">
        <v>266</v>
      </c>
      <c r="B71" s="197" t="s">
        <v>267</v>
      </c>
      <c r="C71" s="197"/>
      <c r="D71" s="197"/>
      <c r="E71" s="197"/>
      <c r="F71" s="197"/>
      <c r="G71" s="197"/>
      <c r="H71" s="197"/>
      <c r="I71" s="197"/>
      <c r="J71" s="197"/>
      <c r="K71" s="137"/>
      <c r="L71" s="35"/>
    </row>
    <row r="72" spans="1:12" s="18" customFormat="1" ht="40" customHeight="1" x14ac:dyDescent="0.25">
      <c r="A72" s="137" t="s">
        <v>271</v>
      </c>
      <c r="B72" s="197" t="s">
        <v>268</v>
      </c>
      <c r="C72" s="197"/>
      <c r="D72" s="197"/>
      <c r="E72" s="197"/>
      <c r="F72" s="197"/>
      <c r="G72" s="197"/>
      <c r="H72" s="197"/>
      <c r="I72" s="197"/>
      <c r="J72" s="197"/>
      <c r="K72" s="137"/>
      <c r="L72" s="35"/>
    </row>
    <row r="73" spans="1:12" s="18" customFormat="1" ht="40" customHeight="1" x14ac:dyDescent="0.25">
      <c r="A73" s="137" t="s">
        <v>272</v>
      </c>
      <c r="B73" s="197" t="s">
        <v>270</v>
      </c>
      <c r="C73" s="197"/>
      <c r="D73" s="197"/>
      <c r="E73" s="197"/>
      <c r="F73" s="197"/>
      <c r="G73" s="197"/>
      <c r="H73" s="197"/>
      <c r="I73" s="197"/>
      <c r="J73" s="197"/>
      <c r="K73" s="137"/>
      <c r="L73" s="35"/>
    </row>
    <row r="74" spans="1:12" s="18" customFormat="1" ht="40" customHeight="1" x14ac:dyDescent="0.25">
      <c r="A74" s="137" t="s">
        <v>273</v>
      </c>
      <c r="B74" s="197" t="s">
        <v>274</v>
      </c>
      <c r="C74" s="197"/>
      <c r="D74" s="197"/>
      <c r="E74" s="197"/>
      <c r="F74" s="197"/>
      <c r="G74" s="197"/>
      <c r="H74" s="197"/>
      <c r="I74" s="197"/>
      <c r="J74" s="197"/>
      <c r="K74" s="137"/>
    </row>
  </sheetData>
  <mergeCells count="66">
    <mergeCell ref="B74:J74"/>
    <mergeCell ref="B69:J69"/>
    <mergeCell ref="B70:J70"/>
    <mergeCell ref="B71:J71"/>
    <mergeCell ref="B72:J72"/>
    <mergeCell ref="B73:J73"/>
    <mergeCell ref="B68:J68"/>
    <mergeCell ref="C57:E57"/>
    <mergeCell ref="A58:J58"/>
    <mergeCell ref="B59:J59"/>
    <mergeCell ref="B60:J60"/>
    <mergeCell ref="B61:J61"/>
    <mergeCell ref="B62:J62"/>
    <mergeCell ref="B63:J63"/>
    <mergeCell ref="B64:J64"/>
    <mergeCell ref="B65:J65"/>
    <mergeCell ref="B66:J66"/>
    <mergeCell ref="B67:J67"/>
    <mergeCell ref="C56:E56"/>
    <mergeCell ref="C45:E45"/>
    <mergeCell ref="A46:J46"/>
    <mergeCell ref="B47:J47"/>
    <mergeCell ref="B48:J48"/>
    <mergeCell ref="B49:J49"/>
    <mergeCell ref="B50:J50"/>
    <mergeCell ref="B51:J51"/>
    <mergeCell ref="B52:J52"/>
    <mergeCell ref="B53:J53"/>
    <mergeCell ref="C54:E54"/>
    <mergeCell ref="C55:E55"/>
    <mergeCell ref="C44:E44"/>
    <mergeCell ref="B33:J33"/>
    <mergeCell ref="B34:J34"/>
    <mergeCell ref="B35:J35"/>
    <mergeCell ref="B36:J36"/>
    <mergeCell ref="B37:J37"/>
    <mergeCell ref="B38:J38"/>
    <mergeCell ref="B39:J39"/>
    <mergeCell ref="B40:J40"/>
    <mergeCell ref="B41:J41"/>
    <mergeCell ref="C42:E42"/>
    <mergeCell ref="C43:E43"/>
    <mergeCell ref="B32:J32"/>
    <mergeCell ref="C14:E14"/>
    <mergeCell ref="A15:J15"/>
    <mergeCell ref="C23:E23"/>
    <mergeCell ref="C24:E24"/>
    <mergeCell ref="C25:E25"/>
    <mergeCell ref="C26:E26"/>
    <mergeCell ref="C27:E27"/>
    <mergeCell ref="A28:J28"/>
    <mergeCell ref="B29:J29"/>
    <mergeCell ref="B30:J30"/>
    <mergeCell ref="B31:J31"/>
    <mergeCell ref="C13:E13"/>
    <mergeCell ref="A1:B1"/>
    <mergeCell ref="B3:J3"/>
    <mergeCell ref="B4:J4"/>
    <mergeCell ref="C5:E5"/>
    <mergeCell ref="B6:J6"/>
    <mergeCell ref="C7:E7"/>
    <mergeCell ref="C8:E8"/>
    <mergeCell ref="A9:J9"/>
    <mergeCell ref="B10:J10"/>
    <mergeCell ref="B11:J11"/>
    <mergeCell ref="C12:E12"/>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DD352-1EBE-474A-8C66-A507452232FE}">
  <sheetPr codeName="Sheet6">
    <tabColor rgb="FF92D050"/>
  </sheetPr>
  <dimension ref="A1:L58"/>
  <sheetViews>
    <sheetView zoomScale="60" zoomScaleNormal="60" workbookViewId="0">
      <selection activeCell="I1" sqref="I1"/>
    </sheetView>
  </sheetViews>
  <sheetFormatPr defaultColWidth="8.81640625" defaultRowHeight="12.5" x14ac:dyDescent="0.25"/>
  <cols>
    <col min="1" max="1" width="13.1796875" customWidth="1"/>
    <col min="2" max="2" width="65.1796875" customWidth="1"/>
    <col min="3" max="3" width="40.08984375" bestFit="1" customWidth="1"/>
    <col min="4" max="4" width="25.54296875" customWidth="1"/>
    <col min="5" max="5" width="13.54296875" customWidth="1"/>
    <col min="6" max="6" width="10.6328125" customWidth="1"/>
    <col min="7" max="7" width="12" customWidth="1"/>
    <col min="8" max="8" width="15.7265625" customWidth="1"/>
    <col min="9" max="9" width="53.81640625" customWidth="1"/>
  </cols>
  <sheetData>
    <row r="1" spans="1:12" ht="21" x14ac:dyDescent="0.5">
      <c r="A1" s="104" t="s">
        <v>193</v>
      </c>
      <c r="B1" s="104"/>
    </row>
    <row r="2" spans="1:12" ht="13" thickBot="1" x14ac:dyDescent="0.3"/>
    <row r="3" spans="1:12" ht="27" customHeight="1" thickBot="1" x14ac:dyDescent="0.3">
      <c r="A3" s="1" t="s">
        <v>1</v>
      </c>
      <c r="B3" s="88" t="s">
        <v>2</v>
      </c>
      <c r="C3" s="89"/>
      <c r="D3" s="89"/>
      <c r="E3" s="89"/>
      <c r="F3" s="89"/>
      <c r="G3" s="89"/>
      <c r="H3" s="89"/>
      <c r="I3" s="89"/>
    </row>
    <row r="4" spans="1:12" ht="27.75" customHeight="1" thickBot="1" x14ac:dyDescent="0.3">
      <c r="A4" s="2" t="s">
        <v>3</v>
      </c>
      <c r="B4" s="90" t="s">
        <v>194</v>
      </c>
      <c r="C4" s="91"/>
      <c r="D4" s="91"/>
      <c r="E4" s="91"/>
      <c r="F4" s="91"/>
      <c r="G4" s="91"/>
      <c r="H4" s="91"/>
      <c r="I4" s="91"/>
    </row>
    <row r="5" spans="1:12" ht="39.5" thickBot="1" x14ac:dyDescent="0.3">
      <c r="A5" s="2"/>
      <c r="B5" s="37" t="s">
        <v>5</v>
      </c>
      <c r="C5" s="92" t="s">
        <v>6</v>
      </c>
      <c r="D5" s="93" t="s">
        <v>195</v>
      </c>
      <c r="E5" s="93" t="s">
        <v>8</v>
      </c>
      <c r="F5" s="93" t="s">
        <v>281</v>
      </c>
      <c r="G5" s="93" t="s">
        <v>282</v>
      </c>
      <c r="H5" s="93" t="s">
        <v>283</v>
      </c>
      <c r="I5" s="93" t="s">
        <v>286</v>
      </c>
    </row>
    <row r="6" spans="1:12" ht="39.5" thickBot="1" x14ac:dyDescent="0.3">
      <c r="A6" s="3" t="s">
        <v>9</v>
      </c>
      <c r="B6" s="94" t="s">
        <v>146</v>
      </c>
      <c r="C6" s="95"/>
      <c r="D6" s="95"/>
      <c r="E6" s="95"/>
      <c r="F6" s="95"/>
      <c r="G6" s="95"/>
      <c r="H6" s="95"/>
      <c r="I6" s="95"/>
    </row>
    <row r="7" spans="1:12" s="28" customFormat="1" ht="95.15" customHeight="1" thickBot="1" x14ac:dyDescent="0.3">
      <c r="A7" s="38" t="s">
        <v>11</v>
      </c>
      <c r="B7" s="39" t="s">
        <v>12</v>
      </c>
      <c r="C7" s="86" t="s">
        <v>277</v>
      </c>
      <c r="D7" s="21" t="s">
        <v>13</v>
      </c>
      <c r="E7" s="21">
        <v>0.65</v>
      </c>
      <c r="F7" s="21">
        <v>0</v>
      </c>
      <c r="G7" s="21">
        <v>0.70799999999999996</v>
      </c>
      <c r="H7" s="142">
        <f>G7/E7</f>
        <v>1.0892307692307692</v>
      </c>
      <c r="I7" s="21" t="s">
        <v>318</v>
      </c>
      <c r="L7" s="58"/>
    </row>
    <row r="8" spans="1:12" s="28" customFormat="1" ht="40" customHeight="1" thickBot="1" x14ac:dyDescent="0.3">
      <c r="A8" s="41" t="s">
        <v>14</v>
      </c>
      <c r="B8" s="7" t="s">
        <v>147</v>
      </c>
      <c r="C8" s="105" t="s">
        <v>196</v>
      </c>
      <c r="D8" s="22">
        <v>0</v>
      </c>
      <c r="E8" s="7">
        <v>100</v>
      </c>
      <c r="F8" s="7">
        <v>0</v>
      </c>
      <c r="G8" s="7">
        <v>100</v>
      </c>
      <c r="H8" s="106">
        <v>1</v>
      </c>
      <c r="I8" s="7" t="s">
        <v>301</v>
      </c>
    </row>
    <row r="9" spans="1:12" s="28" customFormat="1" ht="78.5" thickBot="1" x14ac:dyDescent="0.3">
      <c r="A9" s="25" t="s">
        <v>17</v>
      </c>
      <c r="B9" s="105" t="s">
        <v>197</v>
      </c>
      <c r="C9" s="97" t="s">
        <v>198</v>
      </c>
      <c r="D9" s="22">
        <v>0</v>
      </c>
      <c r="E9" s="22">
        <v>2500</v>
      </c>
      <c r="F9" s="22">
        <v>0</v>
      </c>
      <c r="G9" s="22">
        <v>30401.666666666668</v>
      </c>
      <c r="H9" s="72">
        <v>1</v>
      </c>
      <c r="I9" s="22" t="s">
        <v>302</v>
      </c>
    </row>
    <row r="10" spans="1:12" s="28" customFormat="1" ht="226" customHeight="1" thickBot="1" x14ac:dyDescent="0.3">
      <c r="A10" s="34" t="s">
        <v>18</v>
      </c>
      <c r="B10" s="42" t="s">
        <v>19</v>
      </c>
      <c r="C10" s="98" t="s">
        <v>20</v>
      </c>
      <c r="D10" s="8">
        <v>0</v>
      </c>
      <c r="E10" s="8" t="s">
        <v>199</v>
      </c>
      <c r="F10" s="8">
        <v>0</v>
      </c>
      <c r="G10" s="8">
        <v>412</v>
      </c>
      <c r="H10" s="72">
        <v>1</v>
      </c>
      <c r="I10" s="8" t="s">
        <v>303</v>
      </c>
    </row>
    <row r="11" spans="1:12" s="28" customFormat="1" ht="30.75" customHeight="1" thickBot="1" x14ac:dyDescent="0.3">
      <c r="A11" s="101" t="s">
        <v>22</v>
      </c>
      <c r="B11" s="102"/>
      <c r="C11" s="102"/>
      <c r="D11" s="102"/>
      <c r="E11" s="102"/>
      <c r="F11" s="102"/>
      <c r="G11" s="102"/>
      <c r="H11" s="102"/>
      <c r="I11" s="102"/>
    </row>
    <row r="12" spans="1:12" s="28" customFormat="1" ht="30.75" customHeight="1" thickBot="1" x14ac:dyDescent="0.3">
      <c r="A12" s="27" t="s">
        <v>23</v>
      </c>
      <c r="B12" s="96" t="s">
        <v>200</v>
      </c>
      <c r="C12" s="96"/>
      <c r="D12" s="96"/>
      <c r="E12" s="96"/>
      <c r="F12" s="96"/>
      <c r="G12" s="96"/>
      <c r="H12" s="96"/>
      <c r="I12" s="96"/>
    </row>
    <row r="13" spans="1:12" s="28" customFormat="1" ht="30.75" customHeight="1" thickBot="1" x14ac:dyDescent="0.3">
      <c r="A13" s="27" t="s">
        <v>25</v>
      </c>
      <c r="B13" s="96" t="s">
        <v>201</v>
      </c>
      <c r="C13" s="96"/>
      <c r="D13" s="96"/>
      <c r="E13" s="96"/>
      <c r="F13" s="96"/>
      <c r="G13" s="96"/>
      <c r="H13" s="96"/>
      <c r="I13" s="96"/>
    </row>
    <row r="14" spans="1:12" s="28" customFormat="1" ht="30.75" customHeight="1" thickBot="1" x14ac:dyDescent="0.3">
      <c r="A14" s="27" t="s">
        <v>29</v>
      </c>
      <c r="B14" s="96" t="s">
        <v>202</v>
      </c>
      <c r="C14" s="96"/>
      <c r="D14" s="96"/>
      <c r="E14" s="96"/>
      <c r="F14" s="96"/>
      <c r="G14" s="96"/>
      <c r="H14" s="96"/>
      <c r="I14" s="96"/>
    </row>
    <row r="15" spans="1:12" s="28" customFormat="1" ht="30.75" customHeight="1" thickBot="1" x14ac:dyDescent="0.3">
      <c r="A15" s="27" t="s">
        <v>31</v>
      </c>
      <c r="B15" s="96" t="s">
        <v>203</v>
      </c>
      <c r="C15" s="96"/>
      <c r="D15" s="96"/>
      <c r="E15" s="96"/>
      <c r="F15" s="96"/>
      <c r="G15" s="96"/>
      <c r="H15" s="96"/>
      <c r="I15" s="96"/>
    </row>
    <row r="16" spans="1:12" s="28" customFormat="1" ht="30.75" customHeight="1" thickBot="1" x14ac:dyDescent="0.3">
      <c r="A16" s="27" t="s">
        <v>37</v>
      </c>
      <c r="B16" s="96" t="s">
        <v>204</v>
      </c>
      <c r="C16" s="96"/>
      <c r="D16" s="96"/>
      <c r="E16" s="96"/>
      <c r="F16" s="96"/>
      <c r="G16" s="96"/>
      <c r="H16" s="96"/>
      <c r="I16" s="96"/>
    </row>
    <row r="17" spans="1:9" s="28" customFormat="1" ht="30.75" customHeight="1" thickBot="1" x14ac:dyDescent="0.3">
      <c r="A17" s="27" t="s">
        <v>39</v>
      </c>
      <c r="B17" s="96" t="s">
        <v>205</v>
      </c>
      <c r="C17" s="96"/>
      <c r="D17" s="96"/>
      <c r="E17" s="96"/>
      <c r="F17" s="96"/>
      <c r="G17" s="96"/>
      <c r="H17" s="96"/>
      <c r="I17" s="96"/>
    </row>
    <row r="18" spans="1:9" s="28" customFormat="1" ht="91.5" thickBot="1" x14ac:dyDescent="0.3">
      <c r="A18" s="32" t="s">
        <v>41</v>
      </c>
      <c r="B18" s="43" t="s">
        <v>206</v>
      </c>
      <c r="C18" s="87" t="s">
        <v>43</v>
      </c>
      <c r="D18" s="24">
        <v>0</v>
      </c>
      <c r="E18" s="24">
        <v>130000</v>
      </c>
      <c r="F18" s="24">
        <v>0</v>
      </c>
      <c r="G18" s="24">
        <v>86508</v>
      </c>
      <c r="H18" s="107">
        <f>G18/E18</f>
        <v>0.6654461538461538</v>
      </c>
      <c r="I18" s="24" t="s">
        <v>304</v>
      </c>
    </row>
    <row r="19" spans="1:9" s="28" customFormat="1" ht="40" customHeight="1" thickBot="1" x14ac:dyDescent="0.3">
      <c r="A19" s="25" t="s">
        <v>44</v>
      </c>
      <c r="B19" s="42" t="s">
        <v>207</v>
      </c>
      <c r="C19" s="98" t="s">
        <v>46</v>
      </c>
      <c r="D19" s="24">
        <v>0</v>
      </c>
      <c r="E19" s="24">
        <v>360</v>
      </c>
      <c r="F19" s="24">
        <v>0</v>
      </c>
      <c r="G19" s="24">
        <v>215</v>
      </c>
      <c r="H19" s="107">
        <f>G19/E19</f>
        <v>0.59722222222222221</v>
      </c>
      <c r="I19" s="98" t="s">
        <v>305</v>
      </c>
    </row>
    <row r="20" spans="1:9" s="28" customFormat="1" ht="40" customHeight="1" thickBot="1" x14ac:dyDescent="0.3">
      <c r="A20" s="25" t="s">
        <v>48</v>
      </c>
      <c r="B20" s="44" t="s">
        <v>208</v>
      </c>
      <c r="C20" s="97" t="s">
        <v>50</v>
      </c>
      <c r="D20" s="22">
        <v>0</v>
      </c>
      <c r="E20" s="22">
        <v>36</v>
      </c>
      <c r="F20" s="22">
        <v>0</v>
      </c>
      <c r="G20" s="22">
        <v>24</v>
      </c>
      <c r="H20" s="72">
        <f>G20/E20</f>
        <v>0.66666666666666663</v>
      </c>
      <c r="I20" s="22" t="s">
        <v>306</v>
      </c>
    </row>
    <row r="21" spans="1:9" s="28" customFormat="1" ht="35.25" customHeight="1" thickBot="1" x14ac:dyDescent="0.3">
      <c r="A21" s="101"/>
      <c r="B21" s="102"/>
      <c r="C21" s="102"/>
      <c r="D21" s="102"/>
      <c r="E21" s="102"/>
      <c r="F21" s="102"/>
      <c r="G21" s="102"/>
      <c r="H21" s="102"/>
      <c r="I21" s="102"/>
    </row>
    <row r="22" spans="1:9" s="28" customFormat="1" ht="35.25" customHeight="1" thickBot="1" x14ac:dyDescent="0.3">
      <c r="A22" s="27" t="s">
        <v>54</v>
      </c>
      <c r="B22" s="96" t="s">
        <v>209</v>
      </c>
      <c r="C22" s="96"/>
      <c r="D22" s="96"/>
      <c r="E22" s="96"/>
      <c r="F22" s="96"/>
      <c r="G22" s="96"/>
      <c r="H22" s="96"/>
      <c r="I22" s="96"/>
    </row>
    <row r="23" spans="1:9" s="28" customFormat="1" ht="35.25" customHeight="1" thickBot="1" x14ac:dyDescent="0.3">
      <c r="A23" s="27" t="s">
        <v>56</v>
      </c>
      <c r="B23" s="96" t="s">
        <v>210</v>
      </c>
      <c r="C23" s="96"/>
      <c r="D23" s="96"/>
      <c r="E23" s="96"/>
      <c r="F23" s="96"/>
      <c r="G23" s="96"/>
      <c r="H23" s="96"/>
      <c r="I23" s="96"/>
    </row>
    <row r="24" spans="1:9" s="31" customFormat="1" ht="35.25" customHeight="1" thickBot="1" x14ac:dyDescent="0.35">
      <c r="A24" s="27" t="s">
        <v>58</v>
      </c>
      <c r="B24" s="99" t="s">
        <v>211</v>
      </c>
      <c r="C24" s="19"/>
      <c r="D24" s="30"/>
      <c r="E24" s="30"/>
      <c r="F24" s="30"/>
      <c r="G24" s="30"/>
      <c r="H24" s="30"/>
      <c r="I24" s="30"/>
    </row>
    <row r="25" spans="1:9" s="31" customFormat="1" ht="35.25" customHeight="1" thickBot="1" x14ac:dyDescent="0.35">
      <c r="A25" s="27" t="s">
        <v>60</v>
      </c>
      <c r="B25" s="99" t="s">
        <v>212</v>
      </c>
      <c r="C25" s="19"/>
      <c r="D25" s="30"/>
      <c r="E25" s="30"/>
      <c r="F25" s="30"/>
      <c r="G25" s="30"/>
      <c r="H25" s="30"/>
      <c r="I25" s="30"/>
    </row>
    <row r="26" spans="1:9" s="31" customFormat="1" ht="35.25" customHeight="1" thickBot="1" x14ac:dyDescent="0.35">
      <c r="A26" s="27" t="s">
        <v>62</v>
      </c>
      <c r="B26" s="99" t="s">
        <v>213</v>
      </c>
      <c r="C26" s="19"/>
      <c r="D26" s="30"/>
      <c r="E26" s="30"/>
      <c r="F26" s="30"/>
      <c r="G26" s="30"/>
      <c r="H26" s="30"/>
      <c r="I26" s="30"/>
    </row>
    <row r="27" spans="1:9" s="31" customFormat="1" ht="35.25" customHeight="1" thickBot="1" x14ac:dyDescent="0.35">
      <c r="A27" s="27" t="s">
        <v>64</v>
      </c>
      <c r="B27" s="99" t="s">
        <v>214</v>
      </c>
      <c r="C27" s="19"/>
      <c r="D27" s="30"/>
      <c r="E27" s="30"/>
      <c r="F27" s="30"/>
      <c r="G27" s="30"/>
      <c r="H27" s="30"/>
      <c r="I27" s="30"/>
    </row>
    <row r="28" spans="1:9" s="31" customFormat="1" ht="35.25" customHeight="1" thickBot="1" x14ac:dyDescent="0.35">
      <c r="A28" s="27" t="s">
        <v>66</v>
      </c>
      <c r="B28" s="99" t="s">
        <v>73</v>
      </c>
      <c r="C28" s="19"/>
      <c r="D28" s="30"/>
      <c r="E28" s="30"/>
      <c r="F28" s="30"/>
      <c r="G28" s="30"/>
      <c r="H28" s="30"/>
      <c r="I28" s="30"/>
    </row>
    <row r="29" spans="1:9" s="28" customFormat="1" ht="69.75" customHeight="1" thickBot="1" x14ac:dyDescent="0.3">
      <c r="A29" s="32" t="s">
        <v>74</v>
      </c>
      <c r="B29" s="43" t="s">
        <v>215</v>
      </c>
      <c r="C29" s="100" t="s">
        <v>76</v>
      </c>
      <c r="D29" s="33">
        <v>0</v>
      </c>
      <c r="E29" s="33">
        <v>450</v>
      </c>
      <c r="F29" s="33">
        <v>0</v>
      </c>
      <c r="G29" s="33">
        <v>450</v>
      </c>
      <c r="H29" s="108">
        <v>1</v>
      </c>
      <c r="I29" s="33" t="s">
        <v>308</v>
      </c>
    </row>
    <row r="30" spans="1:9" s="28" customFormat="1" ht="40" customHeight="1" thickBot="1" x14ac:dyDescent="0.3">
      <c r="A30" s="25" t="s">
        <v>77</v>
      </c>
      <c r="B30" s="42" t="s">
        <v>78</v>
      </c>
      <c r="C30" s="97" t="s">
        <v>79</v>
      </c>
      <c r="D30" s="9">
        <v>0</v>
      </c>
      <c r="E30" s="9">
        <v>45</v>
      </c>
      <c r="F30" s="9">
        <v>0</v>
      </c>
      <c r="G30" s="9">
        <v>45</v>
      </c>
      <c r="H30" s="109">
        <v>1</v>
      </c>
      <c r="I30" s="9" t="s">
        <v>309</v>
      </c>
    </row>
    <row r="31" spans="1:9" s="28" customFormat="1" ht="40" customHeight="1" thickBot="1" x14ac:dyDescent="0.3">
      <c r="A31" s="25" t="s">
        <v>80</v>
      </c>
      <c r="B31" s="42" t="s">
        <v>81</v>
      </c>
      <c r="C31" s="97" t="s">
        <v>82</v>
      </c>
      <c r="D31" s="9">
        <v>0</v>
      </c>
      <c r="E31" s="9">
        <v>90</v>
      </c>
      <c r="F31" s="9">
        <v>0</v>
      </c>
      <c r="G31" s="9">
        <v>90</v>
      </c>
      <c r="H31" s="109">
        <v>1</v>
      </c>
      <c r="I31" s="9" t="s">
        <v>307</v>
      </c>
    </row>
    <row r="32" spans="1:9" s="28" customFormat="1" ht="40" customHeight="1" thickBot="1" x14ac:dyDescent="0.3">
      <c r="A32" s="25" t="s">
        <v>83</v>
      </c>
      <c r="B32" s="42" t="s">
        <v>84</v>
      </c>
      <c r="C32" s="97" t="s">
        <v>216</v>
      </c>
      <c r="D32" s="9">
        <v>0</v>
      </c>
      <c r="E32" s="9">
        <v>45</v>
      </c>
      <c r="F32" s="9">
        <v>0</v>
      </c>
      <c r="G32" s="9">
        <v>45</v>
      </c>
      <c r="H32" s="109">
        <v>1</v>
      </c>
      <c r="I32" s="9" t="s">
        <v>323</v>
      </c>
    </row>
    <row r="33" spans="1:9" s="28" customFormat="1" ht="40" customHeight="1" thickBot="1" x14ac:dyDescent="0.3">
      <c r="A33" s="25" t="s">
        <v>86</v>
      </c>
      <c r="B33" s="42" t="s">
        <v>87</v>
      </c>
      <c r="C33" s="97" t="s">
        <v>88</v>
      </c>
      <c r="D33" s="8">
        <v>0</v>
      </c>
      <c r="E33" s="8">
        <v>50</v>
      </c>
      <c r="F33" s="8">
        <v>0</v>
      </c>
      <c r="G33" s="8">
        <v>50</v>
      </c>
      <c r="H33" s="110">
        <v>1</v>
      </c>
      <c r="I33" s="8" t="s">
        <v>310</v>
      </c>
    </row>
    <row r="34" spans="1:9" s="28" customFormat="1" ht="40" customHeight="1" thickBot="1" x14ac:dyDescent="0.3">
      <c r="A34" s="101" t="s">
        <v>89</v>
      </c>
      <c r="B34" s="102"/>
      <c r="C34" s="102"/>
      <c r="D34" s="102"/>
      <c r="E34" s="102"/>
      <c r="F34" s="102"/>
      <c r="G34" s="102"/>
      <c r="H34" s="102"/>
      <c r="I34" s="102"/>
    </row>
    <row r="35" spans="1:9" s="28" customFormat="1" ht="40" customHeight="1" thickBot="1" x14ac:dyDescent="0.3">
      <c r="A35" s="27" t="s">
        <v>90</v>
      </c>
      <c r="B35" s="96" t="s">
        <v>217</v>
      </c>
      <c r="C35" s="96"/>
      <c r="D35" s="96"/>
      <c r="E35" s="96"/>
      <c r="F35" s="96"/>
      <c r="G35" s="96"/>
      <c r="H35" s="96"/>
      <c r="I35" s="96"/>
    </row>
    <row r="36" spans="1:9" s="28" customFormat="1" ht="40" customHeight="1" thickBot="1" x14ac:dyDescent="0.3">
      <c r="A36" s="27" t="s">
        <v>92</v>
      </c>
      <c r="B36" s="96" t="s">
        <v>218</v>
      </c>
      <c r="C36" s="96"/>
      <c r="D36" s="96"/>
      <c r="E36" s="96"/>
      <c r="F36" s="96"/>
      <c r="G36" s="96"/>
      <c r="H36" s="96"/>
      <c r="I36" s="96"/>
    </row>
    <row r="37" spans="1:9" s="28" customFormat="1" ht="40" customHeight="1" thickBot="1" x14ac:dyDescent="0.3">
      <c r="A37" s="27" t="s">
        <v>94</v>
      </c>
      <c r="B37" s="96" t="s">
        <v>219</v>
      </c>
      <c r="C37" s="96"/>
      <c r="D37" s="96"/>
      <c r="E37" s="96"/>
      <c r="F37" s="96"/>
      <c r="G37" s="96"/>
      <c r="H37" s="96"/>
      <c r="I37" s="96"/>
    </row>
    <row r="38" spans="1:9" s="28" customFormat="1" ht="40" customHeight="1" thickBot="1" x14ac:dyDescent="0.3">
      <c r="A38" s="27" t="s">
        <v>96</v>
      </c>
      <c r="B38" s="96" t="s">
        <v>220</v>
      </c>
      <c r="C38" s="96"/>
      <c r="D38" s="96"/>
      <c r="E38" s="96"/>
      <c r="F38" s="96"/>
      <c r="G38" s="96"/>
      <c r="H38" s="96"/>
      <c r="I38" s="96"/>
    </row>
    <row r="39" spans="1:9" s="28" customFormat="1" ht="40" customHeight="1" thickBot="1" x14ac:dyDescent="0.3">
      <c r="A39" s="27" t="s">
        <v>100</v>
      </c>
      <c r="B39" s="96" t="s">
        <v>221</v>
      </c>
      <c r="C39" s="96"/>
      <c r="D39" s="96"/>
      <c r="E39" s="96"/>
      <c r="F39" s="96"/>
      <c r="G39" s="96"/>
      <c r="H39" s="96"/>
      <c r="I39" s="96"/>
    </row>
    <row r="40" spans="1:9" s="28" customFormat="1" ht="40" customHeight="1" thickBot="1" x14ac:dyDescent="0.3">
      <c r="A40" s="27" t="s">
        <v>104</v>
      </c>
      <c r="B40" s="96" t="s">
        <v>222</v>
      </c>
      <c r="C40" s="96"/>
      <c r="D40" s="96"/>
      <c r="E40" s="96"/>
      <c r="F40" s="96"/>
      <c r="G40" s="96"/>
      <c r="H40" s="96"/>
      <c r="I40" s="96"/>
    </row>
    <row r="41" spans="1:9" s="28" customFormat="1" ht="40" customHeight="1" thickBot="1" x14ac:dyDescent="0.3">
      <c r="A41" s="27" t="s">
        <v>108</v>
      </c>
      <c r="B41" s="96" t="s">
        <v>223</v>
      </c>
      <c r="C41" s="96"/>
      <c r="D41" s="96"/>
      <c r="E41" s="96"/>
      <c r="F41" s="96"/>
      <c r="G41" s="96"/>
      <c r="H41" s="96"/>
      <c r="I41" s="96"/>
    </row>
    <row r="42" spans="1:9" s="28" customFormat="1" ht="40" customHeight="1" thickBot="1" x14ac:dyDescent="0.3">
      <c r="A42" s="27" t="s">
        <v>110</v>
      </c>
      <c r="B42" s="96" t="s">
        <v>224</v>
      </c>
      <c r="C42" s="96"/>
      <c r="D42" s="96"/>
      <c r="E42" s="96"/>
      <c r="F42" s="96"/>
      <c r="G42" s="96"/>
      <c r="H42" s="96"/>
      <c r="I42" s="96"/>
    </row>
    <row r="43" spans="1:9" s="28" customFormat="1" ht="40" customHeight="1" thickBot="1" x14ac:dyDescent="0.3">
      <c r="A43" s="27" t="s">
        <v>112</v>
      </c>
      <c r="B43" s="96" t="s">
        <v>225</v>
      </c>
      <c r="C43" s="96"/>
      <c r="D43" s="96"/>
      <c r="E43" s="96"/>
      <c r="F43" s="96"/>
      <c r="G43" s="96"/>
      <c r="H43" s="96"/>
      <c r="I43" s="96"/>
    </row>
    <row r="44" spans="1:9" s="28" customFormat="1" ht="40" customHeight="1" thickBot="1" x14ac:dyDescent="0.3">
      <c r="A44" s="27" t="s">
        <v>114</v>
      </c>
      <c r="B44" s="96" t="s">
        <v>169</v>
      </c>
      <c r="C44" s="96"/>
      <c r="D44" s="96"/>
      <c r="E44" s="96"/>
      <c r="F44" s="96"/>
      <c r="G44" s="96"/>
      <c r="H44" s="96"/>
      <c r="I44" s="96"/>
    </row>
    <row r="45" spans="1:9" s="28" customFormat="1" ht="55.5" customHeight="1" thickBot="1" x14ac:dyDescent="0.3">
      <c r="A45" s="32" t="s">
        <v>118</v>
      </c>
      <c r="B45" s="56" t="s">
        <v>119</v>
      </c>
      <c r="C45" s="103" t="s">
        <v>120</v>
      </c>
      <c r="D45" s="57">
        <v>0</v>
      </c>
      <c r="E45" s="57">
        <v>22500</v>
      </c>
      <c r="F45" s="57">
        <v>0</v>
      </c>
      <c r="G45" s="57">
        <v>28200</v>
      </c>
      <c r="H45" s="111">
        <f>G45/E45</f>
        <v>1.2533333333333334</v>
      </c>
      <c r="I45" s="57" t="s">
        <v>322</v>
      </c>
    </row>
    <row r="46" spans="1:9" s="28" customFormat="1" ht="40" customHeight="1" thickBot="1" x14ac:dyDescent="0.3">
      <c r="A46" s="25" t="s">
        <v>121</v>
      </c>
      <c r="B46" s="42" t="s">
        <v>122</v>
      </c>
      <c r="C46" s="97" t="s">
        <v>123</v>
      </c>
      <c r="D46" s="97">
        <v>0</v>
      </c>
      <c r="E46" s="97">
        <v>45</v>
      </c>
      <c r="F46" s="97">
        <v>0</v>
      </c>
      <c r="G46" s="97">
        <v>45</v>
      </c>
      <c r="H46" s="112">
        <v>1</v>
      </c>
      <c r="I46" s="97" t="s">
        <v>319</v>
      </c>
    </row>
    <row r="47" spans="1:9" s="28" customFormat="1" ht="40" customHeight="1" thickBot="1" x14ac:dyDescent="0.3">
      <c r="A47" s="25" t="s">
        <v>124</v>
      </c>
      <c r="B47" s="42" t="s">
        <v>125</v>
      </c>
      <c r="C47" s="97" t="s">
        <v>126</v>
      </c>
      <c r="D47" s="97">
        <v>0</v>
      </c>
      <c r="E47" s="97">
        <v>45</v>
      </c>
      <c r="F47" s="97">
        <v>0</v>
      </c>
      <c r="G47" s="97">
        <v>45</v>
      </c>
      <c r="H47" s="112">
        <v>1</v>
      </c>
      <c r="I47" s="97" t="s">
        <v>320</v>
      </c>
    </row>
    <row r="48" spans="1:9" s="28" customFormat="1" ht="40" customHeight="1" thickBot="1" x14ac:dyDescent="0.3">
      <c r="A48" s="34" t="s">
        <v>127</v>
      </c>
      <c r="B48" s="42" t="s">
        <v>128</v>
      </c>
      <c r="C48" s="97" t="s">
        <v>173</v>
      </c>
      <c r="D48" s="97" t="s">
        <v>226</v>
      </c>
      <c r="E48" s="97" t="s">
        <v>227</v>
      </c>
      <c r="F48" s="97">
        <v>0</v>
      </c>
      <c r="G48" s="97">
        <v>200</v>
      </c>
      <c r="H48" s="97">
        <v>200</v>
      </c>
      <c r="I48" s="97" t="s">
        <v>321</v>
      </c>
    </row>
    <row r="49" spans="1:9" s="28" customFormat="1" ht="40" customHeight="1" thickBot="1" x14ac:dyDescent="0.3">
      <c r="A49" s="101" t="s">
        <v>130</v>
      </c>
      <c r="B49" s="102"/>
      <c r="C49" s="102"/>
      <c r="D49" s="102"/>
      <c r="E49" s="102"/>
      <c r="F49" s="102"/>
      <c r="G49" s="102"/>
      <c r="H49" s="102"/>
      <c r="I49" s="102"/>
    </row>
    <row r="50" spans="1:9" s="28" customFormat="1" ht="40" customHeight="1" thickBot="1" x14ac:dyDescent="0.3">
      <c r="A50" s="27" t="s">
        <v>131</v>
      </c>
      <c r="B50" s="96" t="s">
        <v>228</v>
      </c>
      <c r="C50" s="96"/>
      <c r="D50" s="96"/>
      <c r="E50" s="96"/>
      <c r="F50" s="96"/>
      <c r="G50" s="96"/>
      <c r="H50" s="96"/>
      <c r="I50" s="96"/>
    </row>
    <row r="51" spans="1:9" s="28" customFormat="1" ht="40" customHeight="1" thickBot="1" x14ac:dyDescent="0.3">
      <c r="A51" s="27" t="s">
        <v>133</v>
      </c>
      <c r="B51" s="96" t="s">
        <v>134</v>
      </c>
      <c r="C51" s="96"/>
      <c r="D51" s="96"/>
      <c r="E51" s="96"/>
      <c r="F51" s="96"/>
      <c r="G51" s="96"/>
      <c r="H51" s="96"/>
      <c r="I51" s="96"/>
    </row>
    <row r="52" spans="1:9" s="28" customFormat="1" ht="40" customHeight="1" thickBot="1" x14ac:dyDescent="0.3">
      <c r="A52" s="27" t="s">
        <v>135</v>
      </c>
      <c r="B52" s="96" t="s">
        <v>229</v>
      </c>
      <c r="C52" s="96"/>
      <c r="D52" s="96"/>
      <c r="E52" s="96"/>
      <c r="F52" s="96"/>
      <c r="G52" s="96"/>
      <c r="H52" s="96"/>
      <c r="I52" s="96"/>
    </row>
    <row r="53" spans="1:9" s="28" customFormat="1" ht="40" customHeight="1" thickBot="1" x14ac:dyDescent="0.3">
      <c r="A53" s="27" t="s">
        <v>137</v>
      </c>
      <c r="B53" s="96" t="s">
        <v>230</v>
      </c>
      <c r="C53" s="96"/>
      <c r="D53" s="96"/>
      <c r="E53" s="96"/>
      <c r="F53" s="96"/>
      <c r="G53" s="96"/>
      <c r="H53" s="96"/>
      <c r="I53" s="96"/>
    </row>
    <row r="54" spans="1:9" s="28" customFormat="1" ht="40" customHeight="1" thickBot="1" x14ac:dyDescent="0.3">
      <c r="A54" s="27" t="s">
        <v>139</v>
      </c>
      <c r="B54" s="96" t="s">
        <v>231</v>
      </c>
      <c r="C54" s="96"/>
      <c r="D54" s="96"/>
      <c r="E54" s="96"/>
      <c r="F54" s="96"/>
      <c r="G54" s="96"/>
      <c r="H54" s="96"/>
      <c r="I54" s="96"/>
    </row>
    <row r="55" spans="1:9" s="28" customFormat="1" ht="40" customHeight="1" thickBot="1" x14ac:dyDescent="0.3">
      <c r="A55" s="27" t="s">
        <v>141</v>
      </c>
      <c r="B55" s="96" t="s">
        <v>232</v>
      </c>
      <c r="C55" s="96"/>
      <c r="D55" s="96"/>
      <c r="E55" s="96"/>
      <c r="F55" s="96"/>
      <c r="G55" s="96"/>
      <c r="H55" s="96"/>
      <c r="I55" s="96"/>
    </row>
    <row r="56" spans="1:9" s="28" customFormat="1" ht="40" customHeight="1" thickBot="1" x14ac:dyDescent="0.3">
      <c r="A56" s="27" t="s">
        <v>143</v>
      </c>
      <c r="B56" s="96" t="s">
        <v>233</v>
      </c>
      <c r="C56" s="96"/>
      <c r="D56" s="96"/>
      <c r="E56" s="96"/>
      <c r="F56" s="96"/>
      <c r="G56" s="96"/>
      <c r="H56" s="96"/>
      <c r="I56" s="96"/>
    </row>
    <row r="57" spans="1:9" s="28" customFormat="1" ht="40" customHeight="1" thickBot="1" x14ac:dyDescent="0.3">
      <c r="A57" s="27" t="s">
        <v>178</v>
      </c>
      <c r="B57" s="96" t="s">
        <v>234</v>
      </c>
      <c r="C57" s="96"/>
      <c r="D57" s="96"/>
      <c r="E57" s="96"/>
      <c r="F57" s="96"/>
      <c r="G57" s="96"/>
      <c r="H57" s="96"/>
      <c r="I57" s="96"/>
    </row>
    <row r="58" spans="1:9" s="28" customFormat="1" ht="40" customHeight="1" thickBot="1" x14ac:dyDescent="0.3">
      <c r="A58" s="27" t="s">
        <v>235</v>
      </c>
      <c r="B58" s="96" t="s">
        <v>179</v>
      </c>
      <c r="C58" s="96"/>
      <c r="D58" s="96"/>
      <c r="E58" s="96"/>
      <c r="F58" s="96"/>
      <c r="G58" s="96"/>
      <c r="H58" s="96"/>
      <c r="I58" s="96"/>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D02EDC63C83B4DA6C4E284D1AB5566" ma:contentTypeVersion="25" ma:contentTypeDescription="Create a new document." ma:contentTypeScope="" ma:versionID="fd366eae0830aa453cf8f46ccd77bfb8">
  <xsd:schema xmlns:xsd="http://www.w3.org/2001/XMLSchema" xmlns:xs="http://www.w3.org/2001/XMLSchema" xmlns:p="http://schemas.microsoft.com/office/2006/metadata/properties" xmlns:ns2="2d926aab-3708-44f9-9783-e039b1f2d2f3" xmlns:ns3="48b0ec71-3dc6-42dc-8aaf-964cfe9da525" targetNamespace="http://schemas.microsoft.com/office/2006/metadata/properties" ma:root="true" ma:fieldsID="cdcc90fdf3da3715529f2f4032869839" ns2:_="" ns3:_="">
    <xsd:import namespace="2d926aab-3708-44f9-9783-e039b1f2d2f3"/>
    <xsd:import namespace="48b0ec71-3dc6-42dc-8aaf-964cfe9da525"/>
    <xsd:element name="properties">
      <xsd:complexType>
        <xsd:sequence>
          <xsd:element name="documentManagement">
            <xsd:complexType>
              <xsd:all>
                <xsd:element ref="ns3:ToBeArchived" minOccurs="0"/>
                <xsd:element ref="ns3:p5e7a70900b24fdf9bcfb9b5fc846c60" minOccurs="0"/>
                <xsd:element ref="ns3:TaxCatchAll" minOccurs="0"/>
                <xsd:element ref="ns3:TaxCatchAllLabel" minOccurs="0"/>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LengthInSeconds" minOccurs="0"/>
                <xsd:element ref="ns2:MediaServiceDateTaken" minOccurs="0"/>
                <xsd:element ref="ns2:MediaServiceGenerationTime" minOccurs="0"/>
                <xsd:element ref="ns2:MediaServiceEventHashCode" minOccurs="0"/>
                <xsd:element ref="ns2:MediaServiceOCR"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926aab-3708-44f9-9783-e039b1f2d2f3" elementFormDefault="qualified">
    <xsd:import namespace="http://schemas.microsoft.com/office/2006/documentManagement/types"/>
    <xsd:import namespace="http://schemas.microsoft.com/office/infopath/2007/PartnerControls"/>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AutoTags" ma:index="20" nillable="true" ma:displayName="Tags" ma:internalName="MediaServiceAutoTag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DateTaken" ma:index="22" nillable="true" ma:displayName="MediaServiceDateTaken" ma:hidden="true" ma:internalName="MediaServiceDateTaken" ma:readOnly="true">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OCR" ma:index="25" nillable="true" ma:displayName="Extracted Text" ma:internalName="MediaServiceOCR" ma:readOnly="true">
      <xsd:simpleType>
        <xsd:restriction base="dms:Note">
          <xsd:maxLength value="255"/>
        </xsd:restrictio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8710b318-ea48-4423-a308-0e87359dff9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8b0ec71-3dc6-42dc-8aaf-964cfe9da525" elementFormDefault="qualified">
    <xsd:import namespace="http://schemas.microsoft.com/office/2006/documentManagement/types"/>
    <xsd:import namespace="http://schemas.microsoft.com/office/infopath/2007/PartnerControls"/>
    <xsd:element name="ToBeArchived" ma:index="5" nillable="true" ma:displayName="To be archived" ma:internalName="ToBeArchived">
      <xsd:simpleType>
        <xsd:restriction base="dms:Boolean"/>
      </xsd:simpleType>
    </xsd:element>
    <xsd:element name="p5e7a70900b24fdf9bcfb9b5fc846c60" ma:index="8" nillable="true" ma:taxonomy="true" ma:internalName="p5e7a70900b24fdf9bcfb9b5fc846c60" ma:taxonomyFieldName="ArchiveCode" ma:displayName="Archive code" ma:readOnly="false" ma:default="" ma:fieldId="{95e7a709-00b2-4fdf-9bcf-b9b5fc846c60}" ma:sspId="8710b318-ea48-4423-a308-0e87359dff93" ma:termSetId="eca26591-3e39-4461-87f0-273b620e3239"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3b9ebbb7-3158-4ea9-99f1-112bad551a90}" ma:internalName="TaxCatchAll" ma:readOnly="false" ma:showField="CatchAllData" ma:web="48b0ec71-3dc6-42dc-8aaf-964cfe9da52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3b9ebbb7-3158-4ea9-99f1-112bad551a90}" ma:internalName="TaxCatchAllLabel" ma:readOnly="false" ma:showField="CatchAllDataLabel" ma:web="48b0ec71-3dc6-42dc-8aaf-964cfe9da525">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d926aab-3708-44f9-9783-e039b1f2d2f3">
      <Terms xmlns="http://schemas.microsoft.com/office/infopath/2007/PartnerControls"/>
    </lcf76f155ced4ddcb4097134ff3c332f>
    <ToBeArchived xmlns="48b0ec71-3dc6-42dc-8aaf-964cfe9da525" xsi:nil="true"/>
    <TaxCatchAll xmlns="48b0ec71-3dc6-42dc-8aaf-964cfe9da525" xsi:nil="true"/>
    <TaxCatchAllLabel xmlns="48b0ec71-3dc6-42dc-8aaf-964cfe9da525" xsi:nil="true"/>
    <p5e7a70900b24fdf9bcfb9b5fc846c60 xmlns="48b0ec71-3dc6-42dc-8aaf-964cfe9da525">
      <Terms xmlns="http://schemas.microsoft.com/office/infopath/2007/PartnerControls"/>
    </p5e7a70900b24fdf9bcfb9b5fc846c60>
  </documentManagement>
</p:properties>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65D4DC2C-44C6-481A-924D-8414A1028654}"/>
</file>

<file path=customXml/itemProps2.xml><?xml version="1.0" encoding="utf-8"?>
<ds:datastoreItem xmlns:ds="http://schemas.openxmlformats.org/officeDocument/2006/customXml" ds:itemID="{8B5A4400-D483-484A-A7D4-7699EF546809}">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f4ffc1a2-a452-4f96-b9ea-1c3f0a85368f"/>
    <ds:schemaRef ds:uri="http://schemas.microsoft.com/office/infopath/2007/PartnerControls"/>
    <ds:schemaRef ds:uri="a56b1e0d-bfc9-4e79-84f8-77fc2453b3a6"/>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3989AB29-80B8-477F-B48A-C949E0B0088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Rwanda</vt:lpstr>
      <vt:lpstr>Tanzania</vt:lpstr>
      <vt:lpstr>Uganda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Trui Van Ackere</dc:creator>
  <cp:keywords/>
  <dc:description/>
  <cp:lastModifiedBy>Sigrid De Lepeleire</cp:lastModifiedBy>
  <cp:revision/>
  <dcterms:created xsi:type="dcterms:W3CDTF">2019-01-12T15:03:12Z</dcterms:created>
  <dcterms:modified xsi:type="dcterms:W3CDTF">2022-07-28T12:14:22Z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0x01010061AEC325D2E77945B8F98088CB64015E</vt:lpwstr>
  </property>
</Properties>
</file>