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innilsson/Desktop/She Decides /"/>
    </mc:Choice>
  </mc:AlternateContent>
  <xr:revisionPtr revIDLastSave="0" documentId="8_{E8291E29-EF0E-BD43-95A4-7C1DD11BF253}" xr6:coauthVersionLast="36" xr6:coauthVersionMax="36" xr10:uidLastSave="{00000000-0000-0000-0000-000000000000}"/>
  <bookViews>
    <workbookView xWindow="3020" yWindow="2720" windowWidth="25780" windowHeight="13680" xr2:uid="{BACE96F8-5747-4C5B-AC8B-F18586D111C9}"/>
  </bookViews>
  <sheets>
    <sheet name="Budget 2023-2026" sheetId="1" r:id="rId1"/>
  </sheets>
  <externalReferences>
    <externalReference r:id="rId2"/>
  </externalReferences>
  <definedNames>
    <definedName name="_ExecutiveAssistant">[1]Salaries_detail!#REF!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C6" i="1"/>
  <c r="E16" i="1"/>
  <c r="D16" i="1"/>
  <c r="C16" i="1"/>
  <c r="B6" i="1"/>
  <c r="B16" i="1"/>
  <c r="C5" i="1"/>
  <c r="D5" i="1" s="1"/>
  <c r="E5" i="1" s="1"/>
  <c r="C8" i="1"/>
  <c r="D8" i="1" l="1"/>
  <c r="E8" i="1" s="1"/>
  <c r="C7" i="1"/>
  <c r="D7" i="1" s="1"/>
  <c r="E7" i="1" s="1"/>
  <c r="E17" i="1"/>
  <c r="E18" i="1" l="1"/>
  <c r="E19" i="1"/>
  <c r="C17" i="1"/>
  <c r="C18" i="1" s="1"/>
  <c r="D17" i="1" l="1"/>
  <c r="C19" i="1"/>
  <c r="D18" i="1" l="1"/>
  <c r="D19" i="1" s="1"/>
  <c r="B17" i="1" l="1"/>
  <c r="B18" i="1" l="1"/>
  <c r="B19" i="1" s="1"/>
</calcChain>
</file>

<file path=xl/sharedStrings.xml><?xml version="1.0" encoding="utf-8"?>
<sst xmlns="http://schemas.openxmlformats.org/spreadsheetml/2006/main" count="36" uniqueCount="36">
  <si>
    <t xml:space="preserve">She Decides Support Unit </t>
  </si>
  <si>
    <t>Budget for the four year period</t>
  </si>
  <si>
    <t>Budget Category</t>
  </si>
  <si>
    <t>2023                             USD</t>
  </si>
  <si>
    <t>2024                       USD</t>
  </si>
  <si>
    <t>2025                     USD</t>
  </si>
  <si>
    <t>2026                     USD</t>
  </si>
  <si>
    <t>Explanatory Notes</t>
  </si>
  <si>
    <t>Personnel (salary, benefits and taxes)</t>
  </si>
  <si>
    <t>In 2023/24, we hope to be able to expand the team to meet increased requests in particular on pillar 3 and 2. 2023-2026 estimates also factor in perfomance based salary increases and adjustment for inflation and cost of living.</t>
  </si>
  <si>
    <t>Pillar 1: Convene and Strengthen</t>
  </si>
  <si>
    <t>Champion Feedback Loop and collaboration, Diversifying the Champion Base and Allies/partners, Thematic Roundtables, Opposition tactical sharing analysis/coordination, Strategic Youth Collaboration, Capacity building/Master classes, travel and networking meetings.</t>
  </si>
  <si>
    <t>Pillar 2: Take Political Action</t>
  </si>
  <si>
    <t>High level public/political events SRHR/gender equality such as; CSW, CPD/ICPD+30, Women Deliver, UNGA, SDG reviews etc, strategic global/regional meetings, travels, Feminist Forums/policy, scaled up strategic communication efforts/campaigns in relation to political action/events with possible more SDSU staff in place 2024 and onwards.</t>
  </si>
  <si>
    <t>Pillar 3: Amplify and Speak Out</t>
  </si>
  <si>
    <t>Website, media coordination/op-eds, social media, designed products, photos/videos, podcast &amp; storytelling series, spolighting progress champions, Youth focussed communication moments, and creative communication partnerships &amp; consultants to reach broader audiences.</t>
  </si>
  <si>
    <t>Fundraising</t>
  </si>
  <si>
    <t>Consultants, networking, travel, materials/comms development.</t>
  </si>
  <si>
    <t>Monitoring, Evaluation and Learning</t>
  </si>
  <si>
    <t>Dedicated MEL + Learning Retreats, consultants and Annual Report</t>
  </si>
  <si>
    <t xml:space="preserve">Safeguarding </t>
  </si>
  <si>
    <t>This line may not be needed if we are successful in negotiating with IPPF to have safeguarding costs included within the existing 10% hosting fee.</t>
  </si>
  <si>
    <t>Youth Accountability Panel</t>
  </si>
  <si>
    <t>Honorariums to the YAP members, MYP and Youth Accountabilty work.</t>
  </si>
  <si>
    <t xml:space="preserve">Diversity &amp; Inclusion </t>
  </si>
  <si>
    <t xml:space="preserve">Training/consultancy and capacity building </t>
  </si>
  <si>
    <t>Online services</t>
  </si>
  <si>
    <t>Zoom, mailchimp, surveymonkey, slack, calendly.</t>
  </si>
  <si>
    <t>Learning and Development</t>
  </si>
  <si>
    <t>Professional development of the team members/individual learning.</t>
  </si>
  <si>
    <t>Governance and Management</t>
  </si>
  <si>
    <t>Provision for travel, face to face staff planning meetings and internal/external workshops, including Guiding Group, Donor Advisory Group and Chair/s meetings.</t>
  </si>
  <si>
    <t>Subtotal, pre-overheads</t>
  </si>
  <si>
    <t>Overheads 10%</t>
  </si>
  <si>
    <t>Hosting fee to IPPF.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</si>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</sst>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sz val="12"/>
      <color theme="1"/>
      <name val="Calibri"/>
      <family val="2"/>
      <scheme val="minor"/>
    </font>
    <font>
      <b/>
      <sz val="12"/>
      <color rgb="FFFF0000"/>
      <name val="Verdana"/>
      <family val="2"/>
    </font>
    <font>
      <b/>
      <sz val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2" fillId="0" borderId="0" xfId="2" applyFont="1" applyAlignment="1">
      <alignment horizontal="center" vertical="center" wrapText="1"/>
    </xf>
    <xf numFmtId="0" fontId="3" fillId="0" borderId="3" xfId="2" applyFont="1" applyBorder="1"/>
    <xf numFmtId="166" fontId="3" fillId="0" borderId="4" xfId="1" applyNumberFormat="1" applyFont="1" applyFill="1" applyBorder="1"/>
    <xf numFmtId="166" fontId="3" fillId="0" borderId="3" xfId="1" applyNumberFormat="1" applyFont="1" applyFill="1" applyBorder="1"/>
    <xf numFmtId="0" fontId="2" fillId="0" borderId="5" xfId="2" applyFont="1" applyBorder="1" applyAlignment="1">
      <alignment horizontal="right"/>
    </xf>
    <xf numFmtId="0" fontId="5" fillId="0" borderId="6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0" fontId="3" fillId="0" borderId="0" xfId="2" applyFont="1" applyAlignment="1">
      <alignment horizontal="center" vertical="center" wrapText="1"/>
    </xf>
    <xf numFmtId="0" fontId="2" fillId="0" borderId="0" xfId="2" applyFont="1"/>
    <xf numFmtId="166" fontId="2" fillId="0" borderId="8" xfId="1" applyNumberFormat="1" applyFont="1" applyBorder="1"/>
    <xf numFmtId="166" fontId="2" fillId="0" borderId="9" xfId="1" applyNumberFormat="1" applyFont="1" applyBorder="1"/>
    <xf numFmtId="0" fontId="2" fillId="0" borderId="3" xfId="2" applyFont="1" applyBorder="1" applyAlignment="1">
      <alignment horizontal="left"/>
    </xf>
    <xf numFmtId="0" fontId="5" fillId="0" borderId="0" xfId="2" applyFont="1" applyAlignment="1">
      <alignment horizontal="center"/>
    </xf>
    <xf numFmtId="0" fontId="2" fillId="0" borderId="8" xfId="2" applyFont="1" applyBorder="1" applyAlignment="1">
      <alignment horizontal="right"/>
    </xf>
    <xf numFmtId="0" fontId="2" fillId="0" borderId="0" xfId="2" applyFont="1" applyAlignment="1">
      <alignment horizontal="right"/>
    </xf>
    <xf numFmtId="166" fontId="3" fillId="0" borderId="0" xfId="2" applyNumberFormat="1" applyFont="1"/>
    <xf numFmtId="165" fontId="3" fillId="0" borderId="0" xfId="2" applyNumberFormat="1" applyFont="1"/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/>
    </xf>
    <xf numFmtId="0" fontId="2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3" fillId="0" borderId="10" xfId="2" applyFont="1" applyBorder="1" applyAlignment="1">
      <alignment horizontal="left" wrapText="1"/>
    </xf>
    <xf numFmtId="0" fontId="3" fillId="0" borderId="3" xfId="2" applyFont="1" applyBorder="1" applyAlignment="1">
      <alignment horizontal="left" wrapText="1"/>
    </xf>
    <xf numFmtId="165" fontId="2" fillId="0" borderId="0" xfId="2" applyNumberFormat="1" applyFont="1"/>
    <xf numFmtId="0" fontId="3" fillId="0" borderId="3" xfId="2" applyFont="1" applyBorder="1" applyAlignment="1">
      <alignment horizontal="left"/>
    </xf>
    <xf numFmtId="166" fontId="3" fillId="0" borderId="7" xfId="1" applyNumberFormat="1" applyFont="1" applyFill="1" applyBorder="1" applyAlignment="1">
      <alignment horizontal="center" vertical="center" wrapText="1"/>
    </xf>
    <xf numFmtId="166" fontId="3" fillId="0" borderId="4" xfId="1" applyNumberFormat="1" applyFont="1" applyFill="1" applyBorder="1" applyAlignment="1">
      <alignment vertical="center"/>
    </xf>
    <xf numFmtId="166" fontId="3" fillId="0" borderId="3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7" xfId="2" applyFont="1" applyBorder="1" applyAlignment="1">
      <alignment horizontal="left" vertical="top" wrapText="1"/>
    </xf>
    <xf numFmtId="0" fontId="3" fillId="0" borderId="3" xfId="2" applyFont="1" applyBorder="1" applyAlignment="1">
      <alignment horizontal="left" vertical="top" wrapText="1"/>
    </xf>
  </cellXfs>
  <cellStyles count="4">
    <cellStyle name="Normal" xfId="0" builtinId="0"/>
    <cellStyle name="Normal 2" xfId="2" xr:uid="{88D15D01-F3AD-4038-B715-264EBE257D6C}"/>
    <cellStyle name="Normal 2 3" xfId="3" xr:uid="{83E97692-60DA-41A7-9056-409A0C9699B1}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ppfglobal.sharepoint.com/Users/paulandliza/Desktop/Nexus%202022%20BvA%2025.11.2022%20w%20foreca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xus BvA_2022"/>
      <sheetName val="Actuals 2022 from NetSuite"/>
      <sheetName val="Salaries_detail"/>
      <sheetName val="income 2022"/>
      <sheetName val="Scenario A 2022-2024 - Approve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69FBD-7FC4-4452-AAFF-75377E44CDA1}">
  <sheetPr>
    <pageSetUpPr fitToPage="1"/>
  </sheetPr>
  <dimension ref="A1:H22"/>
  <sheetViews>
    <sheetView tabSelected="1" topLeftCell="A7" zoomScale="80" zoomScaleNormal="80" workbookViewId="0">
      <selection activeCell="E14" sqref="E14"/>
    </sheetView>
  </sheetViews>
  <sheetFormatPr baseColWidth="10" defaultColWidth="10" defaultRowHeight="15" customHeight="1" x14ac:dyDescent="0.2"/>
  <cols>
    <col min="1" max="1" width="58" style="3" customWidth="1"/>
    <col min="2" max="5" width="23.5" style="3" customWidth="1"/>
    <col min="6" max="6" width="85" style="3" customWidth="1"/>
    <col min="7" max="7" width="11.5" style="3" customWidth="1"/>
    <col min="8" max="8" width="14.1640625" style="3" customWidth="1"/>
    <col min="9" max="16384" width="10" style="3"/>
  </cols>
  <sheetData>
    <row r="1" spans="1:8" ht="17" x14ac:dyDescent="0.2">
      <c r="A1" s="25" t="s">
        <v>0</v>
      </c>
      <c r="B1" s="25"/>
      <c r="C1" s="25"/>
      <c r="D1" s="25"/>
      <c r="E1" s="25"/>
      <c r="F1" s="25"/>
      <c r="H1" s="1"/>
    </row>
    <row r="2" spans="1:8" ht="16" x14ac:dyDescent="0.2">
      <c r="A2" s="26" t="s">
        <v>1</v>
      </c>
      <c r="B2" s="25"/>
      <c r="C2" s="25"/>
      <c r="D2" s="25"/>
      <c r="E2" s="25"/>
      <c r="F2" s="25"/>
    </row>
    <row r="3" spans="1:8" ht="16" x14ac:dyDescent="0.2">
      <c r="B3" s="2"/>
      <c r="C3" s="2"/>
      <c r="D3" s="2"/>
      <c r="E3" s="2"/>
      <c r="F3" s="2"/>
    </row>
    <row r="4" spans="1:8" ht="49.5" customHeight="1" x14ac:dyDescent="0.2">
      <c r="A4" s="22" t="s">
        <v>2</v>
      </c>
      <c r="B4" s="23" t="s">
        <v>3</v>
      </c>
      <c r="C4" s="23" t="s">
        <v>4</v>
      </c>
      <c r="D4" s="23" t="s">
        <v>5</v>
      </c>
      <c r="E4" s="23" t="s">
        <v>6</v>
      </c>
      <c r="F4" s="24" t="s">
        <v>7</v>
      </c>
      <c r="G4" s="4"/>
      <c r="H4" s="4"/>
    </row>
    <row r="5" spans="1:8" ht="51" x14ac:dyDescent="0.2">
      <c r="A5" s="11" t="s">
        <v>8</v>
      </c>
      <c r="B5" s="31">
        <v>550000</v>
      </c>
      <c r="C5" s="31">
        <f>602000+50000</f>
        <v>652000</v>
      </c>
      <c r="D5" s="31">
        <f>C5*110%</f>
        <v>717200</v>
      </c>
      <c r="E5" s="31">
        <f>D5*110%</f>
        <v>788920.00000000012</v>
      </c>
      <c r="F5" s="36" t="s">
        <v>9</v>
      </c>
      <c r="G5" s="21"/>
    </row>
    <row r="6" spans="1:8" ht="68" x14ac:dyDescent="0.2">
      <c r="A6" s="11" t="s">
        <v>10</v>
      </c>
      <c r="B6" s="32">
        <f>44000+10000</f>
        <v>54000</v>
      </c>
      <c r="C6" s="32">
        <f>44000*120%+12000</f>
        <v>64800</v>
      </c>
      <c r="D6" s="33">
        <f>63360+12000</f>
        <v>75360</v>
      </c>
      <c r="E6" s="33">
        <f>76032+13000</f>
        <v>89032</v>
      </c>
      <c r="F6" s="37" t="s">
        <v>11</v>
      </c>
    </row>
    <row r="7" spans="1:8" ht="85" x14ac:dyDescent="0.2">
      <c r="A7" s="11" t="s">
        <v>12</v>
      </c>
      <c r="B7" s="32">
        <v>102000</v>
      </c>
      <c r="C7" s="32">
        <f t="shared" ref="C7" si="0">B7*120%</f>
        <v>122400</v>
      </c>
      <c r="D7" s="33">
        <f>C7*120%</f>
        <v>146880</v>
      </c>
      <c r="E7" s="33">
        <f>D7*120%</f>
        <v>176256</v>
      </c>
      <c r="F7" s="28" t="s">
        <v>13</v>
      </c>
      <c r="G7" s="9"/>
      <c r="H7" s="10"/>
    </row>
    <row r="8" spans="1:8" ht="68" x14ac:dyDescent="0.2">
      <c r="A8" s="11" t="s">
        <v>14</v>
      </c>
      <c r="B8" s="32">
        <v>51000</v>
      </c>
      <c r="C8" s="32">
        <f>B8*120%</f>
        <v>61200</v>
      </c>
      <c r="D8" s="34">
        <f>C8*120%</f>
        <v>73440</v>
      </c>
      <c r="E8" s="34">
        <f>D8*120%</f>
        <v>88128</v>
      </c>
      <c r="F8" s="35" t="s">
        <v>15</v>
      </c>
      <c r="G8" s="9"/>
      <c r="H8" s="10"/>
    </row>
    <row r="9" spans="1:8" ht="17" x14ac:dyDescent="0.2">
      <c r="A9" s="5" t="s">
        <v>16</v>
      </c>
      <c r="B9" s="6">
        <v>25000</v>
      </c>
      <c r="C9" s="6">
        <v>30000</v>
      </c>
      <c r="D9" s="6">
        <v>30000</v>
      </c>
      <c r="E9" s="6">
        <v>30000</v>
      </c>
      <c r="F9" s="28" t="s">
        <v>17</v>
      </c>
    </row>
    <row r="10" spans="1:8" ht="17" x14ac:dyDescent="0.2">
      <c r="A10" s="5" t="s">
        <v>18</v>
      </c>
      <c r="B10" s="6">
        <v>39000</v>
      </c>
      <c r="C10" s="6">
        <v>43000</v>
      </c>
      <c r="D10" s="6">
        <v>47000</v>
      </c>
      <c r="E10" s="6">
        <v>50000</v>
      </c>
      <c r="F10" s="27" t="s">
        <v>19</v>
      </c>
    </row>
    <row r="11" spans="1:8" ht="34" x14ac:dyDescent="0.2">
      <c r="A11" s="5" t="s">
        <v>20</v>
      </c>
      <c r="B11" s="6">
        <v>15000</v>
      </c>
      <c r="C11" s="6">
        <v>15000</v>
      </c>
      <c r="D11" s="6">
        <v>15000</v>
      </c>
      <c r="E11" s="6">
        <v>15000</v>
      </c>
      <c r="F11" s="27" t="s">
        <v>21</v>
      </c>
    </row>
    <row r="12" spans="1:8" ht="17" x14ac:dyDescent="0.2">
      <c r="A12" s="5" t="s">
        <v>22</v>
      </c>
      <c r="B12" s="6">
        <v>12600</v>
      </c>
      <c r="C12" s="6">
        <v>12600</v>
      </c>
      <c r="D12" s="6">
        <v>12600</v>
      </c>
      <c r="E12" s="6">
        <v>12600</v>
      </c>
      <c r="F12" s="27" t="s">
        <v>23</v>
      </c>
    </row>
    <row r="13" spans="1:8" ht="17" x14ac:dyDescent="0.2">
      <c r="A13" s="5" t="s">
        <v>24</v>
      </c>
      <c r="B13" s="6">
        <v>5000</v>
      </c>
      <c r="C13" s="6">
        <v>10000</v>
      </c>
      <c r="D13" s="6">
        <v>10000</v>
      </c>
      <c r="E13" s="6">
        <v>10000</v>
      </c>
      <c r="F13" s="27" t="s">
        <v>25</v>
      </c>
    </row>
    <row r="14" spans="1:8" ht="17" x14ac:dyDescent="0.2">
      <c r="A14" s="5" t="s">
        <v>26</v>
      </c>
      <c r="B14" s="6">
        <v>11000</v>
      </c>
      <c r="C14" s="6">
        <v>12000</v>
      </c>
      <c r="D14" s="6">
        <v>13000</v>
      </c>
      <c r="E14" s="6">
        <v>14000</v>
      </c>
      <c r="F14" s="27" t="s">
        <v>27</v>
      </c>
    </row>
    <row r="15" spans="1:8" ht="17" x14ac:dyDescent="0.2">
      <c r="A15" s="5" t="s">
        <v>28</v>
      </c>
      <c r="B15" s="6">
        <v>10000</v>
      </c>
      <c r="C15" s="6">
        <v>10000</v>
      </c>
      <c r="D15" s="6">
        <v>10000</v>
      </c>
      <c r="E15" s="6">
        <v>10000</v>
      </c>
      <c r="F15" s="27" t="s">
        <v>29</v>
      </c>
    </row>
    <row r="16" spans="1:8" ht="34" x14ac:dyDescent="0.2">
      <c r="A16" s="30" t="s">
        <v>30</v>
      </c>
      <c r="B16" s="6">
        <f>34800+10000</f>
        <v>44800</v>
      </c>
      <c r="C16" s="6">
        <f>36000+11000</f>
        <v>47000</v>
      </c>
      <c r="D16" s="6">
        <f>40000+12000</f>
        <v>52000</v>
      </c>
      <c r="E16" s="6">
        <f>44000+13000</f>
        <v>57000</v>
      </c>
      <c r="F16" s="27" t="s">
        <v>31</v>
      </c>
      <c r="G16" s="12"/>
      <c r="H16" s="12"/>
    </row>
    <row r="17" spans="1:8" ht="16" x14ac:dyDescent="0.2">
      <c r="A17" s="8" t="s">
        <v>32</v>
      </c>
      <c r="B17" s="14">
        <f>SUM(B5:B16)</f>
        <v>919400</v>
      </c>
      <c r="C17" s="14">
        <f>SUM(C5:C16)</f>
        <v>1080000</v>
      </c>
      <c r="D17" s="14">
        <f>SUM(D5:D16)</f>
        <v>1202480</v>
      </c>
      <c r="E17" s="14">
        <f>SUM(E5:E16)</f>
        <v>1340936</v>
      </c>
      <c r="F17" s="15"/>
      <c r="G17" s="13"/>
      <c r="H17" s="13"/>
    </row>
    <row r="18" spans="1:8" ht="16" x14ac:dyDescent="0.2">
      <c r="A18" s="16" t="s">
        <v>33</v>
      </c>
      <c r="B18" s="6">
        <f>B17*0.1</f>
        <v>91940</v>
      </c>
      <c r="C18" s="6">
        <f t="shared" ref="C18:D18" si="1">C17*0.1</f>
        <v>108000</v>
      </c>
      <c r="D18" s="6">
        <f t="shared" si="1"/>
        <v>120248</v>
      </c>
      <c r="E18" s="6">
        <f>E17*10%</f>
        <v>134093.6</v>
      </c>
      <c r="F18" s="7" t="s">
        <v>34</v>
      </c>
      <c r="G18" s="17"/>
      <c r="H18" s="17"/>
    </row>
    <row r="19" spans="1:8" ht="16" x14ac:dyDescent="0.2">
      <c r="A19" s="18" t="s">
        <v>35</v>
      </c>
      <c r="B19" s="15">
        <f>B17+B18</f>
        <v>1011340</v>
      </c>
      <c r="C19" s="15">
        <f>C17+C18</f>
        <v>1188000</v>
      </c>
      <c r="D19" s="15">
        <f>D17+D18</f>
        <v>1322728</v>
      </c>
      <c r="E19" s="15">
        <f>E17+E18</f>
        <v>1475029.6</v>
      </c>
      <c r="F19" s="15"/>
      <c r="G19" s="13"/>
      <c r="H19" s="13"/>
    </row>
    <row r="20" spans="1:8" ht="16.25" customHeight="1" x14ac:dyDescent="0.2">
      <c r="A20" s="19"/>
      <c r="B20" s="13"/>
      <c r="C20" s="13"/>
      <c r="D20" s="29"/>
      <c r="E20" s="29"/>
      <c r="F20" s="13"/>
      <c r="G20" s="13"/>
      <c r="H20" s="13"/>
    </row>
    <row r="21" spans="1:8" ht="16" x14ac:dyDescent="0.2">
      <c r="B21" s="20"/>
    </row>
    <row r="22" spans="1:8" ht="16" x14ac:dyDescent="0.2">
      <c r="B22" s="20"/>
      <c r="C22" s="20"/>
      <c r="D22" s="20"/>
      <c r="E22" s="20"/>
    </row>
  </sheetData>
  <phoneticPr fontId="7" type="noConversion"/>
  <pageMargins left="0.7" right="0.7" top="0.75" bottom="0.75" header="0.3" footer="0.3"/>
  <pageSetup scale="54" fitToHeight="0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b0ec71-3dc6-42dc-8aaf-964cfe9da525" xsi:nil="true"/>
    <lcf76f155ced4ddcb4097134ff3c332f xmlns="a96fefb5-38f0-4101-9c21-30517fe15f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EFFEF3451466479E9E9947677D1B2F" ma:contentTypeVersion="15" ma:contentTypeDescription="Crée un document." ma:contentTypeScope="" ma:versionID="339153b60407d10d1646799a764609a3">
  <xsd:schema xmlns:xsd="http://www.w3.org/2001/XMLSchema" xmlns:xs="http://www.w3.org/2001/XMLSchema" xmlns:p="http://schemas.microsoft.com/office/2006/metadata/properties" xmlns:ns2="a96fefb5-38f0-4101-9c21-30517fe15f4e" xmlns:ns3="48b0ec71-3dc6-42dc-8aaf-964cfe9da525" targetNamespace="http://schemas.microsoft.com/office/2006/metadata/properties" ma:root="true" ma:fieldsID="075ac063d776213ec415f9ce5f589ff8" ns2:_="" ns3:_="">
    <xsd:import namespace="a96fefb5-38f0-4101-9c21-30517fe15f4e"/>
    <xsd:import namespace="48b0ec71-3dc6-42dc-8aaf-964cfe9da5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fefb5-38f0-4101-9c21-30517fe15f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8710b318-ea48-4423-a308-0e87359dff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0ec71-3dc6-42dc-8aaf-964cfe9da52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867e4f7-048d-4dd0-bbb7-7c7ab0d32ba9}" ma:internalName="TaxCatchAll" ma:showField="CatchAllData" ma:web="48b0ec71-3dc6-42dc-8aaf-964cfe9da5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0A6B86-2ABF-4C4C-9311-64C9719676B9}">
  <ds:schemaRefs>
    <ds:schemaRef ds:uri="http://schemas.microsoft.com/office/2006/metadata/properties"/>
    <ds:schemaRef ds:uri="http://schemas.microsoft.com/office/infopath/2007/PartnerControls"/>
    <ds:schemaRef ds:uri="7a77f28e-da2e-42c4-80a7-79c1462927c1"/>
    <ds:schemaRef ds:uri="acb41c03-ad01-431d-9585-01e903bee07a"/>
    <ds:schemaRef ds:uri="cd58f56f-97bb-4ee3-be73-39c4c446a25c"/>
  </ds:schemaRefs>
</ds:datastoreItem>
</file>

<file path=customXml/itemProps2.xml><?xml version="1.0" encoding="utf-8"?>
<ds:datastoreItem xmlns:ds="http://schemas.openxmlformats.org/officeDocument/2006/customXml" ds:itemID="{2F8D9A71-C3DC-4357-85CE-2B13AF8F6A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36819-CA6D-4E9B-9325-13296F4F27F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D2D2A98-6235-4B1F-92CA-64D75AA382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 2023-2026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paulandliza</dc:creator>
  <cp:keywords/>
  <dc:description/>
  <cp:lastModifiedBy>Microsoft Office User</cp:lastModifiedBy>
  <cp:revision/>
  <dcterms:created xsi:type="dcterms:W3CDTF">2022-11-29T17:36:09Z</dcterms:created>
  <dcterms:modified xsi:type="dcterms:W3CDTF">2023-04-27T14:06:06Z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0x010100DDEFFEF3451466479E9E9947677D1B2F</vt:lpwstr>
  </property>
  <property fmtid="{D5CDD505-2E9C-101B-9397-08002B2CF9AE}" pid="3" name="_dlc_DocIdItemGuid">
    <vt:lpwstr>db1a7a38-5bcb-468a-9d20-737f551a0430</vt:lpwstr>
  </property>
  <property fmtid="{D5CDD505-2E9C-101B-9397-08002B2CF9AE}" pid="4" name="MediaServiceImageTags">
    <vt:lpwstr/>
  </property>
</Properties>
</file>